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stavební část" sheetId="2" r:id="rId2"/>
    <sheet name="SO 02 - Oprava elektroins..." sheetId="3" r:id="rId3"/>
    <sheet name="PS 01 - Zabezpečovací zař..." sheetId="4" r:id="rId4"/>
    <sheet name="PS 02 - Sdělavací zařízení" sheetId="5" r:id="rId5"/>
    <sheet name="PS 02.1 - Zemní práce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01 - stavební část'!$C$102:$K$457</definedName>
    <definedName name="_xlnm.Print_Area" localSheetId="1">'SO 01 - stavební část'!$C$4:$J$39,'SO 01 - stavební část'!$C$45:$J$84,'SO 01 - stavební část'!$C$90:$K$457</definedName>
    <definedName name="_xlnm.Print_Titles" localSheetId="1">'SO 01 - stavební část'!$102:$102</definedName>
    <definedName name="_xlnm._FilterDatabase" localSheetId="2" hidden="1">'SO 02 - Oprava elektroins...'!$C$83:$K$222</definedName>
    <definedName name="_xlnm.Print_Area" localSheetId="2">'SO 02 - Oprava elektroins...'!$C$4:$J$39,'SO 02 - Oprava elektroins...'!$C$45:$J$65,'SO 02 - Oprava elektroins...'!$C$71:$K$222</definedName>
    <definedName name="_xlnm.Print_Titles" localSheetId="2">'SO 02 - Oprava elektroins...'!$83:$83</definedName>
    <definedName name="_xlnm._FilterDatabase" localSheetId="3" hidden="1">'PS 01 - Zabezpečovací zař...'!$C$89:$K$136</definedName>
    <definedName name="_xlnm.Print_Area" localSheetId="3">'PS 01 - Zabezpečovací zař...'!$C$4:$J$41,'PS 01 - Zabezpečovací zař...'!$C$47:$J$69,'PS 01 - Zabezpečovací zař...'!$C$75:$K$136</definedName>
    <definedName name="_xlnm.Print_Titles" localSheetId="3">'PS 01 - Zabezpečovací zař...'!$89:$89</definedName>
    <definedName name="_xlnm._FilterDatabase" localSheetId="4" hidden="1">'PS 02 - Sdělavací zařízení'!$C$91:$K$208</definedName>
    <definedName name="_xlnm.Print_Area" localSheetId="4">'PS 02 - Sdělavací zařízení'!$C$4:$J$41,'PS 02 - Sdělavací zařízení'!$C$47:$J$71,'PS 02 - Sdělavací zařízení'!$C$77:$K$208</definedName>
    <definedName name="_xlnm.Print_Titles" localSheetId="4">'PS 02 - Sdělavací zařízení'!$91:$91</definedName>
    <definedName name="_xlnm._FilterDatabase" localSheetId="5" hidden="1">'PS 02.1 - Zemní práce'!$C$86:$K$95</definedName>
    <definedName name="_xlnm.Print_Area" localSheetId="5">'PS 02.1 - Zemní práce'!$C$4:$J$41,'PS 02.1 - Zemní práce'!$C$47:$J$66,'PS 02.1 - Zemní práce'!$C$72:$K$95</definedName>
    <definedName name="_xlnm.Print_Titles" localSheetId="5">'PS 02.1 - Zemní práce'!$86:$86</definedName>
    <definedName name="_xlnm._FilterDatabase" localSheetId="6" hidden="1">'VRN - Vedlejší rozpočtové...'!$C$82:$K$96</definedName>
    <definedName name="_xlnm.Print_Area" localSheetId="6">'VRN - Vedlejší rozpočtové...'!$C$4:$J$39,'VRN - Vedlejší rozpočtové...'!$C$45:$J$64,'VRN - Vedlejší rozpočtové...'!$C$70:$K$96</definedName>
    <definedName name="_xlnm.Print_Titles" localSheetId="6">'VRN - Vedlejší rozpočtové...'!$82:$82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r="J37"/>
  <c r="J36"/>
  <c i="1" r="AY61"/>
  <c i="7" r="J35"/>
  <c i="1" r="AX61"/>
  <c i="7"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3"/>
  <c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61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61"/>
  <c i="7" r="BH85"/>
  <c r="F36"/>
  <c i="1" r="BC61"/>
  <c i="7" r="BG85"/>
  <c r="F35"/>
  <c i="1" r="BB61"/>
  <c i="7" r="BF85"/>
  <c r="J34"/>
  <c i="1" r="AW61"/>
  <c i="7" r="F34"/>
  <c i="1" r="BA61"/>
  <c i="7" r="T85"/>
  <c r="T84"/>
  <c r="T83"/>
  <c r="R85"/>
  <c r="R84"/>
  <c r="R83"/>
  <c r="P85"/>
  <c r="P84"/>
  <c r="P83"/>
  <c i="1" r="AU61"/>
  <c i="7" r="BK85"/>
  <c r="BK84"/>
  <c r="J84"/>
  <c r="BK83"/>
  <c r="J83"/>
  <c r="J59"/>
  <c r="J30"/>
  <c i="1" r="AG61"/>
  <c i="7" r="J85"/>
  <c r="BE85"/>
  <c r="J33"/>
  <c i="1" r="AV61"/>
  <c i="7" r="F33"/>
  <c i="1" r="AZ61"/>
  <c i="7" r="J60"/>
  <c r="F77"/>
  <c r="E75"/>
  <c r="F52"/>
  <c r="E50"/>
  <c r="J39"/>
  <c r="J24"/>
  <c r="E24"/>
  <c r="J80"/>
  <c r="J55"/>
  <c r="J23"/>
  <c r="J21"/>
  <c r="E21"/>
  <c r="J79"/>
  <c r="J54"/>
  <c r="J20"/>
  <c r="J18"/>
  <c r="E18"/>
  <c r="F80"/>
  <c r="F55"/>
  <c r="J17"/>
  <c r="J15"/>
  <c r="E15"/>
  <c r="F79"/>
  <c r="F54"/>
  <c r="J14"/>
  <c r="J12"/>
  <c r="J77"/>
  <c r="J52"/>
  <c r="E7"/>
  <c r="E73"/>
  <c r="E48"/>
  <c i="6" r="J39"/>
  <c r="J38"/>
  <c i="1" r="AY60"/>
  <c i="6" r="J37"/>
  <c i="1" r="AX60"/>
  <c i="6"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9"/>
  <c i="1" r="BD60"/>
  <c i="6" r="BH90"/>
  <c r="F38"/>
  <c i="1" r="BC60"/>
  <c i="6" r="BG90"/>
  <c r="F37"/>
  <c i="1" r="BB60"/>
  <c i="6" r="BF90"/>
  <c r="J36"/>
  <c i="1" r="AW60"/>
  <c i="6" r="F36"/>
  <c i="1" r="BA60"/>
  <c i="6" r="T90"/>
  <c r="T89"/>
  <c r="T88"/>
  <c r="T87"/>
  <c r="R90"/>
  <c r="R89"/>
  <c r="R88"/>
  <c r="R87"/>
  <c r="P90"/>
  <c r="P89"/>
  <c r="P88"/>
  <c r="P87"/>
  <c i="1" r="AU60"/>
  <c i="6" r="BK90"/>
  <c r="BK89"/>
  <c r="J89"/>
  <c r="BK88"/>
  <c r="J88"/>
  <c r="BK87"/>
  <c r="J87"/>
  <c r="J63"/>
  <c r="J32"/>
  <c i="1" r="AG60"/>
  <c i="6" r="J90"/>
  <c r="BE90"/>
  <c r="J35"/>
  <c i="1" r="AV60"/>
  <c i="6" r="F35"/>
  <c i="1" r="AZ60"/>
  <c i="6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5" r="J39"/>
  <c r="J38"/>
  <c i="1" r="AY59"/>
  <c i="5" r="J37"/>
  <c i="1" r="AX59"/>
  <c i="5"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70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69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7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6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F39"/>
  <c i="1" r="BD59"/>
  <c i="5" r="BH95"/>
  <c r="F38"/>
  <c i="1" r="BC59"/>
  <c i="5" r="BG95"/>
  <c r="F37"/>
  <c i="1" r="BB59"/>
  <c i="5" r="BF95"/>
  <c r="J36"/>
  <c i="1" r="AW59"/>
  <c i="5" r="F36"/>
  <c i="1" r="BA59"/>
  <c i="5" r="T95"/>
  <c r="T94"/>
  <c r="T93"/>
  <c r="T92"/>
  <c r="R95"/>
  <c r="R94"/>
  <c r="R93"/>
  <c r="R92"/>
  <c r="P95"/>
  <c r="P94"/>
  <c r="P93"/>
  <c r="P92"/>
  <c i="1" r="AU59"/>
  <c i="5" r="BK95"/>
  <c r="BK94"/>
  <c r="J94"/>
  <c r="BK93"/>
  <c r="J93"/>
  <c r="BK92"/>
  <c r="J92"/>
  <c r="J63"/>
  <c r="J32"/>
  <c i="1" r="AG59"/>
  <c i="5" r="J95"/>
  <c r="BE95"/>
  <c r="J35"/>
  <c i="1" r="AV59"/>
  <c i="5" r="F35"/>
  <c i="1" r="AZ59"/>
  <c i="5" r="J65"/>
  <c r="J64"/>
  <c r="J89"/>
  <c r="J88"/>
  <c r="F88"/>
  <c r="F86"/>
  <c r="E84"/>
  <c r="J59"/>
  <c r="J58"/>
  <c r="F58"/>
  <c r="F56"/>
  <c r="E54"/>
  <c r="J41"/>
  <c r="J20"/>
  <c r="E20"/>
  <c r="F89"/>
  <c r="F59"/>
  <c r="J19"/>
  <c r="J14"/>
  <c r="J86"/>
  <c r="J56"/>
  <c r="E7"/>
  <c r="E80"/>
  <c r="E50"/>
  <c i="4" r="J39"/>
  <c r="J38"/>
  <c i="1" r="AY58"/>
  <c i="4" r="J37"/>
  <c i="1" r="AX58"/>
  <c i="4"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8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7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6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58"/>
  <c i="4" r="BH93"/>
  <c r="F38"/>
  <c i="1" r="BC58"/>
  <c i="4" r="BG93"/>
  <c r="F37"/>
  <c i="1" r="BB58"/>
  <c i="4" r="BF93"/>
  <c r="J36"/>
  <c i="1" r="AW58"/>
  <c i="4" r="F36"/>
  <c i="1" r="BA58"/>
  <c i="4" r="T93"/>
  <c r="T92"/>
  <c r="T91"/>
  <c r="T90"/>
  <c r="R93"/>
  <c r="R92"/>
  <c r="R91"/>
  <c r="R90"/>
  <c r="P93"/>
  <c r="P92"/>
  <c r="P91"/>
  <c r="P90"/>
  <c i="1" r="AU58"/>
  <c i="4" r="BK93"/>
  <c r="BK92"/>
  <c r="J92"/>
  <c r="BK91"/>
  <c r="J91"/>
  <c r="BK90"/>
  <c r="J90"/>
  <c r="J63"/>
  <c r="J32"/>
  <c i="1" r="AG58"/>
  <c i="4" r="J93"/>
  <c r="BE93"/>
  <c r="J35"/>
  <c i="1" r="AV58"/>
  <c i="4" r="F35"/>
  <c i="1" r="AZ58"/>
  <c i="4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3" r="J37"/>
  <c r="J36"/>
  <c i="1" r="AY56"/>
  <c i="3" r="J35"/>
  <c i="1" r="AX56"/>
  <c i="3"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6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T92"/>
  <c r="R94"/>
  <c r="R93"/>
  <c r="R92"/>
  <c r="P94"/>
  <c r="P93"/>
  <c r="P92"/>
  <c r="BK94"/>
  <c r="BK93"/>
  <c r="J93"/>
  <c r="BK92"/>
  <c r="J92"/>
  <c r="J94"/>
  <c r="BE94"/>
  <c r="J63"/>
  <c r="J6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3"/>
  <c r="BH453"/>
  <c r="BG453"/>
  <c r="BF453"/>
  <c r="T453"/>
  <c r="T452"/>
  <c r="R453"/>
  <c r="R452"/>
  <c r="P453"/>
  <c r="P452"/>
  <c r="BK453"/>
  <c r="BK452"/>
  <c r="J452"/>
  <c r="J453"/>
  <c r="BE453"/>
  <c r="J83"/>
  <c r="BI403"/>
  <c r="BH403"/>
  <c r="BG403"/>
  <c r="BF403"/>
  <c r="T403"/>
  <c r="R403"/>
  <c r="P403"/>
  <c r="BK403"/>
  <c r="J403"/>
  <c r="BE403"/>
  <c r="BI402"/>
  <c r="BH402"/>
  <c r="BG402"/>
  <c r="BF402"/>
  <c r="T402"/>
  <c r="T401"/>
  <c r="R402"/>
  <c r="R401"/>
  <c r="P402"/>
  <c r="P401"/>
  <c r="BK402"/>
  <c r="BK401"/>
  <c r="J401"/>
  <c r="J402"/>
  <c r="BE402"/>
  <c r="J82"/>
  <c r="BI400"/>
  <c r="BH400"/>
  <c r="BG400"/>
  <c r="BF400"/>
  <c r="T400"/>
  <c r="R400"/>
  <c r="P400"/>
  <c r="BK400"/>
  <c r="J400"/>
  <c r="BE400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6"/>
  <c r="BH386"/>
  <c r="BG386"/>
  <c r="BF386"/>
  <c r="T386"/>
  <c r="R386"/>
  <c r="P386"/>
  <c r="BK386"/>
  <c r="J386"/>
  <c r="BE386"/>
  <c r="BI382"/>
  <c r="BH382"/>
  <c r="BG382"/>
  <c r="BF382"/>
  <c r="T382"/>
  <c r="T381"/>
  <c r="R382"/>
  <c r="R381"/>
  <c r="P382"/>
  <c r="P381"/>
  <c r="BK382"/>
  <c r="BK381"/>
  <c r="J381"/>
  <c r="J382"/>
  <c r="BE382"/>
  <c r="J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1"/>
  <c r="BH371"/>
  <c r="BG371"/>
  <c r="BF371"/>
  <c r="T371"/>
  <c r="T370"/>
  <c r="R371"/>
  <c r="R370"/>
  <c r="P371"/>
  <c r="P370"/>
  <c r="BK371"/>
  <c r="BK370"/>
  <c r="J370"/>
  <c r="J371"/>
  <c r="BE371"/>
  <c r="J80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59"/>
  <c r="BH359"/>
  <c r="BG359"/>
  <c r="BF359"/>
  <c r="T359"/>
  <c r="T358"/>
  <c r="R359"/>
  <c r="R358"/>
  <c r="P359"/>
  <c r="P358"/>
  <c r="BK359"/>
  <c r="BK358"/>
  <c r="J358"/>
  <c r="J359"/>
  <c r="BE359"/>
  <c r="J79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35"/>
  <c r="BH335"/>
  <c r="BG335"/>
  <c r="BF335"/>
  <c r="T335"/>
  <c r="T334"/>
  <c r="R335"/>
  <c r="R334"/>
  <c r="P335"/>
  <c r="P334"/>
  <c r="BK335"/>
  <c r="BK334"/>
  <c r="J334"/>
  <c r="J335"/>
  <c r="BE335"/>
  <c r="J78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T309"/>
  <c r="R310"/>
  <c r="R309"/>
  <c r="P310"/>
  <c r="P309"/>
  <c r="BK310"/>
  <c r="BK309"/>
  <c r="J309"/>
  <c r="J310"/>
  <c r="BE310"/>
  <c r="J77"/>
  <c r="BI308"/>
  <c r="BH308"/>
  <c r="BG308"/>
  <c r="BF308"/>
  <c r="T308"/>
  <c r="R308"/>
  <c r="P308"/>
  <c r="BK308"/>
  <c r="J308"/>
  <c r="BE308"/>
  <c r="BI306"/>
  <c r="BH306"/>
  <c r="BG306"/>
  <c r="BF306"/>
  <c r="T306"/>
  <c r="T305"/>
  <c r="R306"/>
  <c r="R305"/>
  <c r="P306"/>
  <c r="P305"/>
  <c r="BK306"/>
  <c r="BK305"/>
  <c r="J305"/>
  <c r="J306"/>
  <c r="BE306"/>
  <c r="J7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T299"/>
  <c r="R300"/>
  <c r="R299"/>
  <c r="P300"/>
  <c r="P299"/>
  <c r="BK300"/>
  <c r="BK299"/>
  <c r="J299"/>
  <c r="J300"/>
  <c r="BE300"/>
  <c r="J75"/>
  <c r="BI298"/>
  <c r="BH298"/>
  <c r="BG298"/>
  <c r="BF298"/>
  <c r="T298"/>
  <c r="R298"/>
  <c r="P298"/>
  <c r="BK298"/>
  <c r="J298"/>
  <c r="BE298"/>
  <c r="BI293"/>
  <c r="BH293"/>
  <c r="BG293"/>
  <c r="BF293"/>
  <c r="T293"/>
  <c r="T292"/>
  <c r="R293"/>
  <c r="R292"/>
  <c r="P293"/>
  <c r="P292"/>
  <c r="BK293"/>
  <c r="BK292"/>
  <c r="J292"/>
  <c r="J293"/>
  <c r="BE293"/>
  <c r="J74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T281"/>
  <c r="R282"/>
  <c r="R281"/>
  <c r="P282"/>
  <c r="P281"/>
  <c r="BK282"/>
  <c r="BK281"/>
  <c r="J281"/>
  <c r="J282"/>
  <c r="BE282"/>
  <c r="J73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T277"/>
  <c r="R278"/>
  <c r="R277"/>
  <c r="P278"/>
  <c r="P277"/>
  <c r="BK278"/>
  <c r="BK277"/>
  <c r="J277"/>
  <c r="J278"/>
  <c r="BE278"/>
  <c r="J72"/>
  <c r="BI276"/>
  <c r="BH276"/>
  <c r="BG276"/>
  <c r="BF276"/>
  <c r="T276"/>
  <c r="R276"/>
  <c r="P276"/>
  <c r="BK276"/>
  <c r="J276"/>
  <c r="BE276"/>
  <c r="BI275"/>
  <c r="BH275"/>
  <c r="BG275"/>
  <c r="BF275"/>
  <c r="T275"/>
  <c r="T274"/>
  <c r="R275"/>
  <c r="R274"/>
  <c r="P275"/>
  <c r="P274"/>
  <c r="BK275"/>
  <c r="BK274"/>
  <c r="J274"/>
  <c r="J275"/>
  <c r="BE275"/>
  <c r="J71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T255"/>
  <c r="R256"/>
  <c r="R255"/>
  <c r="P256"/>
  <c r="P255"/>
  <c r="BK256"/>
  <c r="BK255"/>
  <c r="J255"/>
  <c r="J256"/>
  <c r="BE256"/>
  <c r="J70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T233"/>
  <c r="R234"/>
  <c r="R233"/>
  <c r="P234"/>
  <c r="P233"/>
  <c r="BK234"/>
  <c r="BK233"/>
  <c r="J233"/>
  <c r="J234"/>
  <c r="BE234"/>
  <c r="J69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T215"/>
  <c r="R217"/>
  <c r="R216"/>
  <c r="R215"/>
  <c r="P217"/>
  <c r="P216"/>
  <c r="P215"/>
  <c r="BK217"/>
  <c r="BK216"/>
  <c r="J216"/>
  <c r="BK215"/>
  <c r="J215"/>
  <c r="J217"/>
  <c r="BE217"/>
  <c r="J68"/>
  <c r="J67"/>
  <c r="BI214"/>
  <c r="BH214"/>
  <c r="BG214"/>
  <c r="BF214"/>
  <c r="T214"/>
  <c r="T213"/>
  <c r="R214"/>
  <c r="R213"/>
  <c r="P214"/>
  <c r="P213"/>
  <c r="BK214"/>
  <c r="BK213"/>
  <c r="J213"/>
  <c r="J214"/>
  <c r="BE214"/>
  <c r="J66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65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64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6"/>
  <c r="BH126"/>
  <c r="BG126"/>
  <c r="BF126"/>
  <c r="T126"/>
  <c r="T125"/>
  <c r="R126"/>
  <c r="R125"/>
  <c r="P126"/>
  <c r="P125"/>
  <c r="BK126"/>
  <c r="BK125"/>
  <c r="J125"/>
  <c r="J126"/>
  <c r="BE126"/>
  <c r="J63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2"/>
  <c r="BI106"/>
  <c r="F37"/>
  <c i="1" r="BD55"/>
  <c i="2" r="BH106"/>
  <c r="F36"/>
  <c i="1" r="BC55"/>
  <c i="2" r="BG106"/>
  <c r="F35"/>
  <c i="1" r="BB55"/>
  <c i="2" r="BF106"/>
  <c r="J34"/>
  <c i="1" r="AW55"/>
  <c i="2" r="F34"/>
  <c i="1" r="BA55"/>
  <c i="2" r="T106"/>
  <c r="T105"/>
  <c r="T104"/>
  <c r="T103"/>
  <c r="R106"/>
  <c r="R105"/>
  <c r="R104"/>
  <c r="R103"/>
  <c r="P106"/>
  <c r="P105"/>
  <c r="P104"/>
  <c r="P103"/>
  <c i="1" r="AU55"/>
  <c i="2" r="BK106"/>
  <c r="BK105"/>
  <c r="J105"/>
  <c r="BK104"/>
  <c r="J104"/>
  <c r="BK103"/>
  <c r="J103"/>
  <c r="J59"/>
  <c r="J30"/>
  <c i="1" r="AG55"/>
  <c i="2" r="J106"/>
  <c r="BE106"/>
  <c r="J33"/>
  <c i="1" r="AV55"/>
  <c i="2" r="F33"/>
  <c i="1" r="AZ55"/>
  <c i="2" r="J61"/>
  <c r="J60"/>
  <c r="F97"/>
  <c r="E95"/>
  <c r="F52"/>
  <c r="E50"/>
  <c r="J39"/>
  <c r="J24"/>
  <c r="E24"/>
  <c r="J100"/>
  <c r="J55"/>
  <c r="J23"/>
  <c r="J21"/>
  <c r="E21"/>
  <c r="J99"/>
  <c r="J54"/>
  <c r="J20"/>
  <c r="J18"/>
  <c r="E18"/>
  <c r="F100"/>
  <c r="F55"/>
  <c r="J17"/>
  <c r="J15"/>
  <c r="E15"/>
  <c r="F99"/>
  <c r="F54"/>
  <c r="J14"/>
  <c r="J12"/>
  <c r="J97"/>
  <c r="J52"/>
  <c r="E7"/>
  <c r="E93"/>
  <c r="E48"/>
  <c i="1" r="BD57"/>
  <c r="BC57"/>
  <c r="BB57"/>
  <c r="BA57"/>
  <c r="AZ57"/>
  <c r="AY57"/>
  <c r="AX57"/>
  <c r="AW57"/>
  <c r="AV57"/>
  <c r="AU57"/>
  <c r="AT57"/>
  <c r="AS57"/>
  <c r="AG57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1"/>
  <c r="AN61"/>
  <c r="AT60"/>
  <c r="AN60"/>
  <c r="AT59"/>
  <c r="AN59"/>
  <c r="AT58"/>
  <c r="AN58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<sst xmlns="http://schemas.openxmlformats.org/spreadsheetml/2006/main">
  <si>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</si>
  <si>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</si>
  <si>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</si>
  <si>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</si>
  <si>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</si>
  <si>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{b4d6e203-e2d5-44f0-aacf-9203d3a6f37a}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</si>
  <si>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</si>
  <si>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</si>
  <si>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</si>
  <si>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</si>
  <si>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</si>
  <si>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</si>
  <si>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</si>
  <si>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</si>
  <si>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</si>
  <si>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</si>
  <si>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</si>
  <si>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budovy RZZ Kunovice - Loučka</t>
  </si>
  <si>
    <t>KSO:</t>
  </si>
  <si>
    <t/>
  </si>
  <si>
    <t>CC-CZ:</t>
  </si>
  <si>
    <t>Místo:</t>
  </si>
  <si>
    <t xml:space="preserve"> </t>
  </si>
  <si>
    <t>Datum:</t>
  </si>
  <si>
    <t>22. 5. 2019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</si>
  <si>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</si>
  <si>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</si>
  <si>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</si>
  <si>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</si>
  <si>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</si>
  <si>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</si>
  <si>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</si>
  <si>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</si>
  <si>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</si>
  <si>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</si>
  <si>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</si>
  <si>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</si>
  <si>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</si>
  <si>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</si>
  <si>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</si>
  <si>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</si>
  <si>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</si>
  <si>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</si>
  <si>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</si>
  <si>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</si>
  <si>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</si>
  <si>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</si>
  <si>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</si>
  <si>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</si>
  <si>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</si>
  <si>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</si>
  <si>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</si>
  <si>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</si>
  <si>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</si>
  <si>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</si>
  <si>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</si>
  <si>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</si>
  <si>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</si>
  <si>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</si>
  <si>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</si>
  <si>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</si>
  <si>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</si>
  <si>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</si>
  <si>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</si>
  <si>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</si>
  <si>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</si>
  <si>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</si>
  <si>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</si>
  <si>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</si>
  <si>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</si>
  <si>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</si>
  <si>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</si>
  <si>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</si>
  <si>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</si>
  <si>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</si>
  <si>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</si>
  <si>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</si>
  <si>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</si>
  <si>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{3db6329b-266d-4fb3-9260-d29c7e5fe258}</t>
  </si>
  <si>
    <t>2</t>
  </si>
  <si>
    <t>SO 02</t>
  </si>
  <si>
    <t>Oprava elektroinstalace</t>
  </si>
  <si>
    <t>{bd98854f-3438-4adf-86e4-bdb121764e27}</t>
  </si>
  <si>
    <t>812 51</t>
  </si>
  <si>
    <t>SO 03</t>
  </si>
  <si>
    <t>Zabezpečovací a sdělovací zařízení</t>
  </si>
  <si>
    <t>{9421eb6b-1e14-4b68-89c5-850515a2ced6}</t>
  </si>
  <si>
    <t>PS 01</t>
  </si>
  <si>
    <t>Zabezpečovací zařízení</t>
  </si>
  <si>
    <t>Soupis</t>
  </si>
  <si>
    <t>{be946e6c-a614-4972-b171-9e688571ac54}</t>
  </si>
  <si>
    <t>PS 02</t>
  </si>
  <si>
    <t>Sdělavací zařízení</t>
  </si>
  <si>
    <t>{4e94b26f-ba5b-44c9-9242-04335120a4d0}</t>
  </si>
  <si>
    <t>PS 02.1</t>
  </si>
  <si>
    <t>Zemní práce</t>
  </si>
  <si>
    <t>{f2f3f1df-c4f1-4ab4-835a-e046350ef0fd}</t>
  </si>
  <si>
    <t>VRN</t>
  </si>
  <si>
    <t>Vedlejší rozpočtové náklady</t>
  </si>
  <si>
    <t>{e807439c-fd3b-4f9b-aac0-4d4e09ab29d0}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</si>
  <si>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</si>
  <si>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</si>
  <si>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</si>
  <si>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</si>
  <si>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</si>
  <si>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</si>
  <si>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</si>
  <si>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</si>
  <si>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</si>
  <si>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</si>
  <si>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</si>
  <si>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</si>
  <si>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</si>
  <si>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</si>
  <si>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</si>
  <si>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</si>
  <si>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</si>
  <si>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</si>
  <si>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</si>
  <si>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</si>
  <si>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</si>
  <si>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</si>
  <si>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</si>
  <si>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</si>
  <si>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</si>
  <si>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</si>
  <si>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</si>
  <si>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</si>
  <si>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</si>
  <si>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</si>
  <si>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</si>
  <si>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</si>
  <si>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</si>
  <si>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</si>
  <si>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</si>
  <si>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</si>
  <si>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</si>
  <si>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</si>
  <si>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</si>
  <si>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</si>
  <si>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</si>
  <si>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</si>
  <si>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</si>
  <si>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</si>
  <si>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</si>
  <si>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</si>
  <si>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</si>
  <si>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</si>
  <si>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132212101</t>
  </si>
  <si>
    <t>Hloubení zapažených i nezapažených rýh šířky do 600 mm ručním nebo pneumatickým nářadím s urovnáním dna do předepsaného profilu a spádu v horninách tř. 3 soudržných</t>
  </si>
  <si>
    <t>m3</t>
  </si>
  <si>
    <t>CS ÚRS 2019 01</t>
  </si>
  <si>
    <t>4</t>
  </si>
  <si>
    <t>1426264485</t>
  </si>
  <si>
    <t>VV</t>
  </si>
  <si>
    <t>"kanál" 0,6*0,4*3,7</t>
  </si>
  <si>
    <t>06*0,3*1,8</t>
  </si>
  <si>
    <t>Součet</t>
  </si>
  <si>
    <t>3</t>
  </si>
  <si>
    <t>Svislé a kompletní konstrukce</t>
  </si>
  <si>
    <t>317941121</t>
  </si>
  <si>
    <t>Osazování ocelových válcovaných nosníků na zdivu I nebo IE nebo U nebo UE nebo L do č. 12 nebo výšky do 120 mm</t>
  </si>
  <si>
    <t>t</t>
  </si>
  <si>
    <t>-1620159274</t>
  </si>
  <si>
    <t>8*0,01954</t>
  </si>
  <si>
    <t>M</t>
  </si>
  <si>
    <t>13010744</t>
  </si>
  <si>
    <t>ocel profilová IPE 120 jakost 11 375</t>
  </si>
  <si>
    <t>8</t>
  </si>
  <si>
    <t>-1589678863</t>
  </si>
  <si>
    <t>340231035</t>
  </si>
  <si>
    <t>Zazdívka otvorů v příčkách nebo stěnách děrovanými cihlami plochy přes 1 do 4 m2 , tloušťka příčky 140 mm</t>
  </si>
  <si>
    <t>m2</t>
  </si>
  <si>
    <t>-2062822117</t>
  </si>
  <si>
    <t>(1*2)*3</t>
  </si>
  <si>
    <t>5</t>
  </si>
  <si>
    <t>340237212</t>
  </si>
  <si>
    <t>Zazdívka otvorů v příčkách nebo stěnách cihlami plnými pálenými plochy přes 0,09 m2 do 0,25 m2, tloušťky přes 100 mm</t>
  </si>
  <si>
    <t>kus</t>
  </si>
  <si>
    <t>-1208173910</t>
  </si>
  <si>
    <t>6</t>
  </si>
  <si>
    <t>342244101</t>
  </si>
  <si>
    <t>Příčky jednoduché z cihel děrovaných klasických spojených na pero a drážku na maltu M5, pevnost cihel do P15, tl. příčky 80 mm</t>
  </si>
  <si>
    <t>-354669152</t>
  </si>
  <si>
    <t>(4,9+2,15+2,15)*3,2</t>
  </si>
  <si>
    <t>-1*2*3</t>
  </si>
  <si>
    <t>7</t>
  </si>
  <si>
    <t>346244381</t>
  </si>
  <si>
    <t>Plentování ocelových válcovaných nosníků jednostranné cihlami na maltu, výška stojiny do 200 mm</t>
  </si>
  <si>
    <t>-1084575171</t>
  </si>
  <si>
    <t>(2,4+1,4+1,4+1,4)*2</t>
  </si>
  <si>
    <t>388381113</t>
  </si>
  <si>
    <t>Kanály (suché) pro rozvody inženýrských sítí betonové nebo železobetonové včetně bednění a odbednění, s betonovou základovou deskou a se zatřením dna, s vyspravením vnitřních stěn cementovou maltou nebo s omítnutím vnitřních stěn zatřenou cementovou omítkou, bez úpravy vnějších stěn, bez zakrytí betonové volné, vnitřního průřezu (šířka x výška) přes 300x300 do 450x450 mm</t>
  </si>
  <si>
    <t>m</t>
  </si>
  <si>
    <t>179538458</t>
  </si>
  <si>
    <t>9</t>
  </si>
  <si>
    <t>38838111R</t>
  </si>
  <si>
    <t>-1893809165</t>
  </si>
  <si>
    <t>Úpravy povrchů, podlahy a osazování výplní</t>
  </si>
  <si>
    <t>10</t>
  </si>
  <si>
    <t>611325121</t>
  </si>
  <si>
    <t>Vápenocementová omítka rýh štuková ve stropech, šířky rýhy do 150 mm</t>
  </si>
  <si>
    <t>-1727523544</t>
  </si>
  <si>
    <t>"kanalizace" (2,15+4,9+3+1,5+1,5+1,5+6,2+1,06+1,4+4)*0,15</t>
  </si>
  <si>
    <t>"vodovod" (1,5+2,15+4,9+10,8+2,45+2+1,5+2+1,5+1,5)*0,15</t>
  </si>
  <si>
    <t>11</t>
  </si>
  <si>
    <t>612142001</t>
  </si>
  <si>
    <t>Potažení vnitřních ploch pletivem v ploše nebo pruzích, na plném podkladu sklovláknitým vtlačením do tmelu stěn</t>
  </si>
  <si>
    <t>1524875999</t>
  </si>
  <si>
    <t>"OP15" (3,45+4,9+3,45+4,9)*3,2</t>
  </si>
  <si>
    <t>-(1*2,8+2*1,25+0,9*2+1,5*2+1,5*2)</t>
  </si>
  <si>
    <t>"OP04" (4,05+5,25+4,05+5,25)*3,2</t>
  </si>
  <si>
    <t>"OP03" (3,45+4,05+3,45+4,05)*3,2</t>
  </si>
  <si>
    <t>-0,8*2</t>
  </si>
  <si>
    <t>12</t>
  </si>
  <si>
    <t>612311131</t>
  </si>
  <si>
    <t>Potažení vnitřních ploch štukem tloušťky do 3 mm svislých konstrukcí stěn</t>
  </si>
  <si>
    <t>-784455540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</si>
  <si>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</si>
  <si>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</si>
  <si>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</si>
  <si>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2030777837</t>
  </si>
  <si>
    <t>(4,9+2,15+2,15)*3,2*2</t>
  </si>
  <si>
    <t>-1*2*3*2</t>
  </si>
  <si>
    <t>14</t>
  </si>
  <si>
    <t>621142001</t>
  </si>
  <si>
    <t>Potažení vnějších ploch pletivem v ploše nebo pruzích, na plném podkladu sklovláknitým vtlačením do tmelu podhledů</t>
  </si>
  <si>
    <t>1393776534</t>
  </si>
  <si>
    <t>(24,2+5)*1</t>
  </si>
  <si>
    <t>(1+24,2+5+1)*0,2</t>
  </si>
  <si>
    <t>621531011</t>
  </si>
  <si>
    <t>Omítka tenkovrstvá silikonová vnějších ploch probarvená, včetně penetrace podkladu zrnitá, tloušťky 1,5 mm podhledů</t>
  </si>
  <si>
    <t>-762040214</t>
  </si>
  <si>
    <t>16</t>
  </si>
  <si>
    <t>622142001</t>
  </si>
  <si>
    <t>Potažení vnějších ploch pletivem v ploše nebo pruzích, na plném podkladu sklovláknitým vtlačením do tmelu stěn</t>
  </si>
  <si>
    <t>215145892</t>
  </si>
  <si>
    <t>17</t>
  </si>
  <si>
    <t>622143003</t>
  </si>
  <si>
    <t>Montáž omítkových profilů plastových nebo pozinkovaných, upevněných vtlačením do podkladní vrstvy nebo přibitím rohových s tkaninou</t>
  </si>
  <si>
    <t>-298665880</t>
  </si>
  <si>
    <t>24,2+5+1+1+0,2+0,2+0,2</t>
  </si>
  <si>
    <t>18</t>
  </si>
  <si>
    <t>59051480</t>
  </si>
  <si>
    <t>profil rohový Al s tkaninou kontaktního zateplení</t>
  </si>
  <si>
    <t>-500423174</t>
  </si>
  <si>
    <t>31,8*1,05 'Přepočtené koeficientem množství</t>
  </si>
  <si>
    <t>19</t>
  </si>
  <si>
    <t>622211021</t>
  </si>
  <si>
    <t>Montáž kontaktního zateplení z polystyrenových desek nebo z kombinovaných desek na vnější stěny, tloušťky desek přes 80 do 120 mm</t>
  </si>
  <si>
    <t>-322158715</t>
  </si>
  <si>
    <t>(4,8*2,8)-(1,5*2*2)</t>
  </si>
  <si>
    <t>(5*2,8)-(1*2,8*2)</t>
  </si>
  <si>
    <t>20</t>
  </si>
  <si>
    <t>28376076</t>
  </si>
  <si>
    <t xml:space="preserve">deska EPS grafitová fasadní λ=0,031  tl 100mm</t>
  </si>
  <si>
    <t>-1069935197</t>
  </si>
  <si>
    <t>15,84*1,02 'Přepočtené koeficientem množství</t>
  </si>
  <si>
    <t>642944121</t>
  </si>
  <si>
    <t>Osazení ocelových dveřních zárubní lisovaných nebo z úhelníků dodatečně s vybetonováním prahu, plochy do 2,5 m2</t>
  </si>
  <si>
    <t>2071623285</t>
  </si>
  <si>
    <t>22</t>
  </si>
  <si>
    <t>55331115</t>
  </si>
  <si>
    <t>zárubeň ocelová pro běžné zdění hranatý profil 110 700 levá,pravá</t>
  </si>
  <si>
    <t>-41358398</t>
  </si>
  <si>
    <t>23</t>
  </si>
  <si>
    <t>55331117</t>
  </si>
  <si>
    <t>zárubeň ocelová pro běžné zdění hranatý profil 110 800 levá,pravá</t>
  </si>
  <si>
    <t>-2097265533</t>
  </si>
  <si>
    <t>24</t>
  </si>
  <si>
    <t>55331119</t>
  </si>
  <si>
    <t>zárubeň ocelová pro běžné zdění hranatý profil 110 900 levá,pravá</t>
  </si>
  <si>
    <t>1465412917</t>
  </si>
  <si>
    <t>Ostatní konstrukce a práce, bourání</t>
  </si>
  <si>
    <t>25</t>
  </si>
  <si>
    <t>936124112</t>
  </si>
  <si>
    <t>Montáž lavičky parkové stabilní se zabetonováním noh</t>
  </si>
  <si>
    <t>-464773981</t>
  </si>
  <si>
    <t>26</t>
  </si>
  <si>
    <t>7491010R</t>
  </si>
  <si>
    <t xml:space="preserve">lavička s opěradlem kotvená 1800x715x820mm  konstrukce-litina, sedák-dřevo</t>
  </si>
  <si>
    <t>-1794332159</t>
  </si>
  <si>
    <t>27</t>
  </si>
  <si>
    <t>949101111</t>
  </si>
  <si>
    <t>Lešení pomocné pracovní pro objekty pozemních staveb pro zatížení do 150 kg/m2, o výšce lešeňové podlahy do 1,9 m</t>
  </si>
  <si>
    <t>1680161880</t>
  </si>
  <si>
    <t>120</t>
  </si>
  <si>
    <t>28</t>
  </si>
  <si>
    <t>953941220</t>
  </si>
  <si>
    <t>Osazení drobných kovových výrobků bez jejich dodání s vysekáním kapes pro upevňovací prvky se zazděním, zabetonováním nebo zalitím kovových poklopů s rámy, plochy přes 1 m2</t>
  </si>
  <si>
    <t>1633165016</t>
  </si>
  <si>
    <t>"poklop instalačního kanálu" 4</t>
  </si>
  <si>
    <t>29</t>
  </si>
  <si>
    <t>55347001</t>
  </si>
  <si>
    <t>rošt podlahový lisovaný žárově zinkovaný velikost 30/2mm 500x1000mm</t>
  </si>
  <si>
    <t>2104960399</t>
  </si>
  <si>
    <t>30</t>
  </si>
  <si>
    <t>962031133</t>
  </si>
  <si>
    <t>Bourání příček z cihel, tvárnic nebo příčkovek z cihel pálených, plných nebo dutých na maltu vápennou nebo vápenocementovou, tl. do 150 mm</t>
  </si>
  <si>
    <t>865225306</t>
  </si>
  <si>
    <t>"OP15" (2,1+1,6+2,8+1+1,3)*3,2</t>
  </si>
  <si>
    <t>"OP04" 4,05*3,2</t>
  </si>
  <si>
    <t>"OP19" 3,7*3,2</t>
  </si>
  <si>
    <t>31</t>
  </si>
  <si>
    <t>962032632</t>
  </si>
  <si>
    <t>Bourání zdiva nadzákladového z cihel nebo tvárnic komínového z cihel pálených, šamotových nebo vápenopískových na maltu vápennou nebo vápenocementovou</t>
  </si>
  <si>
    <t>-1756032371</t>
  </si>
  <si>
    <t>0,9*0,7*4,2</t>
  </si>
  <si>
    <t>32</t>
  </si>
  <si>
    <t>965043331</t>
  </si>
  <si>
    <t>Bourání mazanin betonových s potěrem nebo teracem tl. do 100 mm, plochy do 4 m2</t>
  </si>
  <si>
    <t>378229180</t>
  </si>
  <si>
    <t>(0,6*0,1*3,7)*2</t>
  </si>
  <si>
    <t>33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</si>
  <si>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</si>
  <si>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</si>
  <si>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-973064218</t>
  </si>
  <si>
    <t>"odvetrání boxu s akumulátory" 1</t>
  </si>
  <si>
    <t>34</t>
  </si>
  <si>
    <t>971033631</t>
  </si>
  <si>
    <t>Vybourání otvorů ve zdivu základovém nebo nadzákladovém z cihel, tvárnic, příčkovek z cihel pálených na maltu vápennou nebo vápenocementovou plochy do 4 m2, tl. do 150 mm</t>
  </si>
  <si>
    <t>2016089996</t>
  </si>
  <si>
    <t>"pokladní přepážka" 2*1,25</t>
  </si>
  <si>
    <t>"dveře" 1*2*2</t>
  </si>
  <si>
    <t>35</t>
  </si>
  <si>
    <t>971033651</t>
  </si>
  <si>
    <t>Vybourání otvorů ve zdivu základovém nebo nadzákladovém z cihel, tvárnic, příčkovek z cihel pálených na maltu vápennou nebo vápenocementovou plochy do 4 m2, tl. do 600 mm</t>
  </si>
  <si>
    <t>-220576639</t>
  </si>
  <si>
    <t>"vstupní dveře" 1*2,8*0,45</t>
  </si>
  <si>
    <t>"vnitřní dveře OP11" 1*2*0,3</t>
  </si>
  <si>
    <t>36</t>
  </si>
  <si>
    <t>974031144</t>
  </si>
  <si>
    <t>Vysekání rýh ve zdivu cihelném na maltu vápennou nebo vápenocementovou do hl. 70 mm a šířky do 150 mm</t>
  </si>
  <si>
    <t>-519684243</t>
  </si>
  <si>
    <t>"vodovod" 1,5+2,15+4,9+10,8+2,45+2+1,5+2+1,5+1,5</t>
  </si>
  <si>
    <t>37</t>
  </si>
  <si>
    <t>974031154</t>
  </si>
  <si>
    <t>Vysekání rýh ve zdivu cihelném na maltu vápennou nebo vápenocementovou do hl. 100 mm a šířky do 150 mm</t>
  </si>
  <si>
    <t>1028748286</t>
  </si>
  <si>
    <t>"kanalizace" 2,15+4,9+3+1,5+1,5+1,5+6,2+1,06+1,4+4</t>
  </si>
  <si>
    <t>38</t>
  </si>
  <si>
    <t>974031664</t>
  </si>
  <si>
    <t>Vysekání rýh ve zdivu cihelném na maltu vápennou nebo vápenocementovou pro vtahování nosníků do zdí, před vybouráním otvoru do hl. 150 mm, při v. nosníku do 150 mm</t>
  </si>
  <si>
    <t>1709172763</t>
  </si>
  <si>
    <t>2,4+1,4+1,4+(1,4*2)</t>
  </si>
  <si>
    <t>39</t>
  </si>
  <si>
    <t>R001</t>
  </si>
  <si>
    <t>Odpadkový koš plechový, na třídění odpadu papír, sklo, plast, komunální</t>
  </si>
  <si>
    <t>-726629350</t>
  </si>
  <si>
    <t>40</t>
  </si>
  <si>
    <t>R002</t>
  </si>
  <si>
    <t>Koš odpadkový toaletní</t>
  </si>
  <si>
    <t>-2026769343</t>
  </si>
  <si>
    <t>997</t>
  </si>
  <si>
    <t>Přesun sutě</t>
  </si>
  <si>
    <t>41</t>
  </si>
  <si>
    <t>997006512</t>
  </si>
  <si>
    <t>Vodorovná doprava suti na skládku s naložením na dopravní prostředek a složením přes 100 m do 1 km</t>
  </si>
  <si>
    <t>-1882084970</t>
  </si>
  <si>
    <t>42</t>
  </si>
  <si>
    <t>997006519</t>
  </si>
  <si>
    <t>Vodorovná doprava suti na skládku s naložením na dopravní prostředek a složením Příplatek k ceně za každý další i započatý 1 km</t>
  </si>
  <si>
    <t>-1650871817</t>
  </si>
  <si>
    <t>26,068*25</t>
  </si>
  <si>
    <t>43</t>
  </si>
  <si>
    <t>997013211</t>
  </si>
  <si>
    <t>Vnitrostaveništní doprava suti a vybouraných hmot vodorovně do 50 m svisle ručně (nošením po schodech) pro budovy a haly výšky do 6 m</t>
  </si>
  <si>
    <t>1043438167</t>
  </si>
  <si>
    <t>44</t>
  </si>
  <si>
    <t>997013831</t>
  </si>
  <si>
    <t>Poplatek za uložení stavebního odpadu na skládce (skládkovné) směsného stavebního a demoličního zatříděného do Katalogu odpadů pod kódem 170 904</t>
  </si>
  <si>
    <t>-1536419409</t>
  </si>
  <si>
    <t>998</t>
  </si>
  <si>
    <t>Přesun hmot</t>
  </si>
  <si>
    <t>45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</si>
  <si>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</si>
  <si>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</si>
  <si>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1486140747</t>
  </si>
  <si>
    <t>PSV</t>
  </si>
  <si>
    <t>Práce a dodávky PSV</t>
  </si>
  <si>
    <t>721</t>
  </si>
  <si>
    <t>Zdravotechnika - vnitřní kanalizace</t>
  </si>
  <si>
    <t>46</t>
  </si>
  <si>
    <t>721171915</t>
  </si>
  <si>
    <t>Opravy odpadního potrubí plastového propojení dosavadního potrubí DN 110</t>
  </si>
  <si>
    <t>553371579</t>
  </si>
  <si>
    <t>47</t>
  </si>
  <si>
    <t>721173707</t>
  </si>
  <si>
    <t>Potrubí z plastových trub polyetylenové svařované odpadní (svislé) DN 125</t>
  </si>
  <si>
    <t>-1912519581</t>
  </si>
  <si>
    <t>48</t>
  </si>
  <si>
    <t>721173708</t>
  </si>
  <si>
    <t>Potrubí z plastových trub polyetylenové svařované odpadní (svislé) DN 150</t>
  </si>
  <si>
    <t>1555427782</t>
  </si>
  <si>
    <t>49</t>
  </si>
  <si>
    <t>721173709</t>
  </si>
  <si>
    <t>Potrubí z plastových trub polyetylenové svařované odpadní (svislé) DN 200</t>
  </si>
  <si>
    <t>393349909</t>
  </si>
  <si>
    <t>50</t>
  </si>
  <si>
    <t>721173723</t>
  </si>
  <si>
    <t>Potrubí z plastových trub polyetylenové svařované připojovací DN 50</t>
  </si>
  <si>
    <t>-1004974409</t>
  </si>
  <si>
    <t>51</t>
  </si>
  <si>
    <t>721173724</t>
  </si>
  <si>
    <t>Potrubí z plastových trub polyetylenové svařované připojovací DN 70</t>
  </si>
  <si>
    <t>236212780</t>
  </si>
  <si>
    <t>52</t>
  </si>
  <si>
    <t>721173726</t>
  </si>
  <si>
    <t>Potrubí z plastových trub polyetylenové svařované připojovací DN 100</t>
  </si>
  <si>
    <t>52512464</t>
  </si>
  <si>
    <t>53</t>
  </si>
  <si>
    <t>721174063</t>
  </si>
  <si>
    <t>Potrubí z plastových trub polypropylenové větrací DN 110</t>
  </si>
  <si>
    <t>51526349</t>
  </si>
  <si>
    <t>54</t>
  </si>
  <si>
    <t>721194105</t>
  </si>
  <si>
    <t>Vyměření přípojek na potrubí vyvedení a upevnění odpadních výpustek DN 50</t>
  </si>
  <si>
    <t>1750506018</t>
  </si>
  <si>
    <t>55</t>
  </si>
  <si>
    <t>721194107</t>
  </si>
  <si>
    <t>Vyměření přípojek na potrubí vyvedení a upevnění odpadních výpustek DN 70</t>
  </si>
  <si>
    <t>1051930790</t>
  </si>
  <si>
    <t>56</t>
  </si>
  <si>
    <t>721194109</t>
  </si>
  <si>
    <t>Vyměření přípojek na potrubí vyvedení a upevnění odpadních výpustek DN 100</t>
  </si>
  <si>
    <t>-280366252</t>
  </si>
  <si>
    <t>57</t>
  </si>
  <si>
    <t>721211421</t>
  </si>
  <si>
    <t>Podlahové vpusti se svislým odtokem DN 50/75/110 mřížka nerez 115x115</t>
  </si>
  <si>
    <t>1641205254</t>
  </si>
  <si>
    <t>58</t>
  </si>
  <si>
    <t>721273153</t>
  </si>
  <si>
    <t>Ventilační hlavice z polypropylenu (PP) DN 110</t>
  </si>
  <si>
    <t>695953158</t>
  </si>
  <si>
    <t>59</t>
  </si>
  <si>
    <t>721290111</t>
  </si>
  <si>
    <t>Zkouška těsnosti kanalizace v objektech vodou do DN 125</t>
  </si>
  <si>
    <t>471227536</t>
  </si>
  <si>
    <t>60</t>
  </si>
  <si>
    <t>721290112</t>
  </si>
  <si>
    <t>Zkouška těsnosti kanalizace v objektech vodou DN 150 nebo DN 200</t>
  </si>
  <si>
    <t>1985857100</t>
  </si>
  <si>
    <t>61</t>
  </si>
  <si>
    <t>998721101</t>
  </si>
  <si>
    <t>Přesun hmot pro vnitřní kanalizace stanovený z hmotnosti přesunovaného materiálu vodorovná dopravní vzdálenost do 50 m v objektech výšky do 6 m</t>
  </si>
  <si>
    <t>1407394118</t>
  </si>
  <si>
    <t>722</t>
  </si>
  <si>
    <t>Zdravotechnika - vnitřní vodovod</t>
  </si>
  <si>
    <t>62</t>
  </si>
  <si>
    <t>722173104</t>
  </si>
  <si>
    <t>Potrubí z plastových trubek ze síťovaného polyethylenu (PE-Xa) spojované mechanicky násuvnou objímkou plastovou Ø 25/3,5</t>
  </si>
  <si>
    <t>146279141</t>
  </si>
  <si>
    <t>(1,5+2,15+4,9+10,8+2,45+2+1,5+2+1,5+1,5)*2</t>
  </si>
  <si>
    <t>63</t>
  </si>
  <si>
    <t>722174003</t>
  </si>
  <si>
    <t>Potrubí z plastových trubek z polypropylenu (PPR) svařovaných polyfuzně PN 16 (SDR 7,4) D 25 x 3,5</t>
  </si>
  <si>
    <t>-543743698</t>
  </si>
  <si>
    <t>64</t>
  </si>
  <si>
    <t>722174073</t>
  </si>
  <si>
    <t>Potrubí z plastových trubek z polypropylenu (PPR) svařovaných polyfuzně kompenzační smyčky na potrubí (PPR) D 25 x 4,2</t>
  </si>
  <si>
    <t>129225460</t>
  </si>
  <si>
    <t>65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</si>
  <si>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</si>
  <si>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</si>
  <si>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1116994097</t>
  </si>
  <si>
    <t>66</t>
  </si>
  <si>
    <t>722190901</t>
  </si>
  <si>
    <t>Opravy ostatní uzavření nebo otevření vodovodního potrubí při opravách včetně vypuštění a napuštění</t>
  </si>
  <si>
    <t>721554944</t>
  </si>
  <si>
    <t>67</t>
  </si>
  <si>
    <t>722220112</t>
  </si>
  <si>
    <t>Armatury s jedním závitem nástěnky pro výtokový ventil G 3/4</t>
  </si>
  <si>
    <t>389412914</t>
  </si>
  <si>
    <t>68</t>
  </si>
  <si>
    <t>722220152</t>
  </si>
  <si>
    <t>Armatury s jedním závitem plastové (PPR) PN 20 (SDR 6) DN 20 x G 1/2</t>
  </si>
  <si>
    <t>1630963544</t>
  </si>
  <si>
    <t>69</t>
  </si>
  <si>
    <t>722221135</t>
  </si>
  <si>
    <t>Armatury s jedním závitem ventily výtokové G 3/4</t>
  </si>
  <si>
    <t>soubor</t>
  </si>
  <si>
    <t>1988183794</t>
  </si>
  <si>
    <t>70</t>
  </si>
  <si>
    <t>722224152</t>
  </si>
  <si>
    <t>Armatury s jedním závitem ventily kulové zahradní uzávěry PN 15 do 120° C G 1/2 - 3/4</t>
  </si>
  <si>
    <t>-987448727</t>
  </si>
  <si>
    <t>71</t>
  </si>
  <si>
    <t>722260801</t>
  </si>
  <si>
    <t>Demontáž vodoměrů přírubových do DN 50</t>
  </si>
  <si>
    <t>633486963</t>
  </si>
  <si>
    <t>72</t>
  </si>
  <si>
    <t>722262163</t>
  </si>
  <si>
    <t>Vodoměry pro vodu do 40°C přírubové šroubové horizontální DN 25 x 260 mm Qn 3,5</t>
  </si>
  <si>
    <t>-1707411037</t>
  </si>
  <si>
    <t>73</t>
  </si>
  <si>
    <t>722270101</t>
  </si>
  <si>
    <t>Vodoměrové sestavy závitové G 3/4</t>
  </si>
  <si>
    <t>-1466701125</t>
  </si>
  <si>
    <t>74</t>
  </si>
  <si>
    <t>722290234</t>
  </si>
  <si>
    <t>Zkoušky, proplach a desinfekce vodovodního potrubí proplach a desinfekce vodovodního potrubí do DN 80</t>
  </si>
  <si>
    <t>1619173671</t>
  </si>
  <si>
    <t>75</t>
  </si>
  <si>
    <t>998722101</t>
  </si>
  <si>
    <t>Přesun hmot pro vnitřní vodovod stanovený z hmotnosti přesunovaného materiálu vodorovná dopravní vzdálenost do 50 m v objektech výšky do 6 m</t>
  </si>
  <si>
    <t>1350791171</t>
  </si>
  <si>
    <t>76</t>
  </si>
  <si>
    <t>230170011</t>
  </si>
  <si>
    <t>Zkouška těsnosti potrubí DN do 40</t>
  </si>
  <si>
    <t>174241520</t>
  </si>
  <si>
    <t>725</t>
  </si>
  <si>
    <t>Zdravotechnika - zařizovací předměty</t>
  </si>
  <si>
    <t>77</t>
  </si>
  <si>
    <t>725110811</t>
  </si>
  <si>
    <t>Demontáž klozetů splachovacích s nádrží nebo tlakovým splachovačem</t>
  </si>
  <si>
    <t>779686583</t>
  </si>
  <si>
    <t>78</t>
  </si>
  <si>
    <t>725112022</t>
  </si>
  <si>
    <t>Zařízení záchodů klozety keramické závěsné na nosné stěny s hlubokým splachováním odpad vodorovný</t>
  </si>
  <si>
    <t>-431206851</t>
  </si>
  <si>
    <t>79</t>
  </si>
  <si>
    <t>725210821</t>
  </si>
  <si>
    <t>Demontáž umyvadel bez výtokových armatur umyvadel</t>
  </si>
  <si>
    <t>568421283</t>
  </si>
  <si>
    <t>80</t>
  </si>
  <si>
    <t>725211603</t>
  </si>
  <si>
    <t>Umyvadla keramická bílá bez výtokových armatur připevněná na stěnu šrouby bez sloupu nebo krytu na sifon 600 mm</t>
  </si>
  <si>
    <t>1117108830</t>
  </si>
  <si>
    <t>81</t>
  </si>
  <si>
    <t>725211661</t>
  </si>
  <si>
    <t>Umyvadla keramická bílá bez výtokových armatur do desky zápustná šířky 550 až 560 mm</t>
  </si>
  <si>
    <t>-1287244815</t>
  </si>
  <si>
    <t>82</t>
  </si>
  <si>
    <t>725241128</t>
  </si>
  <si>
    <t>Sprchové vaničky akrylátové obdélníkové 1200x900 mm</t>
  </si>
  <si>
    <t>2079217623</t>
  </si>
  <si>
    <t>83</t>
  </si>
  <si>
    <t>725244313</t>
  </si>
  <si>
    <t>Sprchové dveře a zástěny zástěny sprchové do niky rámové se skleněnou výplní tl. 4 a 5 mm dveře posuvné jednodílné, na vaničku šířky 1200 mm</t>
  </si>
  <si>
    <t>-1572323951</t>
  </si>
  <si>
    <t>84</t>
  </si>
  <si>
    <t>725532116</t>
  </si>
  <si>
    <t>Elektrické ohřívače zásobníkové beztlakové přepadové akumulační s pojistným ventilem závěsné svislé objem nádrže (příkon) 100 l (2,0 kW)</t>
  </si>
  <si>
    <t>-1567086086</t>
  </si>
  <si>
    <t>85</t>
  </si>
  <si>
    <t>725822664</t>
  </si>
  <si>
    <t>Baterie umyvadlové stojánkové samouzavírací s omezenou dobou výtoku tlačné s výtokem po dobu 15 s a 6 l/min</t>
  </si>
  <si>
    <t>-791695678</t>
  </si>
  <si>
    <t>86</t>
  </si>
  <si>
    <t>998725101</t>
  </si>
  <si>
    <t>Přesun hmot pro zařizovací předměty stanovený z hmotnosti přesunovaného materiálu vodorovná dopravní vzdálenost do 50 m v objektech výšky do 6 m</t>
  </si>
  <si>
    <t>316776347</t>
  </si>
  <si>
    <t>87</t>
  </si>
  <si>
    <t>R725-019</t>
  </si>
  <si>
    <t>Montáž koupelnových doplňků</t>
  </si>
  <si>
    <t>-773382658</t>
  </si>
  <si>
    <t>88</t>
  </si>
  <si>
    <t>R725-022</t>
  </si>
  <si>
    <t>Ovládací desky oddálené Typ01, pneumatické, 2-M, podomítkové alpská bílá - 116.042.11.1</t>
  </si>
  <si>
    <t>1882646988</t>
  </si>
  <si>
    <t>89</t>
  </si>
  <si>
    <t>R725-031</t>
  </si>
  <si>
    <t xml:space="preserve">Doplněk madlo  pevné U-tvar l=600mm bílá</t>
  </si>
  <si>
    <t>928352891</t>
  </si>
  <si>
    <t>90</t>
  </si>
  <si>
    <t>R725-032</t>
  </si>
  <si>
    <t xml:space="preserve">Doplněk madlo  pevné U-tvar l=900mm bílá </t>
  </si>
  <si>
    <t>1079964721</t>
  </si>
  <si>
    <t>91</t>
  </si>
  <si>
    <t>R725-033</t>
  </si>
  <si>
    <t xml:space="preserve">Doplněk madlo sklopné U-tvar l=813mm bílá </t>
  </si>
  <si>
    <t>1121958852</t>
  </si>
  <si>
    <t>92</t>
  </si>
  <si>
    <t>R725-034</t>
  </si>
  <si>
    <t xml:space="preserve">Doplněk zrcadlo  Výklopné 400x600mm bílá </t>
  </si>
  <si>
    <t>-1647191005</t>
  </si>
  <si>
    <t>93</t>
  </si>
  <si>
    <t>R725-035</t>
  </si>
  <si>
    <t>Doplněk držák toaletního papíru, nástěnný, uzamykatelný, velké role</t>
  </si>
  <si>
    <t>-983674509</t>
  </si>
  <si>
    <t>94</t>
  </si>
  <si>
    <t>R725-036</t>
  </si>
  <si>
    <t>Doplněk osoušeč rukou</t>
  </si>
  <si>
    <t>-356373312</t>
  </si>
  <si>
    <t>726</t>
  </si>
  <si>
    <t>Zdravotechnika - předstěnové instalace</t>
  </si>
  <si>
    <t>95</t>
  </si>
  <si>
    <t>726111031</t>
  </si>
  <si>
    <t>Předstěnové instalační systémy pro zazdění do masivních zděných konstrukcí pro závěsné klozety ovládání zepředu, stavební výška 1080 mm</t>
  </si>
  <si>
    <t>1682305371</t>
  </si>
  <si>
    <t>96</t>
  </si>
  <si>
    <t>998726111</t>
  </si>
  <si>
    <t>Přesun hmot pro instalační prefabrikáty stanovený z hmotnosti přesunovaného materiálu vodorovná dopravní vzdálenost do 50 m v objektech výšky do 6 m</t>
  </si>
  <si>
    <t>-839812575</t>
  </si>
  <si>
    <t>742</t>
  </si>
  <si>
    <t>Elektroinstalace - slaboproud</t>
  </si>
  <si>
    <t>97</t>
  </si>
  <si>
    <t>742340001</t>
  </si>
  <si>
    <t>Montáž jednotného času hodin závěsných oboustranných</t>
  </si>
  <si>
    <t>-1641839571</t>
  </si>
  <si>
    <t>98</t>
  </si>
  <si>
    <t>742R01</t>
  </si>
  <si>
    <t>Hodiny nástěnné kulaté oboustranné pro použití v exteriéru</t>
  </si>
  <si>
    <t>1100784418</t>
  </si>
  <si>
    <t>99</t>
  </si>
  <si>
    <t>742R02</t>
  </si>
  <si>
    <t>Hodiny nástěnné kulaté jednostranné pro použití v interiéru</t>
  </si>
  <si>
    <t>-1257485702</t>
  </si>
  <si>
    <t>751</t>
  </si>
  <si>
    <t>Vzduchotechnika</t>
  </si>
  <si>
    <t>100</t>
  </si>
  <si>
    <t>751111052</t>
  </si>
  <si>
    <t>Montáž ventilátoru axiálního nízkotlakého podhledového, průměru přes 100 do 200 mm</t>
  </si>
  <si>
    <t>-1552921800</t>
  </si>
  <si>
    <t>101</t>
  </si>
  <si>
    <t>751R001</t>
  </si>
  <si>
    <t>Ventilátor axiální nízkotlaký do podhledu D do 200 mm</t>
  </si>
  <si>
    <t>-1512988911</t>
  </si>
  <si>
    <t>102</t>
  </si>
  <si>
    <t>751111812</t>
  </si>
  <si>
    <t>Demontáž ventilátoru axiálního nízkotlakého kruhové potrubí, průměru přes 200 do 400 mm</t>
  </si>
  <si>
    <t>1553779537</t>
  </si>
  <si>
    <t>103</t>
  </si>
  <si>
    <t>751510042</t>
  </si>
  <si>
    <t>Vzduchotechnické potrubí z pozinkovaného plechu kruhové, trouba spirálně vinutá bez příruby, průměru přes 100 do 200 mm</t>
  </si>
  <si>
    <t>-1134511758</t>
  </si>
  <si>
    <t>104</t>
  </si>
  <si>
    <t>751514679</t>
  </si>
  <si>
    <t>Montáž škrtící klapky nebo zpětné klapky do plechového potrubí kruhové bez příruby, průměru přes 100 do 200 mm</t>
  </si>
  <si>
    <t>533780363</t>
  </si>
  <si>
    <t>105</t>
  </si>
  <si>
    <t>751R002</t>
  </si>
  <si>
    <t>Zpětná klapka těsná do potrubí kruhového pozinkovaného, 200mm</t>
  </si>
  <si>
    <t>603661234</t>
  </si>
  <si>
    <t>106</t>
  </si>
  <si>
    <t>751514776</t>
  </si>
  <si>
    <t>Montáž protidešťové stříšky nebo výfukové hlavice do plechového potrubí kruhové bez příruby, průměru přes 100 do 200 mm</t>
  </si>
  <si>
    <t>1105457064</t>
  </si>
  <si>
    <t>107</t>
  </si>
  <si>
    <t>55381011</t>
  </si>
  <si>
    <t>turbína ventilační Al kompletní hlavice stavitelný krk se základnou do D 350mm</t>
  </si>
  <si>
    <t>-1629463377</t>
  </si>
  <si>
    <t>108</t>
  </si>
  <si>
    <t>998751101</t>
  </si>
  <si>
    <t>Přesun hmot pro vzduchotechniku stanovený z hmotnosti přesunovaného materiálu vodorovná dopravní vzdálenost do 100 m v objektech výšky do 12 m</t>
  </si>
  <si>
    <t>1072998222</t>
  </si>
  <si>
    <t>762</t>
  </si>
  <si>
    <t>Konstrukce tesařské</t>
  </si>
  <si>
    <t>109</t>
  </si>
  <si>
    <t>762420025.CDC</t>
  </si>
  <si>
    <t>Obložení stropu z cementotřískových desek CETRIS tl 20 mm nebroušených na pero a drážku šroubovaných</t>
  </si>
  <si>
    <t>-1849786165</t>
  </si>
  <si>
    <t>"přístřešek"</t>
  </si>
  <si>
    <t>17,3*1*2,</t>
  </si>
  <si>
    <t>(1+17,3)*0,2</t>
  </si>
  <si>
    <t>110</t>
  </si>
  <si>
    <t>998762101</t>
  </si>
  <si>
    <t>Přesun hmot pro konstrukce tesařské stanovený z hmotnosti přesunovaného materiálu vodorovná dopravní vzdálenost do 50 m v objektech výšky do 6 m</t>
  </si>
  <si>
    <t>1418719727</t>
  </si>
  <si>
    <t>763</t>
  </si>
  <si>
    <t>Konstrukce suché výstavby</t>
  </si>
  <si>
    <t>111</t>
  </si>
  <si>
    <t>763431001</t>
  </si>
  <si>
    <t>Montáž podhledu minerálního včetně zavěšeného roštu viditelného s panely vyjímatelnými, velikosti panelů do 0,36 m2</t>
  </si>
  <si>
    <t>1011361583</t>
  </si>
  <si>
    <t>30,2+14+21,3+19,4+8+8+8</t>
  </si>
  <si>
    <t>112</t>
  </si>
  <si>
    <t>59030570</t>
  </si>
  <si>
    <t>podhled kazetový bez děrování viditelný rastr tl 10mm 600x600mm</t>
  </si>
  <si>
    <t>1164651537</t>
  </si>
  <si>
    <t>108,9*1,05 'Přepočtené koeficientem množství</t>
  </si>
  <si>
    <t>113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</si>
  <si>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</si>
  <si>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</si>
  <si>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144435557</t>
  </si>
  <si>
    <t>764</t>
  </si>
  <si>
    <t>Konstrukce klempířské</t>
  </si>
  <si>
    <t>114</t>
  </si>
  <si>
    <t>764111671</t>
  </si>
  <si>
    <t>Krytina ze svitků nebo z taškových tabulí z pozinkovaného plechu s povrchovou úpravou s úpravou u okapů, prostupů a výčnělků desek železobetonových (vstupní stříška)</t>
  </si>
  <si>
    <t>1640327028</t>
  </si>
  <si>
    <t>115</t>
  </si>
  <si>
    <t>998764101</t>
  </si>
  <si>
    <t>Přesun hmot pro konstrukce klempířské stanovený z hmotnosti přesunovaného materiálu vodorovná dopravní vzdálenost do 50 m v objektech výšky do 6 m</t>
  </si>
  <si>
    <t>-51273381</t>
  </si>
  <si>
    <t>766</t>
  </si>
  <si>
    <t>Konstrukce truhlářské</t>
  </si>
  <si>
    <t>116</t>
  </si>
  <si>
    <t>766622132</t>
  </si>
  <si>
    <t>Montáž oken plastových včetně montáže rámu plochy přes 1 m2 otevíravých do zdiva, výšky přes 1,5 do 2,5 m</t>
  </si>
  <si>
    <t>-1418540754</t>
  </si>
  <si>
    <t>1,5*1,45</t>
  </si>
  <si>
    <t>117</t>
  </si>
  <si>
    <t>6114004R</t>
  </si>
  <si>
    <t>okno plastové s fixním zasklením trojsklo přes plochu 1m2 do v1,5m,bezpečnostní, matné zasklení</t>
  </si>
  <si>
    <t>-1947356687</t>
  </si>
  <si>
    <t>118</t>
  </si>
  <si>
    <t>766622833</t>
  </si>
  <si>
    <t>Demontáž okenních konstrukcí k opětovnému použití rámu zdvojených dřevěných nebo plastových, plochy otvoru přes 2 do 4 m2</t>
  </si>
  <si>
    <t>1306524297</t>
  </si>
  <si>
    <t>1,5*2,05*2</t>
  </si>
  <si>
    <t>119</t>
  </si>
  <si>
    <t>766660001</t>
  </si>
  <si>
    <t>Montáž dveřních křídel dřevěných nebo plastových otevíravých do ocelové zárubně povrchově upravených jednokřídlových, šířky do 800 mm</t>
  </si>
  <si>
    <t>2068671659</t>
  </si>
  <si>
    <t>61160156</t>
  </si>
  <si>
    <t>dveře dřevěné vnitřní hladké plné 1křídlé bílé 700x1970mm</t>
  </si>
  <si>
    <t>48909655</t>
  </si>
  <si>
    <t>121</t>
  </si>
  <si>
    <t>61160192</t>
  </si>
  <si>
    <t>dveře dřevěné vnitřní hladké plné 1křídlé bílé 800x1970mm</t>
  </si>
  <si>
    <t>-539230706</t>
  </si>
  <si>
    <t>122</t>
  </si>
  <si>
    <t>766660002</t>
  </si>
  <si>
    <t>Montáž dveřních křídel dřevěných nebo plastových otevíravých do ocelové zárubně povrchově upravených jednokřídlových, šířky přes 800 mm</t>
  </si>
  <si>
    <t>-426362226</t>
  </si>
  <si>
    <t>123</t>
  </si>
  <si>
    <t>61160216</t>
  </si>
  <si>
    <t>dveře dřevěné vnitřní hladké plné 1křídlé bílé 900x1970mm</t>
  </si>
  <si>
    <t>1557646354</t>
  </si>
  <si>
    <t>124</t>
  </si>
  <si>
    <t>766693413</t>
  </si>
  <si>
    <t>Montáž ostatních truhlářských konstrukcí umyvadlových desek bez výřezu, délky jednoho dílu přes 2000 mm</t>
  </si>
  <si>
    <t>25125909</t>
  </si>
  <si>
    <t>125</t>
  </si>
  <si>
    <t>60722275</t>
  </si>
  <si>
    <t>deska dřevotřísková laminovaná přírodní buk 2070x2800mm tl 38mm</t>
  </si>
  <si>
    <t>-1596879076</t>
  </si>
  <si>
    <t>2,1*0,6</t>
  </si>
  <si>
    <t>126</t>
  </si>
  <si>
    <t>766693421</t>
  </si>
  <si>
    <t>Montáž ostatních truhlářských konstrukcí umyvadlových desek Příplatek k ceně za vyřezání otvoru pro umyvadlo</t>
  </si>
  <si>
    <t>-1907796014</t>
  </si>
  <si>
    <t>127</t>
  </si>
  <si>
    <t>766693422</t>
  </si>
  <si>
    <t>Montáž ostatních truhlářských konstrukcí umyvadlových desek Příplatek k ceně za vyvrtání otvoru pro baterii</t>
  </si>
  <si>
    <t>1662682291</t>
  </si>
  <si>
    <t>128</t>
  </si>
  <si>
    <t>766R001</t>
  </si>
  <si>
    <t>D+M Kuchyňské linky, 1200mm, spodní skříňky vč. dřezu a beterie, horní skříňky 2ks</t>
  </si>
  <si>
    <t>kpl.</t>
  </si>
  <si>
    <t>-1639306190</t>
  </si>
  <si>
    <t>129</t>
  </si>
  <si>
    <t>766R002</t>
  </si>
  <si>
    <t>D+M dřevěných lavic pro cestující</t>
  </si>
  <si>
    <t>1494047249</t>
  </si>
  <si>
    <t>130</t>
  </si>
  <si>
    <t>766R003</t>
  </si>
  <si>
    <t>D+M vitrína nástěnná pro umístění jízdních řádů 1500x1500 mm</t>
  </si>
  <si>
    <t>-1372149115</t>
  </si>
  <si>
    <t>131</t>
  </si>
  <si>
    <t>998766101</t>
  </si>
  <si>
    <t>Přesun hmot pro konstrukce truhlářské stanovený z hmotnosti přesunovaného materiálu vodorovná dopravní vzdálenost do 50 m v objektech výšky do 6 m</t>
  </si>
  <si>
    <t>488230644</t>
  </si>
  <si>
    <t>132</t>
  </si>
  <si>
    <t>R003</t>
  </si>
  <si>
    <t>D+M hmatové štítky pro nevidomé (braillovo a prizmatické písmo)</t>
  </si>
  <si>
    <t>-1078363407</t>
  </si>
  <si>
    <t>133</t>
  </si>
  <si>
    <t>R004</t>
  </si>
  <si>
    <t>D+M uzamykatelný plakátový rám A0</t>
  </si>
  <si>
    <t>-1858515541</t>
  </si>
  <si>
    <t>767</t>
  </si>
  <si>
    <t>Konstrukce zámečnické</t>
  </si>
  <si>
    <t>134</t>
  </si>
  <si>
    <t>767000R</t>
  </si>
  <si>
    <t>Mincovní vestavěný automat dveřního zámku, vč. elektromagnetického zámku a napojení, 24 V DC, antivandal provedení, uzamykatelný, montáž do zdi,nastavení parametrů pomocí dálkového ovladače SLD 05</t>
  </si>
  <si>
    <t>soub.</t>
  </si>
  <si>
    <t>389997406</t>
  </si>
  <si>
    <t>135</t>
  </si>
  <si>
    <t>767610128</t>
  </si>
  <si>
    <t>Montáž oken jednoduchých z hliníkových nebo ocelových profilů na polyuretanovou pěnu otevíravých do zdiva, plochy přes 2,5 m2</t>
  </si>
  <si>
    <t>1747590557</t>
  </si>
  <si>
    <t>1*2,8</t>
  </si>
  <si>
    <t>136</t>
  </si>
  <si>
    <t>55341015</t>
  </si>
  <si>
    <t>okno Al otevíravé/sklopné trojsklo přes plochu 1m2 přes v2,5m</t>
  </si>
  <si>
    <t>590030831</t>
  </si>
  <si>
    <t>137</t>
  </si>
  <si>
    <t>55341013</t>
  </si>
  <si>
    <t>okno Al otevíravé/sklopné trojsklo přes plochu 1m2 v1,5-2,5m</t>
  </si>
  <si>
    <t>-780268779</t>
  </si>
  <si>
    <t>138</t>
  </si>
  <si>
    <t>76764011R</t>
  </si>
  <si>
    <t>Montáž dveří ocelových vchodových jednokřídlových s nadsvětlíkem</t>
  </si>
  <si>
    <t>-1237947506</t>
  </si>
  <si>
    <t>139</t>
  </si>
  <si>
    <t>5534124R</t>
  </si>
  <si>
    <t>dveře Al vchodové s nadsvětlíkem, jednokřídlové š 900mm, celková výška 2800 mm,elektronický zámek s dálkovým ovládáním, vč samozavírače se zpožděním</t>
  </si>
  <si>
    <t>-38305377</t>
  </si>
  <si>
    <t>P</t>
  </si>
  <si>
    <t>Poznámka k položce:_x000d_
dveře musí být osazeny madlem pro ZTP</t>
  </si>
  <si>
    <t>140</t>
  </si>
  <si>
    <t>767995112</t>
  </si>
  <si>
    <t>Montáž ostatních atypických zámečnických konstrukcí hmotnosti přes 5 do 10 kg</t>
  </si>
  <si>
    <t>kg</t>
  </si>
  <si>
    <t>-1605860209</t>
  </si>
  <si>
    <t>"nosná k-ce stříšky" ((1+1,2+0,5+0,8)*18)*7,34</t>
  </si>
  <si>
    <t>141</t>
  </si>
  <si>
    <t>14550246</t>
  </si>
  <si>
    <t>profil ocelový čtvercový svařovaný 50x50x3mm</t>
  </si>
  <si>
    <t>1998496611</t>
  </si>
  <si>
    <t>142</t>
  </si>
  <si>
    <t>767R001</t>
  </si>
  <si>
    <t>Pokladní přepážka 2000x1250 mm, okno s fixním zasklením, rám leštěný nerez, bezpečnostní sklo, vč. komunikačního zařízení pro neslyšící, parapet dřevený masiv</t>
  </si>
  <si>
    <t>-723951472</t>
  </si>
  <si>
    <t>Poznámka k položce:_x000d_
okno bude vybaveno zařízením umožnující platbu, komunikačníí zařízení musí splňovat požadavky dle vyhlášky č. 398/2009 sb. a nařízením komise č. 1300/2014,_x000d_
zařízení musí splňovat bezpečnostní podmínky pro práci s hotovostí</t>
  </si>
  <si>
    <t>143</t>
  </si>
  <si>
    <t>767R002</t>
  </si>
  <si>
    <t>D+M informační systém,označení stanice</t>
  </si>
  <si>
    <t>-1084476692</t>
  </si>
  <si>
    <t>Poznámka k položce:_x000d_
označení musí být vyhotoveno dle TNŽ 73 6390: nápisy názvů železničních stanic a zastávek</t>
  </si>
  <si>
    <t>144</t>
  </si>
  <si>
    <t>767R002b</t>
  </si>
  <si>
    <t>D+M informační systém,piktogramy</t>
  </si>
  <si>
    <t>-1322091524</t>
  </si>
  <si>
    <t>Poznámka k položce:_x000d_
dle směrnice SŽDC č. 118 a grafického manuálu</t>
  </si>
  <si>
    <t>145</t>
  </si>
  <si>
    <t>767R003</t>
  </si>
  <si>
    <t>výměna výplní dveří</t>
  </si>
  <si>
    <t>474446370</t>
  </si>
  <si>
    <t>146</t>
  </si>
  <si>
    <t>767R004</t>
  </si>
  <si>
    <t>Ocelový box na uskladnění baterií, uzamykatelný, větraný, 1200x800x2000 mm</t>
  </si>
  <si>
    <t>594225565</t>
  </si>
  <si>
    <t>147</t>
  </si>
  <si>
    <t>998767101</t>
  </si>
  <si>
    <t>Přesun hmot pro zámečnické konstrukce stanovený z hmotnosti přesunovaného materiálu vodorovná dopravní vzdálenost do 50 m v objektech výšky do 6 m</t>
  </si>
  <si>
    <t>949484088</t>
  </si>
  <si>
    <t>771</t>
  </si>
  <si>
    <t>Podlahy z dlaždic</t>
  </si>
  <si>
    <t>148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</si>
  <si>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</si>
  <si>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</si>
  <si>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1085395874</t>
  </si>
  <si>
    <t>"OP01" 30,2</t>
  </si>
  <si>
    <t>"OP15" 16,9</t>
  </si>
  <si>
    <t>"OP16" 3,7</t>
  </si>
  <si>
    <t>"OP17" 4,5</t>
  </si>
  <si>
    <t>"OP18" 1,9</t>
  </si>
  <si>
    <t>"OP19"14,4</t>
  </si>
  <si>
    <t>149</t>
  </si>
  <si>
    <t>59761409</t>
  </si>
  <si>
    <t>dlažba keramická slinutá protiskluzná do interiéru i exteriéru pro vysoké mechanické namáhání přes 9 do 12 ks/m2</t>
  </si>
  <si>
    <t>1117052945</t>
  </si>
  <si>
    <t>71,6*1,1 'Přepočtené koeficientem množství</t>
  </si>
  <si>
    <t>150</t>
  </si>
  <si>
    <t>998771101</t>
  </si>
  <si>
    <t>Přesun hmot pro podlahy z dlaždic stanovený z hmotnosti přesunovaného materiálu vodorovná dopravní vzdálenost do 50 m v objektech výšky do 6 m</t>
  </si>
  <si>
    <t>-1305322724</t>
  </si>
  <si>
    <t>776</t>
  </si>
  <si>
    <t>Podlahy povlakové</t>
  </si>
  <si>
    <t>151</t>
  </si>
  <si>
    <t>776221111</t>
  </si>
  <si>
    <t>Montáž podlahovin z PVC lepením standardním lepidlem z pásů standardních</t>
  </si>
  <si>
    <t>593346471</t>
  </si>
  <si>
    <t>"OP03" 14</t>
  </si>
  <si>
    <t>"OP04" 21,3</t>
  </si>
  <si>
    <t>"OP08" 3</t>
  </si>
  <si>
    <t>"OP09" 17,6</t>
  </si>
  <si>
    <t>"OP21" 9</t>
  </si>
  <si>
    <t>152</t>
  </si>
  <si>
    <t>28411000</t>
  </si>
  <si>
    <t>PVC heterogenní zátěžová antibakteriální, nášlapná vrstva 0,90mm, třída zátěže 34/43, otlak do 0,03mm, R10, hořlavost Bfl S1</t>
  </si>
  <si>
    <t>-484101845</t>
  </si>
  <si>
    <t>64,9*1,1 'Přepočtené koeficientem množství</t>
  </si>
  <si>
    <t>153</t>
  </si>
  <si>
    <t>998776101</t>
  </si>
  <si>
    <t>Přesun hmot pro podlahy povlakové stanovený z hmotnosti přesunovaného materiálu vodorovná dopravní vzdálenost do 50 m v objektech výšky do 6 m</t>
  </si>
  <si>
    <t>-1122291146</t>
  </si>
  <si>
    <t>781</t>
  </si>
  <si>
    <t>Dokončovací práce - obklady</t>
  </si>
  <si>
    <t>154</t>
  </si>
  <si>
    <t>781121011</t>
  </si>
  <si>
    <t>Příprava podkladu před provedením obkladu nátěr penetrační na stěnu</t>
  </si>
  <si>
    <t>15693217</t>
  </si>
  <si>
    <t>"socíální zař." (4,9*2+2,15*6)*2,05</t>
  </si>
  <si>
    <t>(-0,9*0,9)+(-0,9*2*2)+(-0,7*2*2)+(-0,9*2)</t>
  </si>
  <si>
    <t>155</t>
  </si>
  <si>
    <t>781474112</t>
  </si>
  <si>
    <t>Montáž obkladů vnitřních stěn z dlaždic keramických lepených flexibilním lepidlem maloformátových hladkých přes 9 do 12 ks/m2</t>
  </si>
  <si>
    <t>-1118878183</t>
  </si>
  <si>
    <t>156</t>
  </si>
  <si>
    <t>59761026</t>
  </si>
  <si>
    <t>obklad keramický hladký do 12ks/m2</t>
  </si>
  <si>
    <t>1616945186</t>
  </si>
  <si>
    <t>37,525*1,1 'Přepočtené koeficientem množství</t>
  </si>
  <si>
    <t>157</t>
  </si>
  <si>
    <t>781491022</t>
  </si>
  <si>
    <t>Montáž zrcadel lepených silikonovým tmelem na keramický obklad, plochy přes 1 m2</t>
  </si>
  <si>
    <t>1894482597</t>
  </si>
  <si>
    <t>2,1*1</t>
  </si>
  <si>
    <t>158</t>
  </si>
  <si>
    <t>63465122</t>
  </si>
  <si>
    <t>zrcadlo nemontované čiré tl 3mm max. rozměr 3210x2250mm</t>
  </si>
  <si>
    <t>1583440109</t>
  </si>
  <si>
    <t>2,1*1,1 'Přepočtené koeficientem množství</t>
  </si>
  <si>
    <t>159</t>
  </si>
  <si>
    <t>781731111</t>
  </si>
  <si>
    <t>Montáž obkladů vnějších stěn z obkladaček cihelných kladených do malty do 50 ks/m2</t>
  </si>
  <si>
    <t>573537128</t>
  </si>
  <si>
    <t>160</t>
  </si>
  <si>
    <t>59623113</t>
  </si>
  <si>
    <t>pásek obkladový cihlový hladký 240x71x14mm červený</t>
  </si>
  <si>
    <t>289173687</t>
  </si>
  <si>
    <t>15,840*48</t>
  </si>
  <si>
    <t>760,32*1,1 'Přepočtené koeficientem množství</t>
  </si>
  <si>
    <t>161</t>
  </si>
  <si>
    <t>998781101</t>
  </si>
  <si>
    <t>Přesun hmot pro obklady keramické stanovený z hmotnosti přesunovaného materiálu vodorovná dopravní vzdálenost do 50 m v objektech výšky do 6 m</t>
  </si>
  <si>
    <t>-156203688</t>
  </si>
  <si>
    <t>784</t>
  </si>
  <si>
    <t>Dokončovací práce - malby a tapety</t>
  </si>
  <si>
    <t>162</t>
  </si>
  <si>
    <t>784181111</t>
  </si>
  <si>
    <t>Penetrace podkladu jednonásobná základní silikátová v místnostech výšky do 3,80 m</t>
  </si>
  <si>
    <t>-1097626211</t>
  </si>
  <si>
    <t>163</t>
  </si>
  <si>
    <t>784211101</t>
  </si>
  <si>
    <t>Malby z malířských směsí otěruvzdorných za mokra dvojnásobné, bílé za mokra otěruvzdorné výborně v místnostech výšky do 3,80 m</t>
  </si>
  <si>
    <t>-1772815468</t>
  </si>
  <si>
    <t>4,9*3,45</t>
  </si>
  <si>
    <t>4,05*5,25</t>
  </si>
  <si>
    <t>3,45*4,05</t>
  </si>
  <si>
    <t>"OP02" (1,65+4,05+1,65+4,05)*3,2</t>
  </si>
  <si>
    <t>1,65*4,05</t>
  </si>
  <si>
    <t>"OP01" (10,8+4,2+2,45+5,7+13,25+1,5)*3,2</t>
  </si>
  <si>
    <t>10,8*1,5+5,7*2,45</t>
  </si>
  <si>
    <t>-0,8*2*4-1,45*2*2</t>
  </si>
  <si>
    <t>"OP12" (5,7+3,7+5,7+3,7)*3,2</t>
  </si>
  <si>
    <t>5,7*3,7</t>
  </si>
  <si>
    <t>-1,5*1,15-175*2,1</t>
  </si>
  <si>
    <t>"OP16" (2,15+1,7+2,15+1,7)*1,2</t>
  </si>
  <si>
    <t>2,15*1,7</t>
  </si>
  <si>
    <t>"OP17" (2,15+2,1+2,15+2,1)*1,2</t>
  </si>
  <si>
    <t>2,1*2,15</t>
  </si>
  <si>
    <t>"OP18" (0,9+2,15+0,9+2,15)*1,2</t>
  </si>
  <si>
    <t>0,9*2,15</t>
  </si>
  <si>
    <t>"OP06" (7,42+5+7,42+5)*3,2</t>
  </si>
  <si>
    <t>5*7,42</t>
  </si>
  <si>
    <t>-1,45*2-1,5*1,45*4</t>
  </si>
  <si>
    <t>"OP07" (0,9+2+1,45+2+0,9+1,45+1,45+1,45)*1,2</t>
  </si>
  <si>
    <t>0,9*1,45+2*1,45</t>
  </si>
  <si>
    <t>-0,8*2*3</t>
  </si>
  <si>
    <t>"OP08" (2,075+1,45+2,075+1,45)*3,2</t>
  </si>
  <si>
    <t>2,075*1,45</t>
  </si>
  <si>
    <t>"OP09" (3,4+5,2+3,4+5,2)*3,2</t>
  </si>
  <si>
    <t>3,4*5,2</t>
  </si>
  <si>
    <t>-0,8*2-1,5*1,45*3</t>
  </si>
  <si>
    <t>"OP21 (1,8+5+1,8+5)*3,2</t>
  </si>
  <si>
    <t>1,8*5</t>
  </si>
  <si>
    <t>-0,8*2-0,9*2-1,5*1,45</t>
  </si>
  <si>
    <t>"OP11" (3,3+6,6+3,3+6,6)*3,2</t>
  </si>
  <si>
    <t>3,3*6,6</t>
  </si>
  <si>
    <t>-0,9*2-2,4*2,1</t>
  </si>
  <si>
    <t>"OP13" (2,4+3,7+2,4+3,7)*3,2</t>
  </si>
  <si>
    <t>2,4*3,7</t>
  </si>
  <si>
    <t>-1,7*2,8</t>
  </si>
  <si>
    <t>"OP19" (3,7+3,9+3,7+3,9)*3,2</t>
  </si>
  <si>
    <t>3,7*3,9</t>
  </si>
  <si>
    <t>-1,5*1,45-1,05*2,8</t>
  </si>
  <si>
    <t>OST</t>
  </si>
  <si>
    <t>Ostatní</t>
  </si>
  <si>
    <t>164</t>
  </si>
  <si>
    <t>74236015R</t>
  </si>
  <si>
    <t>Montáž systému pacient-sestra signalizačních prvků tlačítka nouzového volání</t>
  </si>
  <si>
    <t>644045280</t>
  </si>
  <si>
    <t>"bezbarierové wc" 1</t>
  </si>
  <si>
    <t>165</t>
  </si>
  <si>
    <t>7596555020</t>
  </si>
  <si>
    <t>Montáž majáčku akustického orientačního (AOM) - včetně připojení, seřízení a přezkoušení funkce</t>
  </si>
  <si>
    <t>Sborník UOŽI 01 2019</t>
  </si>
  <si>
    <t>512</t>
  </si>
  <si>
    <t>1622746475</t>
  </si>
  <si>
    <t>166</t>
  </si>
  <si>
    <t>7596550010</t>
  </si>
  <si>
    <t xml:space="preserve">Majáčky a akustické úpravy pro nevidomé Orientační hlasový majáček pro nevidomé a slabozraké  - 2 hlasové fráze, audio záznam MP3 na kartě SD/MMC přeprogramovatelný, digitální, exteriérový</t>
  </si>
  <si>
    <t>-115990648</t>
  </si>
  <si>
    <t>SO 02 - Oprava elektroinstalace</t>
  </si>
  <si>
    <t>Kunovice - Loučka</t>
  </si>
  <si>
    <t>466 17 906</t>
  </si>
  <si>
    <t>Vladimír Kamarád</t>
  </si>
  <si>
    <t xml:space="preserve">    741 - Elektroinstalace - silnoproud</t>
  </si>
  <si>
    <t>9740010001-R</t>
  </si>
  <si>
    <t>Drážky pro kabel nebo trubku do zdiva, velikosti do 50/50 mm</t>
  </si>
  <si>
    <t>-340841218</t>
  </si>
  <si>
    <t>9740020001-R</t>
  </si>
  <si>
    <t>Úpravy povrchu po drážkování</t>
  </si>
  <si>
    <t>1254239627</t>
  </si>
  <si>
    <t>Poznámka k položce:_x000d_
zazdění drážky, začištění, bez dodávky materiálu</t>
  </si>
  <si>
    <t>58555535</t>
  </si>
  <si>
    <t>směs suchá omítková vápenocementová vnitřní štuková</t>
  </si>
  <si>
    <t>680392677</t>
  </si>
  <si>
    <t>Poznámka k položce:_x000d_
Spotřeba: 2,7 kg/m2</t>
  </si>
  <si>
    <t>741</t>
  </si>
  <si>
    <t>Elektroinstalace - silnoproud</t>
  </si>
  <si>
    <t>7492501880</t>
  </si>
  <si>
    <t>Kabely, vodiče, šňůry Cu - nn Kabel silový 4 a 5-žílový Cu, plastová izolace CYKY 4J16 (4Bx16)</t>
  </si>
  <si>
    <t>-1808605364</t>
  </si>
  <si>
    <t>7492501980</t>
  </si>
  <si>
    <t>Kabely, vodiče, šňůry Cu - nn Kabel silový 4 a 5-žílový Cu, plastová izolace CYKY 5J10 (5Cx10)</t>
  </si>
  <si>
    <t>-706754576</t>
  </si>
  <si>
    <t>7492502030</t>
  </si>
  <si>
    <t>Kabely, vodiče, šňůry Cu - nn Kabel silový 4 a 5-žílový Cu, plastová izolace CYKY 5J6 (5Cx6)</t>
  </si>
  <si>
    <t>-1594350860</t>
  </si>
  <si>
    <t>7492502020</t>
  </si>
  <si>
    <t>Kabely, vodiče, šňůry Cu - nn Kabel silový 4 a 5-žílový Cu, plastová izolace CYKY 5J4 (5Cx4)</t>
  </si>
  <si>
    <t>-1042484125</t>
  </si>
  <si>
    <t>7492501690</t>
  </si>
  <si>
    <t>Kabely, vodiče, šňůry Cu - nn Kabel silový 2 a 3-žílový Cu, plastová izolace CYKY 2O1,5 (2Dx1,5)</t>
  </si>
  <si>
    <t>907742764</t>
  </si>
  <si>
    <t>7492501740</t>
  </si>
  <si>
    <t>Kabely, vodiče, šňůry Cu - nn Kabel silový 2 a 3-žílový Cu, plastová izolace CYKY 3O1,5 (3Ax1,5)</t>
  </si>
  <si>
    <t>1984002530</t>
  </si>
  <si>
    <t>7492502040</t>
  </si>
  <si>
    <t>Kabely, vodiče, šňůry Cu - nn Kabel silový 4 a 5-žílový Cu, plastová izolace CYKY 5O1,5 (5Dx1,5)</t>
  </si>
  <si>
    <t>-1308184190</t>
  </si>
  <si>
    <t>7492501760</t>
  </si>
  <si>
    <t xml:space="preserve">Kabely, vodiče, šňůry Cu - nn Kabel silový 2 a 3-žílový Cu, plastová izolace CYKY 3J1,5  (3Cx 1,5)</t>
  </si>
  <si>
    <t>-998455277</t>
  </si>
  <si>
    <t>7492501770</t>
  </si>
  <si>
    <t xml:space="preserve">Kabely, vodiče, šňůry Cu - nn Kabel silový 2 a 3-žílový Cu, plastová izolace CYKY 3J2,5  (3Cx 2,5)</t>
  </si>
  <si>
    <t>111010831</t>
  </si>
  <si>
    <t>7492553010</t>
  </si>
  <si>
    <t>Montáž kabelů 2- a 3-žílových Cu do 16 mm2 - uložení do země, chráničky, na rošty, pod omítku apod.</t>
  </si>
  <si>
    <t>-1952014604</t>
  </si>
  <si>
    <t>7492554010</t>
  </si>
  <si>
    <t>Montáž kabelů 4- a 5-žílových Cu do 16 mm2 - uložení do země, chráničky, na rošty, pod omítku apod.</t>
  </si>
  <si>
    <t>-1473443911</t>
  </si>
  <si>
    <t>7492500020</t>
  </si>
  <si>
    <t>Kabely, vodiče, šňůry Cu - nn Vodič jednožílový Cu, plastová izolace H07V-U 16 žz (CY)</t>
  </si>
  <si>
    <t>1454650971</t>
  </si>
  <si>
    <t>7492500180</t>
  </si>
  <si>
    <t>Kabely, vodiče, šňůry Cu - nn Vodič jednožílový Cu, plastová izolace H07V-U 10 zž (CY)</t>
  </si>
  <si>
    <t>-1486020808</t>
  </si>
  <si>
    <t>7492500370</t>
  </si>
  <si>
    <t>Kabely, vodiče, šňůry Cu - nn Vodič jednožílový Cu, plastová izolace H07V-U 6 zž (CY)</t>
  </si>
  <si>
    <t>256683762</t>
  </si>
  <si>
    <t>7492551010</t>
  </si>
  <si>
    <t>Montáž vodičů jednožílových Cu do 16 mm2 - uložení na rošty, pod omítku, do rozvaděče apod.</t>
  </si>
  <si>
    <t>594187766</t>
  </si>
  <si>
    <t>7590521474</t>
  </si>
  <si>
    <t>Venkovní vedení kabelová - metalické sítě Plněné, párované s ochr. vodičem TCEKPFLE 12 P 1,0 D</t>
  </si>
  <si>
    <t>-1539713318</t>
  </si>
  <si>
    <t>Poznámka k položce:_x000d_
3x4x0,8</t>
  </si>
  <si>
    <t>7492555012</t>
  </si>
  <si>
    <t>Montáž kabelů vícežílových Cu 12 x 1,5 mm2 - uložení do země, chráničky, na rošty, pod omítku apod.</t>
  </si>
  <si>
    <t>1162526225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</si>
  <si>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</si>
  <si>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</si>
  <si>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-849172342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</si>
  <si>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</si>
  <si>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</si>
  <si>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-1211088235</t>
  </si>
  <si>
    <t>7491203680</t>
  </si>
  <si>
    <t>Elektroinstalační materiál Spínací přístroje instalační Tělo TANGO 3559-A01345</t>
  </si>
  <si>
    <t>714648982</t>
  </si>
  <si>
    <t>7491202830</t>
  </si>
  <si>
    <t>Elektroinstalační materiál Spínací přístroje instalační Spínač TANGO 3558A-05940 B</t>
  </si>
  <si>
    <t>-624283657</t>
  </si>
  <si>
    <t>7491202550</t>
  </si>
  <si>
    <t>Elektroinstalační materiál Spínací přístroje instalační TANGO 3558A-A651 B</t>
  </si>
  <si>
    <t>-524472991</t>
  </si>
  <si>
    <t>7491202900</t>
  </si>
  <si>
    <t>Elektroinstalační materiál Spínací přístroje instalační Spínač TANGO 3558A-06940 B</t>
  </si>
  <si>
    <t>-637009248</t>
  </si>
  <si>
    <t>7491203740</t>
  </si>
  <si>
    <t>Elektroinstalační materiál Spínací přístroje instalační Tělo TANGO 3559-A52345 spínače č.6+6</t>
  </si>
  <si>
    <t>709822338</t>
  </si>
  <si>
    <t>7491203690</t>
  </si>
  <si>
    <t>Elektroinstalační materiál Spínací přístroje instalační Tělo TANGO 3559-A05345</t>
  </si>
  <si>
    <t>4690232</t>
  </si>
  <si>
    <t>7491202630</t>
  </si>
  <si>
    <t>Elektroinstalační materiál Spínací přístroje instalační TANGO 3558A-A652 B</t>
  </si>
  <si>
    <t>-541335442</t>
  </si>
  <si>
    <t>7494010098</t>
  </si>
  <si>
    <t>Přístroje pro spínání a ovládání Ovladače, signálky Ovladače Ovládací tlačítko nouzového zastavení kompletní 1Z, 1R, červené</t>
  </si>
  <si>
    <t>-1419889893</t>
  </si>
  <si>
    <t>Poznámka k položce:_x000d_
Ovladač nouzového zastavení s aretací ve skříni Schneider typ XALK178F nebo EATON Červené venkovní požární tlačítko</t>
  </si>
  <si>
    <t>7494651015</t>
  </si>
  <si>
    <t>Montáž ovládacích tlačítek nouzového zastavení</t>
  </si>
  <si>
    <t>-366642899</t>
  </si>
  <si>
    <t>7491203990</t>
  </si>
  <si>
    <t>Elektroinstalační materiál Spínací přístroje instalační Kombinace 3425A-0344 B sporáková</t>
  </si>
  <si>
    <t>-1225533500</t>
  </si>
  <si>
    <t>7491253010</t>
  </si>
  <si>
    <t>Montáž přístrojů spínacích instalačních kolébkových velkoplošných vypínačů jednopolových řaz.1, 250 V/10 A, IP20 vč.ovl.krytu a rámečku - včetně zapojení a osazení</t>
  </si>
  <si>
    <t>-302798956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</si>
  <si>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</si>
  <si>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</si>
  <si>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-1391253420</t>
  </si>
  <si>
    <t>7491253060</t>
  </si>
  <si>
    <t>Montáž přístrojů spínacích instalačních přípojek sporákových 20A/400V, IP20, se signalizační doutnavkou - včetně zapojení a osazení</t>
  </si>
  <si>
    <t>1128579015</t>
  </si>
  <si>
    <t>7496700210</t>
  </si>
  <si>
    <t>DŘT, SKŘ, Elektrodispečink, DDTS DŘT a SKŘ skříně pro automatizaci Čidla Čidlo pohybové infrapasivní 12/24V DC, kont.1/1 max.24V</t>
  </si>
  <si>
    <t>2023117814</t>
  </si>
  <si>
    <t>Poznámka k položce:_x000d_
typ-3299-22103 - stropní nebo nástěnné</t>
  </si>
  <si>
    <t>7496700210.1</t>
  </si>
  <si>
    <t>1687272576</t>
  </si>
  <si>
    <t>Poznámka k položce:_x000d_
typ-3299-22102 - vestavné</t>
  </si>
  <si>
    <t>7592005042</t>
  </si>
  <si>
    <t>Montáž fotosnímače</t>
  </si>
  <si>
    <t>-1672403372</t>
  </si>
  <si>
    <t>7491205330</t>
  </si>
  <si>
    <t>Elektroinstalační materiál Zásuvky instalační Zásuvka TANGO 5519A-A02397 B</t>
  </si>
  <si>
    <t>-1944091511</t>
  </si>
  <si>
    <t>7491204890</t>
  </si>
  <si>
    <t>Elektroinstalační materiál Zásuvky instalační Zásuvka TANGO 5518A-A2349 B</t>
  </si>
  <si>
    <t>1453086977</t>
  </si>
  <si>
    <t>7491204360</t>
  </si>
  <si>
    <t>Elektroinstalační materiál Zásuvky instalační Dvojzásuvka TANGO 5513A-C02357 B</t>
  </si>
  <si>
    <t>-1239349800</t>
  </si>
  <si>
    <t>7491204710</t>
  </si>
  <si>
    <t>Elektroinstalační materiál Zásuvky instalační Zásuvka dvojnásobná s ochranou proti přepětí</t>
  </si>
  <si>
    <t>-1721210140</t>
  </si>
  <si>
    <t>Poznámka k položce:_x000d_
5593A-C02357 B</t>
  </si>
  <si>
    <t>1046010307</t>
  </si>
  <si>
    <t>Poznámka k položce:_x000d_
s ochranou před přepětím a sig. poruchy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</si>
  <si>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</si>
  <si>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</si>
  <si>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-782673053</t>
  </si>
  <si>
    <t>7491206750</t>
  </si>
  <si>
    <t>Elektroinstalační materiál Elektrické přímotopy Termostat, 5..50°C, 230V AC, elektronický</t>
  </si>
  <si>
    <t>-225422590</t>
  </si>
  <si>
    <t>Poznámka k položce:_x000d_
typ 2CKA001032A0484</t>
  </si>
  <si>
    <t>7491256020</t>
  </si>
  <si>
    <t>Montáž elektrických přímotopů termostatů prostorových 0-40° C - včetně zapojení a osazení</t>
  </si>
  <si>
    <t>-386938247</t>
  </si>
  <si>
    <t>R1</t>
  </si>
  <si>
    <t>Sada pro nouzovou signalizaci</t>
  </si>
  <si>
    <t>-615720467</t>
  </si>
  <si>
    <t>Poznámka k položce:_x000d_
3280B-C10001 B</t>
  </si>
  <si>
    <t>7597135010</t>
  </si>
  <si>
    <t>Montáž prvku pro EZS (čidlo, snímač, siréna)</t>
  </si>
  <si>
    <t>-1180904811</t>
  </si>
  <si>
    <t>7491201200</t>
  </si>
  <si>
    <t>Elektroinstalační materiál Elektroinstalační krabice a rozvodky Bez zapojení Krabice KU 68-1903</t>
  </si>
  <si>
    <t>-337430858</t>
  </si>
  <si>
    <t>7491201300</t>
  </si>
  <si>
    <t>Elektroinstalační materiál Elektroinstalační krabice a rozvodky Bez zapojení Krabice KO 125 E</t>
  </si>
  <si>
    <t>-636574985</t>
  </si>
  <si>
    <t>7491600110</t>
  </si>
  <si>
    <t>Uzemnění Vnitřní Svorka OBO 1801 ekvipotenciální</t>
  </si>
  <si>
    <t>852932957</t>
  </si>
  <si>
    <t>Poznámka k položce:_x000d_
typ EPS-2. IP 40</t>
  </si>
  <si>
    <t>7491201560</t>
  </si>
  <si>
    <t>Elektroinstalační materiál Elektroinstalační krabice a rozvodky Bez zapojení Krabicová rozvodka 6455-12, acidur, IP67 4P</t>
  </si>
  <si>
    <t>-932292378</t>
  </si>
  <si>
    <t>Poznámka k položce:_x000d_
typ krabice IP 54, 8102_KA s průch. 1601 a svorkovnicí S-66</t>
  </si>
  <si>
    <t>7491201390</t>
  </si>
  <si>
    <t>Elektroinstalační materiál Elektroinstalační krabice a rozvodky Bez zapojení Krabice KP 67/3 přístrojová</t>
  </si>
  <si>
    <t>1612733116</t>
  </si>
  <si>
    <t>7491252010</t>
  </si>
  <si>
    <t>Montáž krabic elektroinstalačních, rozvodek - bez zapojení krabice přístrojové - včetně zhotovení otvoru</t>
  </si>
  <si>
    <t>2076563259</t>
  </si>
  <si>
    <t>7491252020</t>
  </si>
  <si>
    <t>Montáž krabic elektroinstalačních, rozvodek - bez zapojení krabice odbočné s víčkem a svorkovnicí - včetně zhotovení otvoru</t>
  </si>
  <si>
    <t>-972589648</t>
  </si>
  <si>
    <t>7491208100</t>
  </si>
  <si>
    <t>Elektroinstalační materiál Kabelové rošty drátěné 35x200 HDG</t>
  </si>
  <si>
    <t>-1428713158</t>
  </si>
  <si>
    <t>Poznámka k položce:_x000d_
typ DZ 35/200 BZNCR</t>
  </si>
  <si>
    <t>7491209290</t>
  </si>
  <si>
    <t>Elektroinstalační materiál Kabelové rošty drátěné Boční spojka 35 HDG</t>
  </si>
  <si>
    <t>-1622711940</t>
  </si>
  <si>
    <t>7491208810</t>
  </si>
  <si>
    <t>Elektroinstalační materiál Kabelové rošty drátěné Rychloupínací podpěra 200 HDG</t>
  </si>
  <si>
    <t>-1552813238</t>
  </si>
  <si>
    <t>7491454014</t>
  </si>
  <si>
    <t>Montáž drátěných kabelových roštů výšky 60 mm, šířky 220 mm - včetně rozměření, usazení, vyvážení, upevnění, sváření, elektrického pospojování</t>
  </si>
  <si>
    <t>1867956716</t>
  </si>
  <si>
    <t>7491206660</t>
  </si>
  <si>
    <t>Elektroinstalační materiál Elektrické přímotopy Panel ECOFLEX 1000W ET 10</t>
  </si>
  <si>
    <t>-1812114973</t>
  </si>
  <si>
    <t>Poznámka k položce:_x000d_
ECOFLEX F1117-TACO 10</t>
  </si>
  <si>
    <t>7491206680</t>
  </si>
  <si>
    <t>Elektroinstalační materiál Elektrické přímotopy Panel ECOFLEX 1500W ET 15</t>
  </si>
  <si>
    <t>-351982667</t>
  </si>
  <si>
    <t>Poznámka k položce:_x000d_
ECOFLEX F1117-TACO 15</t>
  </si>
  <si>
    <t>7491206700</t>
  </si>
  <si>
    <t>Elektroinstalační materiál Elektrické přímotopy Panel ECOFLEX 2000W ET 20</t>
  </si>
  <si>
    <t>-1088085731</t>
  </si>
  <si>
    <t>Poznámka k položce:_x000d_
ECOFLEX F1117-TACO 20</t>
  </si>
  <si>
    <t>7491206710</t>
  </si>
  <si>
    <t>Elektroinstalační materiál Elektrické přímotopy Panel ECOFLEX 2500W ET 25</t>
  </si>
  <si>
    <t>448478105</t>
  </si>
  <si>
    <t>Poznámka k položce:_x000d_
ECOFLEX F1117-TACO 25</t>
  </si>
  <si>
    <t>7491206640</t>
  </si>
  <si>
    <t xml:space="preserve">Elektroinstalační materiál Elektrické přímotopy Panel ECOFLEX  500W ET 05</t>
  </si>
  <si>
    <t>-1776792640</t>
  </si>
  <si>
    <t>Poznámka k položce:_x000d_
ECOSUN</t>
  </si>
  <si>
    <t>7491256010</t>
  </si>
  <si>
    <t>Montáž elektrických přímotopů konvektorů přímotopných s termostatem do 3000 W - včetně zapojení a osazení</t>
  </si>
  <si>
    <t>-1138009151</t>
  </si>
  <si>
    <t>7491206170R1</t>
  </si>
  <si>
    <t>Elektroinstalační materiál Svítidla instalační základní FALCON-458-BAP-EP, 4x58W - el.předřadník</t>
  </si>
  <si>
    <t>-1210674868</t>
  </si>
  <si>
    <t>Poznámka k položce:_x000d_
typ PSV ROMA LED 5670/840 OP</t>
  </si>
  <si>
    <t>7491206170R2</t>
  </si>
  <si>
    <t>1762273902</t>
  </si>
  <si>
    <t>Poznámka k položce:_x000d_
typ FUTURA 2,4ft PC Al 6400/840, IP 66</t>
  </si>
  <si>
    <t>7491206170R3</t>
  </si>
  <si>
    <t>-1659460404</t>
  </si>
  <si>
    <t>Poznámka k položce:_x000d_
typ FUTURA 2,4ft PC Al 5200/840, IP 66</t>
  </si>
  <si>
    <t>7491205920R4</t>
  </si>
  <si>
    <t>Elektroinstalační materiál Svítidla instalační nástěnné</t>
  </si>
  <si>
    <t>-998253831</t>
  </si>
  <si>
    <t>Poznámka k položce:_x000d_
typ LINEA SQUARE 2400/840 (18W), IP 54, IK10_x000d_
rozměr 330x330x85</t>
  </si>
  <si>
    <t>7491205920R5</t>
  </si>
  <si>
    <t>-1386953015</t>
  </si>
  <si>
    <t>Poznámka k položce:_x000d_
LINEA ROUND 1800/840 (18W), IP 54, IK10_x000d_
rozměr D=300x85</t>
  </si>
  <si>
    <t>7491205910R6</t>
  </si>
  <si>
    <t>Elektroinstalační materiál Svítidla instalační základní LED</t>
  </si>
  <si>
    <t>1585042331</t>
  </si>
  <si>
    <t>Poznámka k položce:_x000d_
typ venkovní, LED s PIR čidlem, tř.II, IP44, _x000d_
výr.Ecolite - typ WHLX84-BI, 9,2 W</t>
  </si>
  <si>
    <t>7491555025</t>
  </si>
  <si>
    <t>Montáž svítidel základních instalačních zářivkových s krytem se 2 zdroji 1x36 W nebo 1x58 W, IP20 - včetně zapojení a osazení, s klasickým nebo elektronickým předřadníkem, včetně montáže zářivky</t>
  </si>
  <si>
    <t>1026923012</t>
  </si>
  <si>
    <t>7491555010</t>
  </si>
  <si>
    <t>Montáž svítidel základních instalačních žárovkových nástěnných stropních do 200 W, IP20 - včetně zapojení a osazení, včetně montáže žárovky</t>
  </si>
  <si>
    <t>-1200883205</t>
  </si>
  <si>
    <t>7491555035</t>
  </si>
  <si>
    <t>Montáž svítidel základních instalačních zářivkových s krytem s 4 zdroji 1x36 W nebo 1x58 W, IP20 - včetně zapojení a osazení, s klasickým nebo elektronickým předřadníkem, včetně montáže zářivky</t>
  </si>
  <si>
    <t>937404027</t>
  </si>
  <si>
    <t>7494000850</t>
  </si>
  <si>
    <t>Rozvodnicové a rozváděčové skříně Distri Rozváděčové skříně Nástěnné (IP65)-oceloplechové krytí IP65, V x Š x H 400 x 300 x 200</t>
  </si>
  <si>
    <t>1694887804</t>
  </si>
  <si>
    <t>Poznámka k položce:_x000d_
R7, typ CS-34/200, včetně vybavení dle soupisu mat.</t>
  </si>
  <si>
    <t>7494151022</t>
  </si>
  <si>
    <t>Montáž modulárních rozvodnic min. IP 55, třída izolace II, počet modulů přes 72 do 144 - do zdi, na zeď nebo konstrukci, včetně montáže nosné konstrukce, kotevní, spojovací prvků, provedení zkoušek, dodání atestů, revizní zprávy včetně kusové zkoušky. Neobsahuje elektrovýzbroj</t>
  </si>
  <si>
    <t>-1346495020</t>
  </si>
  <si>
    <t>7493600930</t>
  </si>
  <si>
    <t>Kabelové a zásuvkové skříně, elektroměrové rozvaděče Zásuvková skříň Kombinace pro upevnění na zeď/stojinu - 4x 230/16A + 2x400V/32A</t>
  </si>
  <si>
    <t>979392321</t>
  </si>
  <si>
    <t>Poznámka k položce:_x000d_
ZS5, typ Mi-A804011E dle soupisu mat.</t>
  </si>
  <si>
    <t>7493656010</t>
  </si>
  <si>
    <t>Montáž zásuvkových skříní venkovních kombinace na stěnu nebo stojinu - skříň obsahuje vstupní svorky pro kabel do 25 mm2, hlavní vypínač, jističe, proudové chrániče, zásuvky, elektrovýzbroj, včetně propojení, provedení zkoušek, dodání atestů a revizní zprávy včetně kusové zkoušky</t>
  </si>
  <si>
    <t>-193551653</t>
  </si>
  <si>
    <t>7494000032</t>
  </si>
  <si>
    <t>Rozvodnicové a rozváděčové skříně Distri Rozvodnicové skříně DistriTon Plastové Nástěnné (IP40) - otevírání nahoru pro nástěnnou montáž, průhledné dveře, otevírání nahoru, počet řad 2, počet modulů v řadě 20, krytí IP40, PE+N, barva bílá, materiál: plast</t>
  </si>
  <si>
    <t>-538474942</t>
  </si>
  <si>
    <t>Poznámka k položce:_x000d_
R4, typ skříně PRA2930213, včetně vybavení dle soupisu mat.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</si>
  <si>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</si>
  <si>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</si>
  <si>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51282398</t>
  </si>
  <si>
    <t>7494000570</t>
  </si>
  <si>
    <t>Rozvodnicové a rozváděčové skříně Distri Rozvodnicové skříně DistriSet Zapuštěné (IP30) pro zapuštěnou montáž, dvoukřídlé dveře, neprůhledné dveře, vnitřní V x Š 750 x 1110, počet řad 5, rozteč 150 mm, počet modulů v řadě 57, krytí IP43</t>
  </si>
  <si>
    <t>-525700060</t>
  </si>
  <si>
    <t>Poznámka k položce:_x000d_
R3, typ BF-U-6/198-C, včetně vybavení dle soupisu mat.</t>
  </si>
  <si>
    <t>7494000522</t>
  </si>
  <si>
    <t>Rozvodnicové a rozváděčové skříně Distri Rozvodnicové skříně DistriSet Zapuštěné (IP30) pro zapuštěnou montáž, jednokřídlé dveře, neprůhledné dveře, vnitřní V x Š 750 x 510, počet řad 5, rozteč 150 mm, počet modulů v řadě 24, krytí IP43</t>
  </si>
  <si>
    <t>257182847</t>
  </si>
  <si>
    <t>Poznámka k položce:_x000d_
R3-Z, BF-U-2/48-C, včetně vybavení dle soupisu mat.</t>
  </si>
  <si>
    <t>7494152020</t>
  </si>
  <si>
    <t>Montáž prázdných rozvodnic plastových nebo oceloplechových min. IP 55, třída izolace II, rozměru š 500-800 mm, v 500-1 500 mm - do zdi, na zeď nebo konstrukci, včetně montáže nosné konstrukce, kotevní, spojovací prvků, provedení zkoušek, dodání atestů, revizní zprávy včetně kusové zkoušky, neobsahuje elektrovýzbroj</t>
  </si>
  <si>
    <t>-1773210898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</si>
  <si>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</si>
  <si>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</si>
  <si>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-853172676</t>
  </si>
  <si>
    <t>7491510090</t>
  </si>
  <si>
    <t>Protipožární a kabelové ucpávky Protipožární ucpávky a tmely zpěvňující tmel CP 611A, tuba 310ml, do EI 90 min.</t>
  </si>
  <si>
    <t>388670665</t>
  </si>
  <si>
    <t>7493174010</t>
  </si>
  <si>
    <t>Demontáž svítidel nástěnných, stropních nebo závěsných</t>
  </si>
  <si>
    <t>1005541865</t>
  </si>
  <si>
    <t>7494271010</t>
  </si>
  <si>
    <t>Demontáž rozvaděčů rozvodnice nn - včetně demontáže přívodních, vývodových kabelů, rámu apod., včetně nakládky rozvaděče na určený prostředek</t>
  </si>
  <si>
    <t>-190344579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</si>
  <si>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</si>
  <si>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</si>
  <si>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-228331492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</si>
  <si>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</si>
  <si>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</si>
  <si>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2025422792</t>
  </si>
  <si>
    <t>7498154020</t>
  </si>
  <si>
    <t>Měření intenzity osvětlení vnitřních prostor (orientační měření) - měření intenzity umělého osvětlení v rozsahu tohoto SO dle ČSN EN 12464-1/2 včetně vyhotovení protokolu</t>
  </si>
  <si>
    <t>1773135000</t>
  </si>
  <si>
    <t>7498351010</t>
  </si>
  <si>
    <t>Vydání průkazu způsobilosti pro funkční celek, provizorní stav - vyhotovení dokladu o silnoproudých zařízeních a vydání průkazu způsobilosti</t>
  </si>
  <si>
    <t>-392026483</t>
  </si>
  <si>
    <t>7498454010</t>
  </si>
  <si>
    <t>Zkoušky vodičů a kabelů nn silových do 1 kV průřezu žíly do 300 mm2 - měření kabelu, vodiče včetně vyhotovení protokolu</t>
  </si>
  <si>
    <t>-1838157646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</si>
  <si>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</si>
  <si>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</si>
  <si>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</si>
  <si>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1279385883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</si>
  <si>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</si>
  <si>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</si>
  <si>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1755654376</t>
  </si>
  <si>
    <t>7499151030</t>
  </si>
  <si>
    <t>Dokončovací práce zkušební provoz - včetně prokázání technických a kvalitativních parametrů zařízení</t>
  </si>
  <si>
    <t>663226550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</si>
  <si>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</si>
  <si>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</si>
  <si>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1720057449</t>
  </si>
  <si>
    <t>Poznámka k položce:_x000d_
Měrnou jednotkou je kus stroje.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</si>
  <si>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</si>
  <si>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</si>
  <si>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-1761742823</t>
  </si>
  <si>
    <t>Poznámka k položce:_x000d_
Měrnou jednotkou je t přepravovaného materiálu.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</si>
  <si>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</si>
  <si>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</si>
  <si>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-1698356694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</si>
  <si>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</si>
  <si>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</si>
  <si>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1487475282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</si>
  <si>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</si>
  <si>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</si>
  <si>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-907400549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</si>
  <si>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</si>
  <si>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</si>
  <si>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1920553087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</si>
  <si>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</si>
  <si>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</si>
  <si>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-945793604</t>
  </si>
  <si>
    <t>SO 03 - Zabezpečovací a sdělovací zařízení</t>
  </si>
  <si>
    <t>Soupis:</t>
  </si>
  <si>
    <t>PS 01 - Zabezpečovací zařízení</t>
  </si>
  <si>
    <t>Olomouc</t>
  </si>
  <si>
    <t>Správa železniční dopravní cesty, s.o. - OŘ Olc</t>
  </si>
  <si>
    <t>SB projekt s.r.o.</t>
  </si>
  <si>
    <t xml:space="preserve">Položky rozpočtu jsou pouze orientační, konkrétní položky nejsou součástí projektu stavby. V době zpracování rozpočtu není zpracována realizační dokumentace. </t>
  </si>
  <si>
    <t xml:space="preserve">    2 - Kabelizace</t>
  </si>
  <si>
    <t xml:space="preserve">    4 - Vnější zařízení</t>
  </si>
  <si>
    <t xml:space="preserve">    Technologie - Přemístění technologie</t>
  </si>
  <si>
    <t xml:space="preserve">    OST - Ostatní</t>
  </si>
  <si>
    <t>Kabelizace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</si>
  <si>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</si>
  <si>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</si>
  <si>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ÚOŽI 2019 01</t>
  </si>
  <si>
    <t>1291594097</t>
  </si>
  <si>
    <t>7590521544</t>
  </si>
  <si>
    <t>Venkovní vedení kabelová - metalické sítě Plněné, párované s ochr. vodičem TCEKPFLEY 24 P 1,0 D</t>
  </si>
  <si>
    <t>325739414</t>
  </si>
  <si>
    <t>7590521549</t>
  </si>
  <si>
    <t>Venkovní vedení kabelová - metalické sítě Plněné, párované s ochr. vodičem TCEKPFLEY 30 P 1,0 D</t>
  </si>
  <si>
    <t>1386686568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</si>
  <si>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</si>
  <si>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</si>
  <si>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-1490508141</t>
  </si>
  <si>
    <t>7590521554</t>
  </si>
  <si>
    <t>Venkovní vedení kabelová - metalické sítě Plněné, párované s ochr. vodičem TCEKPFLEY 48 P 1,0 D</t>
  </si>
  <si>
    <t>-1061100504</t>
  </si>
  <si>
    <t>7590525767</t>
  </si>
  <si>
    <t>Úpravení konců kabelu k číslování jednostrannému - úprava konců kabelu k číslování, rozvrstvení kabelové duše podle poloh, odizolování žil k měření kontinuity, příprava prozváněcí soupravy, vyhledávání žiI podle vedoucí strany, vyvázání čtyřek a vyznačení pořadí žil</t>
  </si>
  <si>
    <t>Sborník UOŽI 01 2018</t>
  </si>
  <si>
    <t>-1992676110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</si>
  <si>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</si>
  <si>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</si>
  <si>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-1618751030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</si>
  <si>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</si>
  <si>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</si>
  <si>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-665747904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</si>
  <si>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</si>
  <si>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</si>
  <si>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980044311</t>
  </si>
  <si>
    <t>7590525117</t>
  </si>
  <si>
    <t>Montáž kabelu závlačného ruční zatahování do rour kabelovodů TCE/KE, KFE, KEZE s jádrem 1 mm 24 až 30 P - příprava kabelového bubnu a přistavení ke kabelovodu, pročištění otvoru, přeměření izolačního stavu a kontinuity žil kabelu, odvinutí kabelu z bubnu, vazelinování a zatažení kabelu do kabelovodu, odřezání kabelu, uzavření konců kabelu a přemístění kabelového bubnu</t>
  </si>
  <si>
    <t>612842846</t>
  </si>
  <si>
    <t>7590525118</t>
  </si>
  <si>
    <t>Montáž kabelu závlačného ruční zatahování do rour kabelovodů TCE/KE, KFE, KEZE s jádrem 1 mm 48 P - příprava kabelového bubnu a přistavení ke kabelovodu, pročištění otvoru, přeměření izolačního stavu a kontinuity žil kabelu, odvinutí kabelu z bubnu, vazelinování a zatažení kabelu do kabelovodu, odřezání kabelu, uzavření konců kabelu a přemístění kabelového bubnu</t>
  </si>
  <si>
    <t>306264870</t>
  </si>
  <si>
    <t>Vnější zařízení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</si>
  <si>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</si>
  <si>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</si>
  <si>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-1003291462</t>
  </si>
  <si>
    <t>7591300200</t>
  </si>
  <si>
    <t>Zámky Zámek výměn.jednoduchý univerzální (HM0404156060000)</t>
  </si>
  <si>
    <t>432729667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</si>
  <si>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</si>
  <si>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</si>
  <si>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-560598382</t>
  </si>
  <si>
    <t>7591300210</t>
  </si>
  <si>
    <t>Zámky Zámek výměn.kontr.odtlačný univerzální (HM0404156090000)</t>
  </si>
  <si>
    <t>-865425979</t>
  </si>
  <si>
    <t>7591307010</t>
  </si>
  <si>
    <t>Demontáž zámku výměnového jednoduchého</t>
  </si>
  <si>
    <t>-1515937301</t>
  </si>
  <si>
    <t>7591307016</t>
  </si>
  <si>
    <t>Demontáž zámku výměnového kontrolního odtlačného</t>
  </si>
  <si>
    <t>-825460275</t>
  </si>
  <si>
    <t>Technologie</t>
  </si>
  <si>
    <t>Přemístění technologie</t>
  </si>
  <si>
    <t>7593315218</t>
  </si>
  <si>
    <t>Montáž skříně bateriové pro UNZ včetně osazení baterií - usazení skříně na místě určení, zapojení</t>
  </si>
  <si>
    <t>619288151</t>
  </si>
  <si>
    <t>7593310040</t>
  </si>
  <si>
    <t>Konstrukční díly Baterová skříň klimatizovaná BSK 2</t>
  </si>
  <si>
    <t>1517736441</t>
  </si>
  <si>
    <t>7593317230</t>
  </si>
  <si>
    <t>Demontáž stojanu pro baterie 12 V 200 Ah</t>
  </si>
  <si>
    <t>628215497</t>
  </si>
  <si>
    <t>7592905012</t>
  </si>
  <si>
    <t>Montáž článku niklokadmiového kapacity přes 200 Ah - postavení článku, připojení vodičů, ochrana svorek vazelinou, změření napětí, kontrola elektrolytu s případným doplněním destilovanou vodou</t>
  </si>
  <si>
    <t>-1408850306</t>
  </si>
  <si>
    <t>7592907012</t>
  </si>
  <si>
    <t>Demontáž článku niklokadmiového kapacity přes 200 Ah</t>
  </si>
  <si>
    <t>907338930</t>
  </si>
  <si>
    <t>7590547180</t>
  </si>
  <si>
    <t>Demontáž kabelu uloženého na lávku do 2,5 kg/m</t>
  </si>
  <si>
    <t>-161113022</t>
  </si>
  <si>
    <t>7590615010</t>
  </si>
  <si>
    <t>Montáž řídícího pultu jedné sekce - vyměření místa, usazení, zatažení kabelů bez jejich zapojení, ochranné pospojování</t>
  </si>
  <si>
    <t>-1180438713</t>
  </si>
  <si>
    <t>7590617010</t>
  </si>
  <si>
    <t>Demontáž řídícího pultu jedné sekce - včetně odpojení kabelů</t>
  </si>
  <si>
    <t>-1050542770</t>
  </si>
  <si>
    <t>7590615020</t>
  </si>
  <si>
    <t>Montáž skříňky s pomocnými tlačítky - usazení skříně na místo určení, zatažení kabelů bez jejich zapojení, ochranné pospojování</t>
  </si>
  <si>
    <t>1772823729</t>
  </si>
  <si>
    <t>7590610500 R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</si>
  <si>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</si>
  <si>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-1836774258</t>
  </si>
  <si>
    <t>7593315425</t>
  </si>
  <si>
    <t>Zhotovení jednoho zapojení při volné vazbě - naměření vodiče, zatažení a připojení</t>
  </si>
  <si>
    <t>-792052984</t>
  </si>
  <si>
    <t>7492500690</t>
  </si>
  <si>
    <t>Kabely, vodiče, šňůry Cu - nn Vodič jednožílový Cu, plastová izolace H05V-K 1 černý (CYA)</t>
  </si>
  <si>
    <t>-1120610568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</si>
  <si>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</si>
  <si>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</si>
  <si>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121765381</t>
  </si>
  <si>
    <t>-1511985743</t>
  </si>
  <si>
    <t>263345033</t>
  </si>
  <si>
    <t>839688865</t>
  </si>
  <si>
    <t>7499151040</t>
  </si>
  <si>
    <t>Dokončovací práce zaškolení obsluhy - seznámení obsluhy s funkcemi zařízení včetně odevzdání dokumentace skutečného provedení</t>
  </si>
  <si>
    <t>1404109773</t>
  </si>
  <si>
    <t>7499151050</t>
  </si>
  <si>
    <t>Dokončovací práce manipulace na zařízeních prováděné provozovatelem - manipulace nutné pro další práce zhotovitele na technologickém souboru</t>
  </si>
  <si>
    <t>-248693753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</si>
  <si>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</si>
  <si>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</si>
  <si>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377526180</t>
  </si>
  <si>
    <t>7598095550</t>
  </si>
  <si>
    <t>Vyhotovení protokolu UTZ pro PZZ bez závor jedna kolej - vykonání prohlídky a zkoušky včetně vyhotovení protokolu podle vyhl. 100/1995 Sb.</t>
  </si>
  <si>
    <t>1077208415</t>
  </si>
  <si>
    <t>7598095560</t>
  </si>
  <si>
    <t>Vyhotovení protokolu UTZ pro PZZ se závorou jedna kolej - vykonání prohlídky a zkoušky včetně vyhotovení protokolu podle vyhl. 100/1995 Sb.</t>
  </si>
  <si>
    <t>546988582</t>
  </si>
  <si>
    <t>7598095700</t>
  </si>
  <si>
    <t>Dozor pracovníků provozovatele při práci na živém zařízení</t>
  </si>
  <si>
    <t>-454149968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</si>
  <si>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</si>
  <si>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</si>
  <si>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-800635496</t>
  </si>
  <si>
    <t>7598095065</t>
  </si>
  <si>
    <t>Přezkoušení a regulace napájecího obvodu za 1 napájecí sběrnici - kontrola zapojení, regulace a přezkoušení sběrnice</t>
  </si>
  <si>
    <t>-1479877537</t>
  </si>
  <si>
    <t>PS 02 - Sdělavací zařízení</t>
  </si>
  <si>
    <t xml:space="preserve">    010 - Kabelizace</t>
  </si>
  <si>
    <t xml:space="preserve">    030 - Sdělovací zařízení</t>
  </si>
  <si>
    <t xml:space="preserve">    050 - Hodiny</t>
  </si>
  <si>
    <t xml:space="preserve">    060 - MRS, TRS</t>
  </si>
  <si>
    <t xml:space="preserve">    130 - EPS</t>
  </si>
  <si>
    <t>010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</si>
  <si>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</si>
  <si>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</si>
  <si>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-942066322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</si>
  <si>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</si>
  <si>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</si>
  <si>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378344829</t>
  </si>
  <si>
    <t>7491454010</t>
  </si>
  <si>
    <t>Montáž drátěných kabelových roštů výšky 60 mm, šířky 75 mm - včetně rozměření, usazení, vyvážení, upevnění, sváření, elektrického pospojování</t>
  </si>
  <si>
    <t>425695784</t>
  </si>
  <si>
    <t>7491209160</t>
  </si>
  <si>
    <t>Elektroinstalační materiál Kabelové rošty drátěné Vystužená podpěra 200 PG</t>
  </si>
  <si>
    <t>2076973424</t>
  </si>
  <si>
    <t>7491207980</t>
  </si>
  <si>
    <t>Elektroinstalační materiál Kabelové rošty drátěné 70x200 EZ</t>
  </si>
  <si>
    <t>-485962465</t>
  </si>
  <si>
    <t>7491208610</t>
  </si>
  <si>
    <t>Elektroinstalační materiál Kabelové rošty drátěné Rychlospojka 70+105 EZ</t>
  </si>
  <si>
    <t>789571047</t>
  </si>
  <si>
    <t>7590525245</t>
  </si>
  <si>
    <t>Zatažení kabelu do objektu do 9 kg/m - vyčistění přístupu do objektu, odvinutí a zatažení kabelu</t>
  </si>
  <si>
    <t>902929552</t>
  </si>
  <si>
    <t>7590525111</t>
  </si>
  <si>
    <t>Montáž kabelu závlačného volně uloženého ruční zatahování TCEKE s jádrem 0,8 mm do 150 XN - příprava kabelového bubnu a přistavení ke kabelové komoře nebo k telekomunikačnímu kanálku, pročištění otvoru v tvárnicové trati příp. vysekání překážky v telekomunikačním kanálku nebo jeho rozšíření, přeměření izolačního stavu a kontinuity žil kabelu, odvinutí kabelu z bubnu, vazelinování a zatažení kabelu do tvárnicové trati nebo do telekomunikačního kanálku, odřezání kabelu, uzavření konců kabelu a přemístění kabelového bubnu</t>
  </si>
  <si>
    <t>-1611573603</t>
  </si>
  <si>
    <t>7590520614</t>
  </si>
  <si>
    <t>Venkovní vedení kabelová - metalické sítě Plněné 4x0,8 TCEPKPFLEY 5 x 4 x 0,8</t>
  </si>
  <si>
    <t>-1671768342</t>
  </si>
  <si>
    <t>7590520604</t>
  </si>
  <si>
    <t>Venkovní vedení kabelová - metalické sítě Plněné 4x0,8 TCEPKPFLEY 3 x 4 x 0,8</t>
  </si>
  <si>
    <t>-172625021</t>
  </si>
  <si>
    <t>7590520624</t>
  </si>
  <si>
    <t>Venkovní vedení kabelová - metalické sítě Plněné 4x0,8 TCEPKPFLEY 10 x 4 x 0,8</t>
  </si>
  <si>
    <t>309114655</t>
  </si>
  <si>
    <t>7590522179</t>
  </si>
  <si>
    <t>Venkovní vedení kabelová - metalické sítě Dálkové kabely ŽDK s Pb pláštěm DCKQY; 3XV1,2+14DM0,9</t>
  </si>
  <si>
    <t>-1079160799</t>
  </si>
  <si>
    <t>7590525402</t>
  </si>
  <si>
    <t>Montáž spojky rovné metalické do 10 XN</t>
  </si>
  <si>
    <t>793943064</t>
  </si>
  <si>
    <t>7590541424</t>
  </si>
  <si>
    <t>Slaboproudé rozvody, kabely pro přívod a vnitřní instalaci Spojky metalických kabelů a příslušenství Teplem smrštitelná zesílená spojka pro netlakované kabely XAGA 500-125/30-460-FLE-CZ</t>
  </si>
  <si>
    <t>544929412</t>
  </si>
  <si>
    <t>7598015190</t>
  </si>
  <si>
    <t>Kontrolní a závěrečné měření kabelu pro rozvoj signalizace</t>
  </si>
  <si>
    <t>-1747782484</t>
  </si>
  <si>
    <t>030</t>
  </si>
  <si>
    <t>Sdělovací zařízení</t>
  </si>
  <si>
    <t>7593317210</t>
  </si>
  <si>
    <t>Demontáž skříně 19"</t>
  </si>
  <si>
    <t>105303810</t>
  </si>
  <si>
    <t>7593315210</t>
  </si>
  <si>
    <t>Montáž skříně 19" - usazení skříně na místě určení, zapojení</t>
  </si>
  <si>
    <t>1152337317</t>
  </si>
  <si>
    <t>7593310625-R</t>
  </si>
  <si>
    <t>Konstrukční díly RACK 19" 47U 600x600, prosklené dveře,</t>
  </si>
  <si>
    <t>-447523473</t>
  </si>
  <si>
    <t>7491207030</t>
  </si>
  <si>
    <t>Elektroinstalační materiál Kabelové stojiny a výložníky pozinkované 19" pevná police 2U 2 hl.400, montáž na 2 stojiny</t>
  </si>
  <si>
    <t>-1552722496</t>
  </si>
  <si>
    <t>7590525670</t>
  </si>
  <si>
    <t>Montáž ukončení celoplastového kabelu v závěru nebo rozvaděči se zářezovými svorkovnicemi zářezová technologie LSA do 10 čtyřek</t>
  </si>
  <si>
    <t>-783736435</t>
  </si>
  <si>
    <t>7590550024</t>
  </si>
  <si>
    <t>Forma kabelová, drátová a doplňky vnitřní instalace Montážní rám pro LSA lišty hloubky 22,2 pozice</t>
  </si>
  <si>
    <t>-626805344</t>
  </si>
  <si>
    <t>7590550064</t>
  </si>
  <si>
    <t>Forma kabelová, drátová a doplňky vnitřní instalace Montážní rám pro LSA lišty hloubky 22,10 pozic</t>
  </si>
  <si>
    <t>1142771342</t>
  </si>
  <si>
    <t>7590550194</t>
  </si>
  <si>
    <t>Forma kabelová, drátová a doplňky vnitřní instalace LSA lišty LSA-PLUS lišta rozpojovací 2/10</t>
  </si>
  <si>
    <t>-2111389436</t>
  </si>
  <si>
    <t>7590550209</t>
  </si>
  <si>
    <t>Forma kabelová, drátová a doplňky vnitřní instalace LSA lišty Magazín přepěťové ochrany pro LSA-PLUS 2/10</t>
  </si>
  <si>
    <t>1311045436</t>
  </si>
  <si>
    <t>7593335140</t>
  </si>
  <si>
    <t>Montáž napájecí jednotky NJ - včetně zapojení a označení</t>
  </si>
  <si>
    <t>1031462087</t>
  </si>
  <si>
    <t>7593310001</t>
  </si>
  <si>
    <t>Konstrukční díly Napájecí panel 6x230V s přepěťovou ochranou</t>
  </si>
  <si>
    <t>1889046496</t>
  </si>
  <si>
    <t>7593317320</t>
  </si>
  <si>
    <t>Demontáž translátoru</t>
  </si>
  <si>
    <t>-1045118105</t>
  </si>
  <si>
    <t>7593315320</t>
  </si>
  <si>
    <t>Montáž translátoru</t>
  </si>
  <si>
    <t>236144080</t>
  </si>
  <si>
    <t>7595605170</t>
  </si>
  <si>
    <t>Montáž routeru (směrovače), switche (přepínače) a huby (rozbočovače) instalace a konfigurace routeru upevněného expertní</t>
  </si>
  <si>
    <t>2119429555</t>
  </si>
  <si>
    <t>7595607065</t>
  </si>
  <si>
    <t>Demontáž SDH, PDH, PCM, DSLAM transcieveru, převodníku</t>
  </si>
  <si>
    <t>-1245573298</t>
  </si>
  <si>
    <t>7595605155</t>
  </si>
  <si>
    <t>Montáž modemu, převodníku, repeatru instalace a konfigurace modemu</t>
  </si>
  <si>
    <t>267965944</t>
  </si>
  <si>
    <t>7496675010</t>
  </si>
  <si>
    <t>Demontáž UPS 230 V</t>
  </si>
  <si>
    <t>1038633918</t>
  </si>
  <si>
    <t>7496654010</t>
  </si>
  <si>
    <t>Montáž UPS 230/230V AC do 230 V - včetně baterií, propojení silových a ovládacích kabelů, nastavení a seřízení UPS, provedení zkoušek, dodání atestů a revizních zpráv</t>
  </si>
  <si>
    <t>-179239542</t>
  </si>
  <si>
    <t>7596815035</t>
  </si>
  <si>
    <t>Montáž zapojovače elektronického MIKRO, Modis, MTZ 7 a 10, SMZ, HMT 12 - úplná montáž skříně, ovládací soupravy, napájecího a uzemňovacího vedení (bez dodání vodičů), zřízení slaboproudého rozvodu, zapojení a vyzkoušení</t>
  </si>
  <si>
    <t>695048997</t>
  </si>
  <si>
    <t>7596817035</t>
  </si>
  <si>
    <t>Demontáž zapojovače elektronického MIKRO, Modis, MTZ 7 a 10, SMZ, HMT 12</t>
  </si>
  <si>
    <t>839671421</t>
  </si>
  <si>
    <t>7593005042</t>
  </si>
  <si>
    <t>Montáž zdroje napájecího - se zapojením vodičů a přezkoušení funkce</t>
  </si>
  <si>
    <t>-1375633518</t>
  </si>
  <si>
    <t>7593007042</t>
  </si>
  <si>
    <t>Demontáž zdroje napájecího</t>
  </si>
  <si>
    <t>1311999734</t>
  </si>
  <si>
    <t>7590545116</t>
  </si>
  <si>
    <t>Montáž kabelu SEKU, SYKFY do žlabu</t>
  </si>
  <si>
    <t>-1179481983</t>
  </si>
  <si>
    <t>7590540050</t>
  </si>
  <si>
    <t xml:space="preserve">Slaboproudé rozvody, kabely pro přívod a vnitřní instalaci Instalační kabely SYKFY  5 x 2 x 0,5</t>
  </si>
  <si>
    <t>2136462755</t>
  </si>
  <si>
    <t>7590540509</t>
  </si>
  <si>
    <t xml:space="preserve">Slaboproudé rozvody, kabely pro přívod a vnitřní instalaci UTP/FTP kategorie 5e 100Mhz  1 Gbps UTP Nestíněný, PVC vnitřní, drát</t>
  </si>
  <si>
    <t>13740560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</si>
  <si>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</si>
  <si>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</si>
  <si>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873577576</t>
  </si>
  <si>
    <t>7491200020</t>
  </si>
  <si>
    <t>Elektroinstalační materiál Elektroinstalační lišty a kabelové žlaby Lišta LV 18x13 vkládací bílá 3m</t>
  </si>
  <si>
    <t>220163727</t>
  </si>
  <si>
    <t>7590525800</t>
  </si>
  <si>
    <t>Montáž krytu datové zásuvky na přístrojovou krabici</t>
  </si>
  <si>
    <t>250834432</t>
  </si>
  <si>
    <t>7593321501</t>
  </si>
  <si>
    <t xml:space="preserve">Prvky Konektor  231-209/031-00</t>
  </si>
  <si>
    <t>231823556</t>
  </si>
  <si>
    <t>7592907050</t>
  </si>
  <si>
    <t>Demontáž bloku baterie olověné 24 V a 48 V kapacity do 50 Ah</t>
  </si>
  <si>
    <t>-1176616770</t>
  </si>
  <si>
    <t>7592905050</t>
  </si>
  <si>
    <t>Montáž bloku baterie olověné 24 V a 48 V kapacity do 50 Ah - postavení článku, připojení vodičů, ochrana svorek vazelinou, změření napětí, u tekutých baterií kontrola elektrolytu s případným doplněním destilovanou vodou</t>
  </si>
  <si>
    <t>-875170126</t>
  </si>
  <si>
    <t>752592126</t>
  </si>
  <si>
    <t>1468452846</t>
  </si>
  <si>
    <t>2032243832</t>
  </si>
  <si>
    <t>945732262</t>
  </si>
  <si>
    <t>7595115070</t>
  </si>
  <si>
    <t>Montáž telefonního vývodu</t>
  </si>
  <si>
    <t>1034144747</t>
  </si>
  <si>
    <t>7595115010</t>
  </si>
  <si>
    <t>Montáž telefonního přístroje digitálního - montáž na určené místo, zapojení přívodů, přezkoušení funkce</t>
  </si>
  <si>
    <t>1811557376</t>
  </si>
  <si>
    <t>7595117010</t>
  </si>
  <si>
    <t>Demontáž telefonního přístroje digitálního</t>
  </si>
  <si>
    <t>-1167151686</t>
  </si>
  <si>
    <t>050</t>
  </si>
  <si>
    <t>Hodiny</t>
  </si>
  <si>
    <t>-1090799485</t>
  </si>
  <si>
    <t>-1429812137</t>
  </si>
  <si>
    <t>645133429</t>
  </si>
  <si>
    <t>228880452</t>
  </si>
  <si>
    <t>-1378615973</t>
  </si>
  <si>
    <t>7590540010</t>
  </si>
  <si>
    <t xml:space="preserve">Slaboproudé rozvody, kabely pro přívod a vnitřní instalaci Instalační kabely SYKY  2 x 2 x 0,5</t>
  </si>
  <si>
    <t>1029871958</t>
  </si>
  <si>
    <t>7491252025</t>
  </si>
  <si>
    <t>Montáž krabic elektroinstalačních, rozvodek - bez zapojení krabice instalační pod omítku 125x125 včetně svorkovnice a víka - včetně zhotovení otvoru</t>
  </si>
  <si>
    <t>439836819</t>
  </si>
  <si>
    <t>7491201160</t>
  </si>
  <si>
    <t>Elektroinstalační materiál Elektroinstalační krabice a rozvodky Bez zapojení Krabice KO 97/5 kruhová odb.</t>
  </si>
  <si>
    <t>1478865155</t>
  </si>
  <si>
    <t>7596617030</t>
  </si>
  <si>
    <t>Demontáž hodin hlavních SH 1</t>
  </si>
  <si>
    <t>-568272736</t>
  </si>
  <si>
    <t>7596615030</t>
  </si>
  <si>
    <t>Montáž hodin hlavních SH 1 -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</si>
  <si>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-1596994276</t>
  </si>
  <si>
    <t>7596617010</t>
  </si>
  <si>
    <t>Demontáž přijímače DCF</t>
  </si>
  <si>
    <t>-340579114</t>
  </si>
  <si>
    <t>7596615010</t>
  </si>
  <si>
    <t>Montáž přijímače DCF - úplná montáž na předem připravené úchytné body nebo na konstrukci, zapojení přívodů, přezkoušení funkce</t>
  </si>
  <si>
    <t>-56437886</t>
  </si>
  <si>
    <t>7596627010</t>
  </si>
  <si>
    <t>Demontáž hodin podružných 1-stranných</t>
  </si>
  <si>
    <t>-1361371065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</si>
  <si>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</si>
  <si>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</si>
  <si>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-1759238590</t>
  </si>
  <si>
    <t>7596627030</t>
  </si>
  <si>
    <t>Demontáž hodin digitálních</t>
  </si>
  <si>
    <t>-1536688673</t>
  </si>
  <si>
    <t>7596625030</t>
  </si>
  <si>
    <t>Montáž hodin digitálních - úplná montáž na předem připravené úchytné body nebo na konstrukci, zapojení přívodů, přezkoušení funkce, nastavení na jednotný čas</t>
  </si>
  <si>
    <t>-1043578296</t>
  </si>
  <si>
    <t>7598095649</t>
  </si>
  <si>
    <t>Vyhotovení revizní správy HZ - hodinové zařízení - vykonání prohlídky a  zkoušky pro napájení elektrického zařízení včetně vyhotovení revizní zprávy podle vyhl. 100/1995 Sb. a norem ČSN</t>
  </si>
  <si>
    <t>-438251746</t>
  </si>
  <si>
    <t>060</t>
  </si>
  <si>
    <t>MRS, TRS</t>
  </si>
  <si>
    <t>-1822808416</t>
  </si>
  <si>
    <t>7590540060</t>
  </si>
  <si>
    <t xml:space="preserve">Slaboproudé rozvody, kabely pro přívod a vnitřní instalaci Instalační kabely SYKFY  15 x 2 x 0,5</t>
  </si>
  <si>
    <t>-718602122</t>
  </si>
  <si>
    <t>974147714</t>
  </si>
  <si>
    <t>7596007180</t>
  </si>
  <si>
    <t>Demontáž ovládacího bloku</t>
  </si>
  <si>
    <t>1587612946</t>
  </si>
  <si>
    <t>7596005180</t>
  </si>
  <si>
    <t>Montáž ovládacího bloku ZL 47 včetně zapojení</t>
  </si>
  <si>
    <t>-1478164994</t>
  </si>
  <si>
    <t>7598085250</t>
  </si>
  <si>
    <t>Uvedení do provozu základnové radiostanice ZR a bloku ZL 47</t>
  </si>
  <si>
    <t>-90577497</t>
  </si>
  <si>
    <t>7596007100</t>
  </si>
  <si>
    <t>Demontáž účastnické stanice výpravčího</t>
  </si>
  <si>
    <t>606016241</t>
  </si>
  <si>
    <t>7596005220</t>
  </si>
  <si>
    <t>Montáž ovládacího panelu MRTS/TRS na pracoviště</t>
  </si>
  <si>
    <t>1183620622</t>
  </si>
  <si>
    <t>7596007210</t>
  </si>
  <si>
    <t>Demontáž základny MRTS/TRS</t>
  </si>
  <si>
    <t>-1554580133</t>
  </si>
  <si>
    <t>7596005210</t>
  </si>
  <si>
    <t>Montáž základny MRTS/TRS do skříně</t>
  </si>
  <si>
    <t>-1347009010</t>
  </si>
  <si>
    <t>7596007030</t>
  </si>
  <si>
    <t>Demontáž radiostanice</t>
  </si>
  <si>
    <t>-1998887621</t>
  </si>
  <si>
    <t>7596005280</t>
  </si>
  <si>
    <t>Montáž radiobloku MTRS</t>
  </si>
  <si>
    <t>1995686821</t>
  </si>
  <si>
    <t>7596007010</t>
  </si>
  <si>
    <t>Demontáž antény rozhlasové</t>
  </si>
  <si>
    <t>1123887</t>
  </si>
  <si>
    <t>7596005010</t>
  </si>
  <si>
    <t>Montáž antény rozhlasové AM</t>
  </si>
  <si>
    <t>1273922707</t>
  </si>
  <si>
    <t>7590585162</t>
  </si>
  <si>
    <t>Montáž koaxiálního kabelu kladením do lože v zástavbě - odvinutí kabelu z bubnu nebo kruhu, naměření, odříznutí, zatažení do tvárnicové tratě, zajištění kabelu v místech výstupu z tratě</t>
  </si>
  <si>
    <t>-466657556</t>
  </si>
  <si>
    <t>7596001290</t>
  </si>
  <si>
    <t>Rádiová zařízení Koaxiální prvky kabel pěna</t>
  </si>
  <si>
    <t>-545953357</t>
  </si>
  <si>
    <t>7596001330</t>
  </si>
  <si>
    <t>Rádiová zařízení Konektory N samice na kabel LMR195 5mm krimplovací, závit</t>
  </si>
  <si>
    <t>527240093</t>
  </si>
  <si>
    <t>7590587162</t>
  </si>
  <si>
    <t>Demontáž koaxiálního kabelu z lože v zástavbě</t>
  </si>
  <si>
    <t>1364524636</t>
  </si>
  <si>
    <t>7590585222</t>
  </si>
  <si>
    <t>Ukončení kabelu koaxiálního pro anténní svody, průměru do 10 mm</t>
  </si>
  <si>
    <t>-845176384</t>
  </si>
  <si>
    <t>EPS</t>
  </si>
  <si>
    <t>7596415025</t>
  </si>
  <si>
    <t>Montáž ústředny EPS konvenční do 32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</si>
  <si>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-450613327</t>
  </si>
  <si>
    <t>54411995</t>
  </si>
  <si>
    <t>452395154</t>
  </si>
  <si>
    <t>-1335877363</t>
  </si>
  <si>
    <t>7598045070</t>
  </si>
  <si>
    <t>Zkoušení požární ústředny do 24 smyček - podle technických podmínek a specifikací pro daný typ zařízení</t>
  </si>
  <si>
    <t>169663967</t>
  </si>
  <si>
    <t>7598045085</t>
  </si>
  <si>
    <t>Systém EPS oživení a nastavení - podle technických podmínek a specifikací pro daný typ zařízení</t>
  </si>
  <si>
    <t>883150129</t>
  </si>
  <si>
    <t>7598045090</t>
  </si>
  <si>
    <t>Systém EPS naprogramování ústředny - podle technických podmínek a specifikací pro daný typ zařízení</t>
  </si>
  <si>
    <t>-1604451555</t>
  </si>
  <si>
    <t>7598045095</t>
  </si>
  <si>
    <t>Systém EPS zaškolení obsluhy - podle technických podmínek a specifikací pro daný typ zařízení</t>
  </si>
  <si>
    <t>1097046737</t>
  </si>
  <si>
    <t>7598045100</t>
  </si>
  <si>
    <t>Systém EPS vyhotovení protokolu o funkční zkoušce - podle technických podmínek a specifikací pro daný typ zařízení</t>
  </si>
  <si>
    <t>-222936950</t>
  </si>
  <si>
    <t>7596417025</t>
  </si>
  <si>
    <t>Demontáž ústředny EPS konvenční do 32 smyček</t>
  </si>
  <si>
    <t>12447612</t>
  </si>
  <si>
    <t>7596447045</t>
  </si>
  <si>
    <t>Demontáž hlásiče kompletního</t>
  </si>
  <si>
    <t>195504067</t>
  </si>
  <si>
    <t>7596445005</t>
  </si>
  <si>
    <t>Montáž prvku pro EPS, ASHS (čidlo, hlásič, spínač atd.)</t>
  </si>
  <si>
    <t>-1711259738</t>
  </si>
  <si>
    <t>7590547110</t>
  </si>
  <si>
    <t>Demontáž kabelu SEKU, SYKFY připevněného na zeď</t>
  </si>
  <si>
    <t>537067339</t>
  </si>
  <si>
    <t>7590545154</t>
  </si>
  <si>
    <t>Montáž kabelu SEKU, SYKFY na rošt přes 10 do 20 m</t>
  </si>
  <si>
    <t>376097885</t>
  </si>
  <si>
    <t>7590540035</t>
  </si>
  <si>
    <t xml:space="preserve">Slaboproudé rozvody, kabely pro přívod a vnitřní instalaci Instalační kabely SYKFY  2 x 2 x 0,5</t>
  </si>
  <si>
    <t>-191130187</t>
  </si>
  <si>
    <t>67172489</t>
  </si>
  <si>
    <t>346324286</t>
  </si>
  <si>
    <t>-1454215805</t>
  </si>
  <si>
    <t>-645411263</t>
  </si>
  <si>
    <t>311736144</t>
  </si>
  <si>
    <t>PS 02.1 - Zemní práce</t>
  </si>
  <si>
    <t>460010025</t>
  </si>
  <si>
    <t>Vytyčení trasy inženýrských sítí v zastavěném prostoru</t>
  </si>
  <si>
    <t>km</t>
  </si>
  <si>
    <t>-1808508853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</si>
  <si>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</si>
  <si>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</si>
  <si>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-1515827366</t>
  </si>
  <si>
    <t>460421082</t>
  </si>
  <si>
    <t>Kabelové lože včetně podsypu, zhutnění a urovnání povrchu z písku nebo štěrkopísku tloušťky 5 cm nad kabel zakryté plastovou fólií, šířky lože přes 25 do 50 cm</t>
  </si>
  <si>
    <t>822577608</t>
  </si>
  <si>
    <t>460560164</t>
  </si>
  <si>
    <t>Zásyp kabelových rýh ručně s uložením výkopku ve vrstvách včetně zhutnění a urovnání povrchu šířky 35 cm hloubky 80 cm, v hornině třídy 4</t>
  </si>
  <si>
    <t>2079166325</t>
  </si>
  <si>
    <t>460620014</t>
  </si>
  <si>
    <t>Úprava terénu provizorní úprava terénu včetně odkopání drobných nerovností a zásypu prohlubní se zhutněním, v hornině třídy 4</t>
  </si>
  <si>
    <t>711743541</t>
  </si>
  <si>
    <t>460620007</t>
  </si>
  <si>
    <t>Úprava terénu zatravnění, včetně dodání osiva a zalití vodou na rovině</t>
  </si>
  <si>
    <t>1692290375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</si>
  <si>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</si>
  <si>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</si>
  <si>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</si>
  <si>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</si>
  <si>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022101001</t>
  </si>
  <si>
    <t>Geodetické práce Geodetické práce před opravou</t>
  </si>
  <si>
    <t>%</t>
  </si>
  <si>
    <t>1728954994</t>
  </si>
  <si>
    <t>022101021</t>
  </si>
  <si>
    <t>Geodetické práce Geodetické práce po ukončení opravy</t>
  </si>
  <si>
    <t>840407481</t>
  </si>
  <si>
    <t>024101401</t>
  </si>
  <si>
    <t>Inženýrská činnost koordinační a kompletační činnost</t>
  </si>
  <si>
    <t>76123635</t>
  </si>
  <si>
    <t>VRN1</t>
  </si>
  <si>
    <t>Průzkumné, geodetické a projektové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</si>
  <si>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</si>
  <si>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</si>
  <si>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1672323036</t>
  </si>
  <si>
    <t>013294000</t>
  </si>
  <si>
    <t>Výrobní dokumentace přístřešku vč. statického posouzení</t>
  </si>
  <si>
    <t xml:space="preserve">kpl. </t>
  </si>
  <si>
    <t>1024</t>
  </si>
  <si>
    <t>-525379076</t>
  </si>
  <si>
    <t>013294001</t>
  </si>
  <si>
    <t>Ostatní dokumentace - fotodokumentace</t>
  </si>
  <si>
    <t>1887751280</t>
  </si>
  <si>
    <t>VRN3</t>
  </si>
  <si>
    <t>Zařízení staveniště</t>
  </si>
  <si>
    <t>030001000</t>
  </si>
  <si>
    <t>-476336091</t>
  </si>
  <si>
    <t>VRN7</t>
  </si>
  <si>
    <t>Provozní vlivy</t>
  </si>
  <si>
    <t>033121001</t>
  </si>
  <si>
    <t>Provozní vlivy Rušení prací železničním provozem širá trať nebo dopravny s kolejovým rozvětvením s počtem vlaků za směnu 8,5 hod. do 25</t>
  </si>
  <si>
    <t>-2108108405</t>
  </si>
  <si>
    <t>071103000</t>
  </si>
  <si>
    <t>Provoz investora</t>
  </si>
  <si>
    <t>1206696401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</si>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</sst>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39</v>
      </c>
      <c r="E29" s="46"/>
      <c r="F29" s="32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1907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Oprava budovy RZZ Kunovice - Loučka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67" t="str">
        <f>IF(AN8= "","",AN8)</f>
        <v>22. 5. 2019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30</v>
      </c>
      <c r="AJ49" s="39"/>
      <c r="AK49" s="39"/>
      <c r="AL49" s="39"/>
      <c r="AM49" s="68" t="str">
        <f>IF(E17="","",E17)</f>
        <v xml:space="preserve"> </v>
      </c>
      <c r="AN49" s="39"/>
      <c r="AO49" s="39"/>
      <c r="AP49" s="39"/>
      <c r="AQ49" s="39"/>
      <c r="AR49" s="43"/>
      <c r="AS49" s="69" t="s">
        <v>49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28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32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50</v>
      </c>
      <c r="D52" s="82"/>
      <c r="E52" s="82"/>
      <c r="F52" s="82"/>
      <c r="G52" s="82"/>
      <c r="H52" s="83"/>
      <c r="I52" s="84" t="s">
        <v>51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52</v>
      </c>
      <c r="AH52" s="82"/>
      <c r="AI52" s="82"/>
      <c r="AJ52" s="82"/>
      <c r="AK52" s="82"/>
      <c r="AL52" s="82"/>
      <c r="AM52" s="82"/>
      <c r="AN52" s="84" t="s">
        <v>53</v>
      </c>
      <c r="AO52" s="82"/>
      <c r="AP52" s="82"/>
      <c r="AQ52" s="86" t="s">
        <v>54</v>
      </c>
      <c r="AR52" s="43"/>
      <c r="AS52" s="87" t="s">
        <v>55</v>
      </c>
      <c r="AT52" s="88" t="s">
        <v>56</v>
      </c>
      <c r="AU52" s="88" t="s">
        <v>57</v>
      </c>
      <c r="AV52" s="88" t="s">
        <v>58</v>
      </c>
      <c r="AW52" s="88" t="s">
        <v>59</v>
      </c>
      <c r="AX52" s="88" t="s">
        <v>60</v>
      </c>
      <c r="AY52" s="88" t="s">
        <v>61</v>
      </c>
      <c r="AZ52" s="88" t="s">
        <v>62</v>
      </c>
      <c r="BA52" s="88" t="s">
        <v>63</v>
      </c>
      <c r="BB52" s="88" t="s">
        <v>64</v>
      </c>
      <c r="BC52" s="88" t="s">
        <v>65</v>
      </c>
      <c r="BD52" s="89" t="s">
        <v>66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ROUND(AG55+AG56+AG57+AG61,2)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19</v>
      </c>
      <c r="AR54" s="99"/>
      <c r="AS54" s="100">
        <f>ROUND(AS55+AS56+AS57+AS61,2)</f>
        <v>0</v>
      </c>
      <c r="AT54" s="101">
        <f>ROUND(SUM(AV54:AW54),2)</f>
        <v>0</v>
      </c>
      <c r="AU54" s="102">
        <f>ROUND(AU55+AU56+AU57+AU61,5)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ROUND(AZ55+AZ56+AZ57+AZ61,2)</f>
        <v>0</v>
      </c>
      <c r="BA54" s="101">
        <f>ROUND(BA55+BA56+BA57+BA61,2)</f>
        <v>0</v>
      </c>
      <c r="BB54" s="101">
        <f>ROUND(BB55+BB56+BB57+BB61,2)</f>
        <v>0</v>
      </c>
      <c r="BC54" s="101">
        <f>ROUND(BC55+BC56+BC57+BC61,2)</f>
        <v>0</v>
      </c>
      <c r="BD54" s="103">
        <f>ROUND(BD55+BD56+BD57+BD61,2)</f>
        <v>0</v>
      </c>
      <c r="BS54" s="104" t="s">
        <v>68</v>
      </c>
      <c r="BT54" s="104" t="s">
        <v>69</v>
      </c>
      <c r="BU54" s="105" t="s">
        <v>70</v>
      </c>
      <c r="BV54" s="104" t="s">
        <v>71</v>
      </c>
      <c r="BW54" s="104" t="s">
        <v>5</v>
      </c>
      <c r="BX54" s="104" t="s">
        <v>72</v>
      </c>
      <c r="CL54" s="104" t="s">
        <v>19</v>
      </c>
    </row>
    <row r="55" s="5" customFormat="1" ht="16.5" customHeight="1">
      <c r="A55" s="106" t="s">
        <v>73</v>
      </c>
      <c r="B55" s="107"/>
      <c r="C55" s="108"/>
      <c r="D55" s="109" t="s">
        <v>74</v>
      </c>
      <c r="E55" s="109"/>
      <c r="F55" s="109"/>
      <c r="G55" s="109"/>
      <c r="H55" s="109"/>
      <c r="I55" s="110"/>
      <c r="J55" s="109" t="s">
        <v>75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stavební část'!J30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13"/>
      <c r="AS55" s="114">
        <v>0</v>
      </c>
      <c r="AT55" s="115">
        <f>ROUND(SUM(AV55:AW55),2)</f>
        <v>0</v>
      </c>
      <c r="AU55" s="116">
        <f>'SO 01 - stavební část'!P103</f>
        <v>0</v>
      </c>
      <c r="AV55" s="115">
        <f>'SO 01 - stavební část'!J33</f>
        <v>0</v>
      </c>
      <c r="AW55" s="115">
        <f>'SO 01 - stavební část'!J34</f>
        <v>0</v>
      </c>
      <c r="AX55" s="115">
        <f>'SO 01 - stavební část'!J35</f>
        <v>0</v>
      </c>
      <c r="AY55" s="115">
        <f>'SO 01 - stavební část'!J36</f>
        <v>0</v>
      </c>
      <c r="AZ55" s="115">
        <f>'SO 01 - stavební část'!F33</f>
        <v>0</v>
      </c>
      <c r="BA55" s="115">
        <f>'SO 01 - stavební část'!F34</f>
        <v>0</v>
      </c>
      <c r="BB55" s="115">
        <f>'SO 01 - stavební část'!F35</f>
        <v>0</v>
      </c>
      <c r="BC55" s="115">
        <f>'SO 01 - stavební část'!F36</f>
        <v>0</v>
      </c>
      <c r="BD55" s="117">
        <f>'SO 01 - stavební část'!F37</f>
        <v>0</v>
      </c>
      <c r="BT55" s="118" t="s">
        <v>77</v>
      </c>
      <c r="BV55" s="118" t="s">
        <v>71</v>
      </c>
      <c r="BW55" s="118" t="s">
        <v>78</v>
      </c>
      <c r="BX55" s="118" t="s">
        <v>5</v>
      </c>
      <c r="CL55" s="118" t="s">
        <v>19</v>
      </c>
      <c r="CM55" s="118" t="s">
        <v>79</v>
      </c>
    </row>
    <row r="56" s="5" customFormat="1" ht="16.5" customHeight="1">
      <c r="A56" s="106" t="s">
        <v>73</v>
      </c>
      <c r="B56" s="107"/>
      <c r="C56" s="108"/>
      <c r="D56" s="109" t="s">
        <v>80</v>
      </c>
      <c r="E56" s="109"/>
      <c r="F56" s="109"/>
      <c r="G56" s="109"/>
      <c r="H56" s="109"/>
      <c r="I56" s="110"/>
      <c r="J56" s="109" t="s">
        <v>81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02 - Oprava elektroins...'!J30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76</v>
      </c>
      <c r="AR56" s="113"/>
      <c r="AS56" s="114">
        <v>0</v>
      </c>
      <c r="AT56" s="115">
        <f>ROUND(SUM(AV56:AW56),2)</f>
        <v>0</v>
      </c>
      <c r="AU56" s="116">
        <f>'SO 02 - Oprava elektroins...'!P84</f>
        <v>0</v>
      </c>
      <c r="AV56" s="115">
        <f>'SO 02 - Oprava elektroins...'!J33</f>
        <v>0</v>
      </c>
      <c r="AW56" s="115">
        <f>'SO 02 - Oprava elektroins...'!J34</f>
        <v>0</v>
      </c>
      <c r="AX56" s="115">
        <f>'SO 02 - Oprava elektroins...'!J35</f>
        <v>0</v>
      </c>
      <c r="AY56" s="115">
        <f>'SO 02 - Oprava elektroins...'!J36</f>
        <v>0</v>
      </c>
      <c r="AZ56" s="115">
        <f>'SO 02 - Oprava elektroins...'!F33</f>
        <v>0</v>
      </c>
      <c r="BA56" s="115">
        <f>'SO 02 - Oprava elektroins...'!F34</f>
        <v>0</v>
      </c>
      <c r="BB56" s="115">
        <f>'SO 02 - Oprava elektroins...'!F35</f>
        <v>0</v>
      </c>
      <c r="BC56" s="115">
        <f>'SO 02 - Oprava elektroins...'!F36</f>
        <v>0</v>
      </c>
      <c r="BD56" s="117">
        <f>'SO 02 - Oprava elektroins...'!F37</f>
        <v>0</v>
      </c>
      <c r="BT56" s="118" t="s">
        <v>77</v>
      </c>
      <c r="BV56" s="118" t="s">
        <v>71</v>
      </c>
      <c r="BW56" s="118" t="s">
        <v>82</v>
      </c>
      <c r="BX56" s="118" t="s">
        <v>5</v>
      </c>
      <c r="CL56" s="118" t="s">
        <v>83</v>
      </c>
      <c r="CM56" s="118" t="s">
        <v>79</v>
      </c>
    </row>
    <row r="57" s="5" customFormat="1" ht="16.5" customHeight="1"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9">
        <f>ROUND(SUM(AG58:AG60),2)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76</v>
      </c>
      <c r="AR57" s="113"/>
      <c r="AS57" s="114">
        <f>ROUND(SUM(AS58:AS60),2)</f>
        <v>0</v>
      </c>
      <c r="AT57" s="115">
        <f>ROUND(SUM(AV57:AW57),2)</f>
        <v>0</v>
      </c>
      <c r="AU57" s="116">
        <f>ROUND(SUM(AU58:AU60),5)</f>
        <v>0</v>
      </c>
      <c r="AV57" s="115">
        <f>ROUND(AZ57*L29,2)</f>
        <v>0</v>
      </c>
      <c r="AW57" s="115">
        <f>ROUND(BA57*L30,2)</f>
        <v>0</v>
      </c>
      <c r="AX57" s="115">
        <f>ROUND(BB57*L29,2)</f>
        <v>0</v>
      </c>
      <c r="AY57" s="115">
        <f>ROUND(BC57*L30,2)</f>
        <v>0</v>
      </c>
      <c r="AZ57" s="115">
        <f>ROUND(SUM(AZ58:AZ60),2)</f>
        <v>0</v>
      </c>
      <c r="BA57" s="115">
        <f>ROUND(SUM(BA58:BA60),2)</f>
        <v>0</v>
      </c>
      <c r="BB57" s="115">
        <f>ROUND(SUM(BB58:BB60),2)</f>
        <v>0</v>
      </c>
      <c r="BC57" s="115">
        <f>ROUND(SUM(BC58:BC60),2)</f>
        <v>0</v>
      </c>
      <c r="BD57" s="117">
        <f>ROUND(SUM(BD58:BD60),2)</f>
        <v>0</v>
      </c>
      <c r="BS57" s="118" t="s">
        <v>68</v>
      </c>
      <c r="BT57" s="118" t="s">
        <v>77</v>
      </c>
      <c r="BU57" s="118" t="s">
        <v>70</v>
      </c>
      <c r="BV57" s="118" t="s">
        <v>71</v>
      </c>
      <c r="BW57" s="118" t="s">
        <v>86</v>
      </c>
      <c r="BX57" s="118" t="s">
        <v>5</v>
      </c>
      <c r="CL57" s="118" t="s">
        <v>19</v>
      </c>
      <c r="CM57" s="118" t="s">
        <v>69</v>
      </c>
    </row>
    <row r="58" s="6" customFormat="1" ht="16.5" customHeight="1">
      <c r="A58" s="106" t="s">
        <v>73</v>
      </c>
      <c r="B58" s="120"/>
      <c r="C58" s="121"/>
      <c r="D58" s="121"/>
      <c r="E58" s="122" t="s">
        <v>87</v>
      </c>
      <c r="F58" s="122"/>
      <c r="G58" s="122"/>
      <c r="H58" s="122"/>
      <c r="I58" s="122"/>
      <c r="J58" s="121"/>
      <c r="K58" s="122" t="s">
        <v>88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'PS 01 - Zabezpečovací zař...'!J32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89</v>
      </c>
      <c r="AR58" s="125"/>
      <c r="AS58" s="126">
        <v>0</v>
      </c>
      <c r="AT58" s="127">
        <f>ROUND(SUM(AV58:AW58),2)</f>
        <v>0</v>
      </c>
      <c r="AU58" s="128">
        <f>'PS 01 - Zabezpečovací zař...'!P90</f>
        <v>0</v>
      </c>
      <c r="AV58" s="127">
        <f>'PS 01 - Zabezpečovací zař...'!J35</f>
        <v>0</v>
      </c>
      <c r="AW58" s="127">
        <f>'PS 01 - Zabezpečovací zař...'!J36</f>
        <v>0</v>
      </c>
      <c r="AX58" s="127">
        <f>'PS 01 - Zabezpečovací zař...'!J37</f>
        <v>0</v>
      </c>
      <c r="AY58" s="127">
        <f>'PS 01 - Zabezpečovací zař...'!J38</f>
        <v>0</v>
      </c>
      <c r="AZ58" s="127">
        <f>'PS 01 - Zabezpečovací zař...'!F35</f>
        <v>0</v>
      </c>
      <c r="BA58" s="127">
        <f>'PS 01 - Zabezpečovací zař...'!F36</f>
        <v>0</v>
      </c>
      <c r="BB58" s="127">
        <f>'PS 01 - Zabezpečovací zař...'!F37</f>
        <v>0</v>
      </c>
      <c r="BC58" s="127">
        <f>'PS 01 - Zabezpečovací zař...'!F38</f>
        <v>0</v>
      </c>
      <c r="BD58" s="129">
        <f>'PS 01 - Zabezpečovací zař...'!F39</f>
        <v>0</v>
      </c>
      <c r="BT58" s="130" t="s">
        <v>79</v>
      </c>
      <c r="BV58" s="130" t="s">
        <v>71</v>
      </c>
      <c r="BW58" s="130" t="s">
        <v>90</v>
      </c>
      <c r="BX58" s="130" t="s">
        <v>86</v>
      </c>
      <c r="CL58" s="130" t="s">
        <v>19</v>
      </c>
    </row>
    <row r="59" s="6" customFormat="1" ht="16.5" customHeight="1">
      <c r="A59" s="106" t="s">
        <v>73</v>
      </c>
      <c r="B59" s="120"/>
      <c r="C59" s="121"/>
      <c r="D59" s="121"/>
      <c r="E59" s="122" t="s">
        <v>91</v>
      </c>
      <c r="F59" s="122"/>
      <c r="G59" s="122"/>
      <c r="H59" s="122"/>
      <c r="I59" s="122"/>
      <c r="J59" s="121"/>
      <c r="K59" s="122" t="s">
        <v>92</v>
      </c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3">
        <f>'PS 02 - Sdělavací zařízení'!J32</f>
        <v>0</v>
      </c>
      <c r="AH59" s="121"/>
      <c r="AI59" s="121"/>
      <c r="AJ59" s="121"/>
      <c r="AK59" s="121"/>
      <c r="AL59" s="121"/>
      <c r="AM59" s="121"/>
      <c r="AN59" s="123">
        <f>SUM(AG59,AT59)</f>
        <v>0</v>
      </c>
      <c r="AO59" s="121"/>
      <c r="AP59" s="121"/>
      <c r="AQ59" s="124" t="s">
        <v>89</v>
      </c>
      <c r="AR59" s="125"/>
      <c r="AS59" s="126">
        <v>0</v>
      </c>
      <c r="AT59" s="127">
        <f>ROUND(SUM(AV59:AW59),2)</f>
        <v>0</v>
      </c>
      <c r="AU59" s="128">
        <f>'PS 02 - Sdělavací zařízení'!P92</f>
        <v>0</v>
      </c>
      <c r="AV59" s="127">
        <f>'PS 02 - Sdělavací zařízení'!J35</f>
        <v>0</v>
      </c>
      <c r="AW59" s="127">
        <f>'PS 02 - Sdělavací zařízení'!J36</f>
        <v>0</v>
      </c>
      <c r="AX59" s="127">
        <f>'PS 02 - Sdělavací zařízení'!J37</f>
        <v>0</v>
      </c>
      <c r="AY59" s="127">
        <f>'PS 02 - Sdělavací zařízení'!J38</f>
        <v>0</v>
      </c>
      <c r="AZ59" s="127">
        <f>'PS 02 - Sdělavací zařízení'!F35</f>
        <v>0</v>
      </c>
      <c r="BA59" s="127">
        <f>'PS 02 - Sdělavací zařízení'!F36</f>
        <v>0</v>
      </c>
      <c r="BB59" s="127">
        <f>'PS 02 - Sdělavací zařízení'!F37</f>
        <v>0</v>
      </c>
      <c r="BC59" s="127">
        <f>'PS 02 - Sdělavací zařízení'!F38</f>
        <v>0</v>
      </c>
      <c r="BD59" s="129">
        <f>'PS 02 - Sdělavací zařízení'!F39</f>
        <v>0</v>
      </c>
      <c r="BT59" s="130" t="s">
        <v>79</v>
      </c>
      <c r="BV59" s="130" t="s">
        <v>71</v>
      </c>
      <c r="BW59" s="130" t="s">
        <v>93</v>
      </c>
      <c r="BX59" s="130" t="s">
        <v>86</v>
      </c>
      <c r="CL59" s="130" t="s">
        <v>19</v>
      </c>
    </row>
    <row r="60" s="6" customFormat="1" ht="16.5" customHeight="1">
      <c r="A60" s="106" t="s">
        <v>73</v>
      </c>
      <c r="B60" s="120"/>
      <c r="C60" s="121"/>
      <c r="D60" s="121"/>
      <c r="E60" s="122" t="s">
        <v>94</v>
      </c>
      <c r="F60" s="122"/>
      <c r="G60" s="122"/>
      <c r="H60" s="122"/>
      <c r="I60" s="122"/>
      <c r="J60" s="121"/>
      <c r="K60" s="122" t="s">
        <v>95</v>
      </c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3">
        <f>'PS 02.1 - Zemní práce'!J32</f>
        <v>0</v>
      </c>
      <c r="AH60" s="121"/>
      <c r="AI60" s="121"/>
      <c r="AJ60" s="121"/>
      <c r="AK60" s="121"/>
      <c r="AL60" s="121"/>
      <c r="AM60" s="121"/>
      <c r="AN60" s="123">
        <f>SUM(AG60,AT60)</f>
        <v>0</v>
      </c>
      <c r="AO60" s="121"/>
      <c r="AP60" s="121"/>
      <c r="AQ60" s="124" t="s">
        <v>89</v>
      </c>
      <c r="AR60" s="125"/>
      <c r="AS60" s="126">
        <v>0</v>
      </c>
      <c r="AT60" s="127">
        <f>ROUND(SUM(AV60:AW60),2)</f>
        <v>0</v>
      </c>
      <c r="AU60" s="128">
        <f>'PS 02.1 - Zemní práce'!P87</f>
        <v>0</v>
      </c>
      <c r="AV60" s="127">
        <f>'PS 02.1 - Zemní práce'!J35</f>
        <v>0</v>
      </c>
      <c r="AW60" s="127">
        <f>'PS 02.1 - Zemní práce'!J36</f>
        <v>0</v>
      </c>
      <c r="AX60" s="127">
        <f>'PS 02.1 - Zemní práce'!J37</f>
        <v>0</v>
      </c>
      <c r="AY60" s="127">
        <f>'PS 02.1 - Zemní práce'!J38</f>
        <v>0</v>
      </c>
      <c r="AZ60" s="127">
        <f>'PS 02.1 - Zemní práce'!F35</f>
        <v>0</v>
      </c>
      <c r="BA60" s="127">
        <f>'PS 02.1 - Zemní práce'!F36</f>
        <v>0</v>
      </c>
      <c r="BB60" s="127">
        <f>'PS 02.1 - Zemní práce'!F37</f>
        <v>0</v>
      </c>
      <c r="BC60" s="127">
        <f>'PS 02.1 - Zemní práce'!F38</f>
        <v>0</v>
      </c>
      <c r="BD60" s="129">
        <f>'PS 02.1 - Zemní práce'!F39</f>
        <v>0</v>
      </c>
      <c r="BT60" s="130" t="s">
        <v>79</v>
      </c>
      <c r="BV60" s="130" t="s">
        <v>71</v>
      </c>
      <c r="BW60" s="130" t="s">
        <v>96</v>
      </c>
      <c r="BX60" s="130" t="s">
        <v>86</v>
      </c>
      <c r="CL60" s="130" t="s">
        <v>19</v>
      </c>
    </row>
    <row r="61" s="5" customFormat="1" ht="16.5" customHeight="1">
      <c r="A61" s="106" t="s">
        <v>73</v>
      </c>
      <c r="B61" s="107"/>
      <c r="C61" s="108"/>
      <c r="D61" s="109" t="s">
        <v>97</v>
      </c>
      <c r="E61" s="109"/>
      <c r="F61" s="109"/>
      <c r="G61" s="109"/>
      <c r="H61" s="109"/>
      <c r="I61" s="110"/>
      <c r="J61" s="109" t="s">
        <v>98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11">
        <f>'VRN - Vedlejší rozpočtové...'!J30</f>
        <v>0</v>
      </c>
      <c r="AH61" s="110"/>
      <c r="AI61" s="110"/>
      <c r="AJ61" s="110"/>
      <c r="AK61" s="110"/>
      <c r="AL61" s="110"/>
      <c r="AM61" s="110"/>
      <c r="AN61" s="111">
        <f>SUM(AG61,AT61)</f>
        <v>0</v>
      </c>
      <c r="AO61" s="110"/>
      <c r="AP61" s="110"/>
      <c r="AQ61" s="112" t="s">
        <v>76</v>
      </c>
      <c r="AR61" s="113"/>
      <c r="AS61" s="131">
        <v>0</v>
      </c>
      <c r="AT61" s="132">
        <f>ROUND(SUM(AV61:AW61),2)</f>
        <v>0</v>
      </c>
      <c r="AU61" s="133">
        <f>'VRN - Vedlejší rozpočtové...'!P83</f>
        <v>0</v>
      </c>
      <c r="AV61" s="132">
        <f>'VRN - Vedlejší rozpočtové...'!J33</f>
        <v>0</v>
      </c>
      <c r="AW61" s="132">
        <f>'VRN - Vedlejší rozpočtové...'!J34</f>
        <v>0</v>
      </c>
      <c r="AX61" s="132">
        <f>'VRN - Vedlejší rozpočtové...'!J35</f>
        <v>0</v>
      </c>
      <c r="AY61" s="132">
        <f>'VRN - Vedlejší rozpočtové...'!J36</f>
        <v>0</v>
      </c>
      <c r="AZ61" s="132">
        <f>'VRN - Vedlejší rozpočtové...'!F33</f>
        <v>0</v>
      </c>
      <c r="BA61" s="132">
        <f>'VRN - Vedlejší rozpočtové...'!F34</f>
        <v>0</v>
      </c>
      <c r="BB61" s="132">
        <f>'VRN - Vedlejší rozpočtové...'!F35</f>
        <v>0</v>
      </c>
      <c r="BC61" s="132">
        <f>'VRN - Vedlejší rozpočtové...'!F36</f>
        <v>0</v>
      </c>
      <c r="BD61" s="134">
        <f>'VRN - Vedlejší rozpočtové...'!F37</f>
        <v>0</v>
      </c>
      <c r="BT61" s="118" t="s">
        <v>77</v>
      </c>
      <c r="BV61" s="118" t="s">
        <v>71</v>
      </c>
      <c r="BW61" s="118" t="s">
        <v>99</v>
      </c>
      <c r="BX61" s="118" t="s">
        <v>5</v>
      </c>
      <c r="CL61" s="118" t="s">
        <v>19</v>
      </c>
      <c r="CM61" s="118" t="s">
        <v>79</v>
      </c>
    </row>
    <row r="62" s="1" customFormat="1" ht="30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43"/>
    </row>
    <row r="63" s="1" customFormat="1" ht="6.96" customHeight="1"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43"/>
    </row>
  </sheetData>
  <sheetProtection sheet="1" formatColumns="0" formatRows="0" objects="1" scenarios="1" spinCount="100000" saltValue="sgNHHyHn4mbq+xc4yfpp3CeENX6zoMY91ffdNm2Qdxy4dMAW1ATIql1LWwyeNYadLkPQCS0VIippQVE52AHRDw==" hashValue="61vXlejFe+vstJ/rkTHvZqqdTQZq0QjGOG/Wlyfqarg7JPbb4P5LFKZuGNTs+Dyf5kfCNM5J2DnGI0RVsKH+FQ==" algorithmName="SHA-512" password="CC35"/>
  <mergeCells count="6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D56:H56"/>
    <mergeCell ref="J56:AF56"/>
    <mergeCell ref="D57:H57"/>
    <mergeCell ref="J57:AF57"/>
    <mergeCell ref="E58:I58"/>
    <mergeCell ref="K58:AF58"/>
    <mergeCell ref="E59:I59"/>
    <mergeCell ref="K59:AF59"/>
    <mergeCell ref="E60:I60"/>
    <mergeCell ref="K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5" location="'SO 01 - stavební část'!C2" display="/"/>
    <hyperlink ref="A56" location="'SO 02 - Oprava elektroins...'!C2" display="/"/>
    <hyperlink ref="A58" location="'PS 01 - Zabezpečovací zař...'!C2" display="/"/>
    <hyperlink ref="A59" location="'PS 02 - Sdělavací zařízení'!C2" display="/"/>
    <hyperlink ref="A60" location="'PS 02.1 - Zemní práce'!C2" display="/"/>
    <hyperlink ref="A61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78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20"/>
      <c r="AT3" s="17" t="s">
        <v>79</v>
      </c>
    </row>
    <row r="4" ht="24.96" customHeight="1">
      <c r="B4" s="20"/>
      <c r="D4" s="139" t="s">
        <v>100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0" t="s">
        <v>16</v>
      </c>
      <c r="L6" s="20"/>
    </row>
    <row r="7" ht="16.5" customHeight="1">
      <c r="B7" s="20"/>
      <c r="E7" s="141" t="str">
        <f>'Rekapitulace stavby'!K6</f>
        <v>Oprava budovy RZZ Kunovice - Loučka</v>
      </c>
      <c r="F7" s="140"/>
      <c r="G7" s="140"/>
      <c r="H7" s="140"/>
      <c r="L7" s="20"/>
    </row>
    <row r="8" s="1" customFormat="1" ht="12" customHeight="1">
      <c r="B8" s="43"/>
      <c r="D8" s="140" t="s">
        <v>101</v>
      </c>
      <c r="I8" s="142"/>
      <c r="L8" s="43"/>
    </row>
    <row r="9" s="1" customFormat="1" ht="36.96" customHeight="1">
      <c r="B9" s="43"/>
      <c r="E9" s="143" t="s">
        <v>102</v>
      </c>
      <c r="F9" s="1"/>
      <c r="G9" s="1"/>
      <c r="H9" s="1"/>
      <c r="I9" s="142"/>
      <c r="L9" s="43"/>
    </row>
    <row r="10" s="1" customFormat="1">
      <c r="B10" s="43"/>
      <c r="I10" s="142"/>
      <c r="L10" s="43"/>
    </row>
    <row r="11" s="1" customFormat="1" ht="12" customHeight="1">
      <c r="B11" s="43"/>
      <c r="D11" s="140" t="s">
        <v>18</v>
      </c>
      <c r="F11" s="17" t="s">
        <v>19</v>
      </c>
      <c r="I11" s="144" t="s">
        <v>20</v>
      </c>
      <c r="J11" s="17" t="s">
        <v>19</v>
      </c>
      <c r="L11" s="43"/>
    </row>
    <row r="12" s="1" customFormat="1" ht="12" customHeight="1">
      <c r="B12" s="43"/>
      <c r="D12" s="140" t="s">
        <v>21</v>
      </c>
      <c r="F12" s="17" t="s">
        <v>22</v>
      </c>
      <c r="I12" s="144" t="s">
        <v>23</v>
      </c>
      <c r="J12" s="145" t="str">
        <f>'Rekapitulace stavby'!AN8</f>
        <v>22. 5. 2019</v>
      </c>
      <c r="L12" s="43"/>
    </row>
    <row r="13" s="1" customFormat="1" ht="10.8" customHeight="1">
      <c r="B13" s="43"/>
      <c r="I13" s="142"/>
      <c r="L13" s="43"/>
    </row>
    <row r="14" s="1" customFormat="1" ht="12" customHeight="1">
      <c r="B14" s="43"/>
      <c r="D14" s="140" t="s">
        <v>25</v>
      </c>
      <c r="I14" s="144" t="s">
        <v>26</v>
      </c>
      <c r="J14" s="17" t="str">
        <f>IF('Rekapitulace stavby'!AN10="","",'Rekapitulace stavby'!AN10)</f>
        <v/>
      </c>
      <c r="L14" s="43"/>
    </row>
    <row r="15" s="1" customFormat="1" ht="18" customHeight="1">
      <c r="B15" s="43"/>
      <c r="E15" s="17" t="str">
        <f>IF('Rekapitulace stavby'!E11="","",'Rekapitulace stavby'!E11)</f>
        <v xml:space="preserve"> </v>
      </c>
      <c r="I15" s="144" t="s">
        <v>27</v>
      </c>
      <c r="J15" s="17" t="str">
        <f>IF('Rekapitulace stavby'!AN11="","",'Rekapitulace stavby'!AN11)</f>
        <v/>
      </c>
      <c r="L15" s="43"/>
    </row>
    <row r="16" s="1" customFormat="1" ht="6.96" customHeight="1">
      <c r="B16" s="43"/>
      <c r="I16" s="142"/>
      <c r="L16" s="43"/>
    </row>
    <row r="17" s="1" customFormat="1" ht="12" customHeight="1">
      <c r="B17" s="43"/>
      <c r="D17" s="140" t="s">
        <v>28</v>
      </c>
      <c r="I17" s="144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4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2"/>
      <c r="L19" s="43"/>
    </row>
    <row r="20" s="1" customFormat="1" ht="12" customHeight="1">
      <c r="B20" s="43"/>
      <c r="D20" s="140" t="s">
        <v>30</v>
      </c>
      <c r="I20" s="144" t="s">
        <v>26</v>
      </c>
      <c r="J20" s="17" t="str">
        <f>IF('Rekapitulace stavby'!AN16="","",'Rekapitulace stavby'!AN16)</f>
        <v/>
      </c>
      <c r="L20" s="43"/>
    </row>
    <row r="21" s="1" customFormat="1" ht="18" customHeight="1">
      <c r="B21" s="43"/>
      <c r="E21" s="17" t="str">
        <f>IF('Rekapitulace stavby'!E17="","",'Rekapitulace stavby'!E17)</f>
        <v xml:space="preserve"> </v>
      </c>
      <c r="I21" s="144" t="s">
        <v>27</v>
      </c>
      <c r="J21" s="17" t="str">
        <f>IF('Rekapitulace stavby'!AN17="","",'Rekapitulace stavby'!AN17)</f>
        <v/>
      </c>
      <c r="L21" s="43"/>
    </row>
    <row r="22" s="1" customFormat="1" ht="6.96" customHeight="1">
      <c r="B22" s="43"/>
      <c r="I22" s="142"/>
      <c r="L22" s="43"/>
    </row>
    <row r="23" s="1" customFormat="1" ht="12" customHeight="1">
      <c r="B23" s="43"/>
      <c r="D23" s="140" t="s">
        <v>32</v>
      </c>
      <c r="I23" s="144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4" t="s">
        <v>27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2"/>
      <c r="L25" s="43"/>
    </row>
    <row r="26" s="1" customFormat="1" ht="12" customHeight="1">
      <c r="B26" s="43"/>
      <c r="D26" s="140" t="s">
        <v>33</v>
      </c>
      <c r="I26" s="142"/>
      <c r="L26" s="43"/>
    </row>
    <row r="27" s="7" customFormat="1" ht="16.5" customHeight="1">
      <c r="B27" s="146"/>
      <c r="E27" s="147" t="s">
        <v>19</v>
      </c>
      <c r="F27" s="147"/>
      <c r="G27" s="147"/>
      <c r="H27" s="147"/>
      <c r="I27" s="148"/>
      <c r="L27" s="146"/>
    </row>
    <row r="28" s="1" customFormat="1" ht="6.96" customHeight="1">
      <c r="B28" s="43"/>
      <c r="I28" s="142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49"/>
      <c r="J29" s="71"/>
      <c r="K29" s="71"/>
      <c r="L29" s="43"/>
    </row>
    <row r="30" s="1" customFormat="1" ht="25.44" customHeight="1">
      <c r="B30" s="43"/>
      <c r="D30" s="150" t="s">
        <v>35</v>
      </c>
      <c r="I30" s="142"/>
      <c r="J30" s="151">
        <f>ROUND(J103,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9"/>
      <c r="J31" s="71"/>
      <c r="K31" s="71"/>
      <c r="L31" s="43"/>
    </row>
    <row r="32" s="1" customFormat="1" ht="14.4" customHeight="1">
      <c r="B32" s="43"/>
      <c r="F32" s="152" t="s">
        <v>37</v>
      </c>
      <c r="I32" s="153" t="s">
        <v>36</v>
      </c>
      <c r="J32" s="152" t="s">
        <v>38</v>
      </c>
      <c r="L32" s="43"/>
    </row>
    <row r="33" s="1" customFormat="1" ht="14.4" customHeight="1">
      <c r="B33" s="43"/>
      <c r="D33" s="140" t="s">
        <v>39</v>
      </c>
      <c r="E33" s="140" t="s">
        <v>40</v>
      </c>
      <c r="F33" s="154">
        <f>ROUND((SUM(BE103:BE457)),  2)</f>
        <v>0</v>
      </c>
      <c r="I33" s="155">
        <v>0.20999999999999999</v>
      </c>
      <c r="J33" s="154">
        <f>ROUND(((SUM(BE103:BE457))*I33),  2)</f>
        <v>0</v>
      </c>
      <c r="L33" s="43"/>
    </row>
    <row r="34" s="1" customFormat="1" ht="14.4" customHeight="1">
      <c r="B34" s="43"/>
      <c r="E34" s="140" t="s">
        <v>41</v>
      </c>
      <c r="F34" s="154">
        <f>ROUND((SUM(BF103:BF457)),  2)</f>
        <v>0</v>
      </c>
      <c r="I34" s="155">
        <v>0.14999999999999999</v>
      </c>
      <c r="J34" s="154">
        <f>ROUND(((SUM(BF103:BF457))*I34),  2)</f>
        <v>0</v>
      </c>
      <c r="L34" s="43"/>
    </row>
    <row r="35" hidden="1" s="1" customFormat="1" ht="14.4" customHeight="1">
      <c r="B35" s="43"/>
      <c r="E35" s="140" t="s">
        <v>42</v>
      </c>
      <c r="F35" s="154">
        <f>ROUND((SUM(BG103:BG457)),  2)</f>
        <v>0</v>
      </c>
      <c r="I35" s="155">
        <v>0.20999999999999999</v>
      </c>
      <c r="J35" s="154">
        <f>0</f>
        <v>0</v>
      </c>
      <c r="L35" s="43"/>
    </row>
    <row r="36" hidden="1" s="1" customFormat="1" ht="14.4" customHeight="1">
      <c r="B36" s="43"/>
      <c r="E36" s="140" t="s">
        <v>43</v>
      </c>
      <c r="F36" s="154">
        <f>ROUND((SUM(BH103:BH457)),  2)</f>
        <v>0</v>
      </c>
      <c r="I36" s="155">
        <v>0.14999999999999999</v>
      </c>
      <c r="J36" s="154">
        <f>0</f>
        <v>0</v>
      </c>
      <c r="L36" s="43"/>
    </row>
    <row r="37" hidden="1" s="1" customFormat="1" ht="14.4" customHeight="1">
      <c r="B37" s="43"/>
      <c r="E37" s="140" t="s">
        <v>44</v>
      </c>
      <c r="F37" s="154">
        <f>ROUND((SUM(BI103:BI457)),  2)</f>
        <v>0</v>
      </c>
      <c r="I37" s="155">
        <v>0</v>
      </c>
      <c r="J37" s="154">
        <f>0</f>
        <v>0</v>
      </c>
      <c r="L37" s="43"/>
    </row>
    <row r="38" s="1" customFormat="1" ht="6.96" customHeight="1">
      <c r="B38" s="43"/>
      <c r="I38" s="142"/>
      <c r="L38" s="43"/>
    </row>
    <row r="39" s="1" customFormat="1" ht="25.44" customHeight="1">
      <c r="B39" s="43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43"/>
    </row>
    <row r="40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3"/>
    </row>
    <row r="44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3"/>
    </row>
    <row r="45" s="1" customFormat="1" ht="24.96" customHeight="1">
      <c r="B45" s="38"/>
      <c r="C45" s="23" t="s">
        <v>103</v>
      </c>
      <c r="D45" s="39"/>
      <c r="E45" s="39"/>
      <c r="F45" s="39"/>
      <c r="G45" s="39"/>
      <c r="H45" s="39"/>
      <c r="I45" s="142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2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2"/>
      <c r="J47" s="39"/>
      <c r="K47" s="39"/>
      <c r="L47" s="43"/>
    </row>
    <row r="48" s="1" customFormat="1" ht="16.5" customHeight="1">
      <c r="B48" s="38"/>
      <c r="C48" s="39"/>
      <c r="D48" s="39"/>
      <c r="E48" s="170" t="str">
        <f>E7</f>
        <v>Oprava budovy RZZ Kunovice - Loučka</v>
      </c>
      <c r="F48" s="32"/>
      <c r="G48" s="32"/>
      <c r="H48" s="32"/>
      <c r="I48" s="142"/>
      <c r="J48" s="39"/>
      <c r="K48" s="39"/>
      <c r="L48" s="43"/>
    </row>
    <row r="49" s="1" customFormat="1" ht="12" customHeight="1">
      <c r="B49" s="38"/>
      <c r="C49" s="32" t="s">
        <v>101</v>
      </c>
      <c r="D49" s="39"/>
      <c r="E49" s="39"/>
      <c r="F49" s="39"/>
      <c r="G49" s="39"/>
      <c r="H49" s="39"/>
      <c r="I49" s="142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01 - stavební část</v>
      </c>
      <c r="F50" s="39"/>
      <c r="G50" s="39"/>
      <c r="H50" s="39"/>
      <c r="I50" s="142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2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 xml:space="preserve"> </v>
      </c>
      <c r="G52" s="39"/>
      <c r="H52" s="39"/>
      <c r="I52" s="144" t="s">
        <v>23</v>
      </c>
      <c r="J52" s="67" t="str">
        <f>IF(J12="","",J12)</f>
        <v>22. 5. 2019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2"/>
      <c r="J53" s="39"/>
      <c r="K53" s="39"/>
      <c r="L53" s="43"/>
    </row>
    <row r="54" s="1" customFormat="1" ht="13.65" customHeight="1">
      <c r="B54" s="38"/>
      <c r="C54" s="32" t="s">
        <v>25</v>
      </c>
      <c r="D54" s="39"/>
      <c r="E54" s="39"/>
      <c r="F54" s="27" t="str">
        <f>E15</f>
        <v xml:space="preserve"> </v>
      </c>
      <c r="G54" s="39"/>
      <c r="H54" s="39"/>
      <c r="I54" s="144" t="s">
        <v>30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28</v>
      </c>
      <c r="D55" s="39"/>
      <c r="E55" s="39"/>
      <c r="F55" s="27" t="str">
        <f>IF(E18="","",E18)</f>
        <v>Vyplň údaj</v>
      </c>
      <c r="G55" s="39"/>
      <c r="H55" s="39"/>
      <c r="I55" s="144" t="s">
        <v>32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2"/>
      <c r="J56" s="39"/>
      <c r="K56" s="39"/>
      <c r="L56" s="43"/>
    </row>
    <row r="57" s="1" customFormat="1" ht="29.28" customHeight="1">
      <c r="B57" s="38"/>
      <c r="C57" s="171" t="s">
        <v>104</v>
      </c>
      <c r="D57" s="172"/>
      <c r="E57" s="172"/>
      <c r="F57" s="172"/>
      <c r="G57" s="172"/>
      <c r="H57" s="172"/>
      <c r="I57" s="173"/>
      <c r="J57" s="174" t="s">
        <v>105</v>
      </c>
      <c r="K57" s="17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2"/>
      <c r="J58" s="39"/>
      <c r="K58" s="39"/>
      <c r="L58" s="43"/>
    </row>
    <row r="59" s="1" customFormat="1" ht="22.8" customHeight="1">
      <c r="B59" s="38"/>
      <c r="C59" s="175" t="s">
        <v>67</v>
      </c>
      <c r="D59" s="39"/>
      <c r="E59" s="39"/>
      <c r="F59" s="39"/>
      <c r="G59" s="39"/>
      <c r="H59" s="39"/>
      <c r="I59" s="142"/>
      <c r="J59" s="97">
        <f>J103</f>
        <v>0</v>
      </c>
      <c r="K59" s="39"/>
      <c r="L59" s="43"/>
      <c r="AU59" s="17" t="s">
        <v>106</v>
      </c>
    </row>
    <row r="60" s="8" customFormat="1" ht="24.96" customHeight="1">
      <c r="B60" s="176"/>
      <c r="C60" s="177"/>
      <c r="D60" s="178" t="s">
        <v>107</v>
      </c>
      <c r="E60" s="179"/>
      <c r="F60" s="179"/>
      <c r="G60" s="179"/>
      <c r="H60" s="179"/>
      <c r="I60" s="180"/>
      <c r="J60" s="181">
        <f>J104</f>
        <v>0</v>
      </c>
      <c r="K60" s="177"/>
      <c r="L60" s="182"/>
    </row>
    <row r="61" s="9" customFormat="1" ht="19.92" customHeight="1">
      <c r="B61" s="183"/>
      <c r="C61" s="121"/>
      <c r="D61" s="184" t="s">
        <v>108</v>
      </c>
      <c r="E61" s="185"/>
      <c r="F61" s="185"/>
      <c r="G61" s="185"/>
      <c r="H61" s="185"/>
      <c r="I61" s="186"/>
      <c r="J61" s="187">
        <f>J105</f>
        <v>0</v>
      </c>
      <c r="K61" s="121"/>
      <c r="L61" s="188"/>
    </row>
    <row r="62" s="9" customFormat="1" ht="19.92" customHeight="1">
      <c r="B62" s="183"/>
      <c r="C62" s="121"/>
      <c r="D62" s="184" t="s">
        <v>109</v>
      </c>
      <c r="E62" s="185"/>
      <c r="F62" s="185"/>
      <c r="G62" s="185"/>
      <c r="H62" s="185"/>
      <c r="I62" s="186"/>
      <c r="J62" s="187">
        <f>J110</f>
        <v>0</v>
      </c>
      <c r="K62" s="121"/>
      <c r="L62" s="188"/>
    </row>
    <row r="63" s="9" customFormat="1" ht="19.92" customHeight="1">
      <c r="B63" s="183"/>
      <c r="C63" s="121"/>
      <c r="D63" s="184" t="s">
        <v>110</v>
      </c>
      <c r="E63" s="185"/>
      <c r="F63" s="185"/>
      <c r="G63" s="185"/>
      <c r="H63" s="185"/>
      <c r="I63" s="186"/>
      <c r="J63" s="187">
        <f>J125</f>
        <v>0</v>
      </c>
      <c r="K63" s="121"/>
      <c r="L63" s="188"/>
    </row>
    <row r="64" s="9" customFormat="1" ht="19.92" customHeight="1">
      <c r="B64" s="183"/>
      <c r="C64" s="121"/>
      <c r="D64" s="184" t="s">
        <v>111</v>
      </c>
      <c r="E64" s="185"/>
      <c r="F64" s="185"/>
      <c r="G64" s="185"/>
      <c r="H64" s="185"/>
      <c r="I64" s="186"/>
      <c r="J64" s="187">
        <f>J172</f>
        <v>0</v>
      </c>
      <c r="K64" s="121"/>
      <c r="L64" s="188"/>
    </row>
    <row r="65" s="9" customFormat="1" ht="19.92" customHeight="1">
      <c r="B65" s="183"/>
      <c r="C65" s="121"/>
      <c r="D65" s="184" t="s">
        <v>112</v>
      </c>
      <c r="E65" s="185"/>
      <c r="F65" s="185"/>
      <c r="G65" s="185"/>
      <c r="H65" s="185"/>
      <c r="I65" s="186"/>
      <c r="J65" s="187">
        <f>J207</f>
        <v>0</v>
      </c>
      <c r="K65" s="121"/>
      <c r="L65" s="188"/>
    </row>
    <row r="66" s="9" customFormat="1" ht="19.92" customHeight="1">
      <c r="B66" s="183"/>
      <c r="C66" s="121"/>
      <c r="D66" s="184" t="s">
        <v>113</v>
      </c>
      <c r="E66" s="185"/>
      <c r="F66" s="185"/>
      <c r="G66" s="185"/>
      <c r="H66" s="185"/>
      <c r="I66" s="186"/>
      <c r="J66" s="187">
        <f>J213</f>
        <v>0</v>
      </c>
      <c r="K66" s="121"/>
      <c r="L66" s="188"/>
    </row>
    <row r="67" s="8" customFormat="1" ht="24.96" customHeight="1">
      <c r="B67" s="176"/>
      <c r="C67" s="177"/>
      <c r="D67" s="178" t="s">
        <v>114</v>
      </c>
      <c r="E67" s="179"/>
      <c r="F67" s="179"/>
      <c r="G67" s="179"/>
      <c r="H67" s="179"/>
      <c r="I67" s="180"/>
      <c r="J67" s="181">
        <f>J215</f>
        <v>0</v>
      </c>
      <c r="K67" s="177"/>
      <c r="L67" s="182"/>
    </row>
    <row r="68" s="9" customFormat="1" ht="19.92" customHeight="1">
      <c r="B68" s="183"/>
      <c r="C68" s="121"/>
      <c r="D68" s="184" t="s">
        <v>115</v>
      </c>
      <c r="E68" s="185"/>
      <c r="F68" s="185"/>
      <c r="G68" s="185"/>
      <c r="H68" s="185"/>
      <c r="I68" s="186"/>
      <c r="J68" s="187">
        <f>J216</f>
        <v>0</v>
      </c>
      <c r="K68" s="121"/>
      <c r="L68" s="188"/>
    </row>
    <row r="69" s="9" customFormat="1" ht="19.92" customHeight="1">
      <c r="B69" s="183"/>
      <c r="C69" s="121"/>
      <c r="D69" s="184" t="s">
        <v>116</v>
      </c>
      <c r="E69" s="185"/>
      <c r="F69" s="185"/>
      <c r="G69" s="185"/>
      <c r="H69" s="185"/>
      <c r="I69" s="186"/>
      <c r="J69" s="187">
        <f>J233</f>
        <v>0</v>
      </c>
      <c r="K69" s="121"/>
      <c r="L69" s="188"/>
    </row>
    <row r="70" s="9" customFormat="1" ht="19.92" customHeight="1">
      <c r="B70" s="183"/>
      <c r="C70" s="121"/>
      <c r="D70" s="184" t="s">
        <v>117</v>
      </c>
      <c r="E70" s="185"/>
      <c r="F70" s="185"/>
      <c r="G70" s="185"/>
      <c r="H70" s="185"/>
      <c r="I70" s="186"/>
      <c r="J70" s="187">
        <f>J255</f>
        <v>0</v>
      </c>
      <c r="K70" s="121"/>
      <c r="L70" s="188"/>
    </row>
    <row r="71" s="9" customFormat="1" ht="19.92" customHeight="1">
      <c r="B71" s="183"/>
      <c r="C71" s="121"/>
      <c r="D71" s="184" t="s">
        <v>118</v>
      </c>
      <c r="E71" s="185"/>
      <c r="F71" s="185"/>
      <c r="G71" s="185"/>
      <c r="H71" s="185"/>
      <c r="I71" s="186"/>
      <c r="J71" s="187">
        <f>J274</f>
        <v>0</v>
      </c>
      <c r="K71" s="121"/>
      <c r="L71" s="188"/>
    </row>
    <row r="72" s="9" customFormat="1" ht="19.92" customHeight="1">
      <c r="B72" s="183"/>
      <c r="C72" s="121"/>
      <c r="D72" s="184" t="s">
        <v>119</v>
      </c>
      <c r="E72" s="185"/>
      <c r="F72" s="185"/>
      <c r="G72" s="185"/>
      <c r="H72" s="185"/>
      <c r="I72" s="186"/>
      <c r="J72" s="187">
        <f>J277</f>
        <v>0</v>
      </c>
      <c r="K72" s="121"/>
      <c r="L72" s="188"/>
    </row>
    <row r="73" s="9" customFormat="1" ht="19.92" customHeight="1">
      <c r="B73" s="183"/>
      <c r="C73" s="121"/>
      <c r="D73" s="184" t="s">
        <v>120</v>
      </c>
      <c r="E73" s="185"/>
      <c r="F73" s="185"/>
      <c r="G73" s="185"/>
      <c r="H73" s="185"/>
      <c r="I73" s="186"/>
      <c r="J73" s="187">
        <f>J281</f>
        <v>0</v>
      </c>
      <c r="K73" s="121"/>
      <c r="L73" s="188"/>
    </row>
    <row r="74" s="9" customFormat="1" ht="19.92" customHeight="1">
      <c r="B74" s="183"/>
      <c r="C74" s="121"/>
      <c r="D74" s="184" t="s">
        <v>121</v>
      </c>
      <c r="E74" s="185"/>
      <c r="F74" s="185"/>
      <c r="G74" s="185"/>
      <c r="H74" s="185"/>
      <c r="I74" s="186"/>
      <c r="J74" s="187">
        <f>J292</f>
        <v>0</v>
      </c>
      <c r="K74" s="121"/>
      <c r="L74" s="188"/>
    </row>
    <row r="75" s="9" customFormat="1" ht="19.92" customHeight="1">
      <c r="B75" s="183"/>
      <c r="C75" s="121"/>
      <c r="D75" s="184" t="s">
        <v>122</v>
      </c>
      <c r="E75" s="185"/>
      <c r="F75" s="185"/>
      <c r="G75" s="185"/>
      <c r="H75" s="185"/>
      <c r="I75" s="186"/>
      <c r="J75" s="187">
        <f>J299</f>
        <v>0</v>
      </c>
      <c r="K75" s="121"/>
      <c r="L75" s="188"/>
    </row>
    <row r="76" s="9" customFormat="1" ht="19.92" customHeight="1">
      <c r="B76" s="183"/>
      <c r="C76" s="121"/>
      <c r="D76" s="184" t="s">
        <v>123</v>
      </c>
      <c r="E76" s="185"/>
      <c r="F76" s="185"/>
      <c r="G76" s="185"/>
      <c r="H76" s="185"/>
      <c r="I76" s="186"/>
      <c r="J76" s="187">
        <f>J305</f>
        <v>0</v>
      </c>
      <c r="K76" s="121"/>
      <c r="L76" s="188"/>
    </row>
    <row r="77" s="9" customFormat="1" ht="19.92" customHeight="1">
      <c r="B77" s="183"/>
      <c r="C77" s="121"/>
      <c r="D77" s="184" t="s">
        <v>124</v>
      </c>
      <c r="E77" s="185"/>
      <c r="F77" s="185"/>
      <c r="G77" s="185"/>
      <c r="H77" s="185"/>
      <c r="I77" s="186"/>
      <c r="J77" s="187">
        <f>J309</f>
        <v>0</v>
      </c>
      <c r="K77" s="121"/>
      <c r="L77" s="188"/>
    </row>
    <row r="78" s="9" customFormat="1" ht="19.92" customHeight="1">
      <c r="B78" s="183"/>
      <c r="C78" s="121"/>
      <c r="D78" s="184" t="s">
        <v>125</v>
      </c>
      <c r="E78" s="185"/>
      <c r="F78" s="185"/>
      <c r="G78" s="185"/>
      <c r="H78" s="185"/>
      <c r="I78" s="186"/>
      <c r="J78" s="187">
        <f>J334</f>
        <v>0</v>
      </c>
      <c r="K78" s="121"/>
      <c r="L78" s="188"/>
    </row>
    <row r="79" s="9" customFormat="1" ht="19.92" customHeight="1">
      <c r="B79" s="183"/>
      <c r="C79" s="121"/>
      <c r="D79" s="184" t="s">
        <v>126</v>
      </c>
      <c r="E79" s="185"/>
      <c r="F79" s="185"/>
      <c r="G79" s="185"/>
      <c r="H79" s="185"/>
      <c r="I79" s="186"/>
      <c r="J79" s="187">
        <f>J358</f>
        <v>0</v>
      </c>
      <c r="K79" s="121"/>
      <c r="L79" s="188"/>
    </row>
    <row r="80" s="9" customFormat="1" ht="19.92" customHeight="1">
      <c r="B80" s="183"/>
      <c r="C80" s="121"/>
      <c r="D80" s="184" t="s">
        <v>127</v>
      </c>
      <c r="E80" s="185"/>
      <c r="F80" s="185"/>
      <c r="G80" s="185"/>
      <c r="H80" s="185"/>
      <c r="I80" s="186"/>
      <c r="J80" s="187">
        <f>J370</f>
        <v>0</v>
      </c>
      <c r="K80" s="121"/>
      <c r="L80" s="188"/>
    </row>
    <row r="81" s="9" customFormat="1" ht="19.92" customHeight="1">
      <c r="B81" s="183"/>
      <c r="C81" s="121"/>
      <c r="D81" s="184" t="s">
        <v>128</v>
      </c>
      <c r="E81" s="185"/>
      <c r="F81" s="185"/>
      <c r="G81" s="185"/>
      <c r="H81" s="185"/>
      <c r="I81" s="186"/>
      <c r="J81" s="187">
        <f>J381</f>
        <v>0</v>
      </c>
      <c r="K81" s="121"/>
      <c r="L81" s="188"/>
    </row>
    <row r="82" s="9" customFormat="1" ht="19.92" customHeight="1">
      <c r="B82" s="183"/>
      <c r="C82" s="121"/>
      <c r="D82" s="184" t="s">
        <v>129</v>
      </c>
      <c r="E82" s="185"/>
      <c r="F82" s="185"/>
      <c r="G82" s="185"/>
      <c r="H82" s="185"/>
      <c r="I82" s="186"/>
      <c r="J82" s="187">
        <f>J401</f>
        <v>0</v>
      </c>
      <c r="K82" s="121"/>
      <c r="L82" s="188"/>
    </row>
    <row r="83" s="8" customFormat="1" ht="24.96" customHeight="1">
      <c r="B83" s="176"/>
      <c r="C83" s="177"/>
      <c r="D83" s="178" t="s">
        <v>130</v>
      </c>
      <c r="E83" s="179"/>
      <c r="F83" s="179"/>
      <c r="G83" s="179"/>
      <c r="H83" s="179"/>
      <c r="I83" s="180"/>
      <c r="J83" s="181">
        <f>J452</f>
        <v>0</v>
      </c>
      <c r="K83" s="177"/>
      <c r="L83" s="182"/>
    </row>
    <row r="84" s="1" customFormat="1" ht="21.84" customHeight="1">
      <c r="B84" s="38"/>
      <c r="C84" s="39"/>
      <c r="D84" s="39"/>
      <c r="E84" s="39"/>
      <c r="F84" s="39"/>
      <c r="G84" s="39"/>
      <c r="H84" s="39"/>
      <c r="I84" s="142"/>
      <c r="J84" s="39"/>
      <c r="K84" s="39"/>
      <c r="L84" s="43"/>
    </row>
    <row r="85" s="1" customFormat="1" ht="6.96" customHeight="1">
      <c r="B85" s="57"/>
      <c r="C85" s="58"/>
      <c r="D85" s="58"/>
      <c r="E85" s="58"/>
      <c r="F85" s="58"/>
      <c r="G85" s="58"/>
      <c r="H85" s="58"/>
      <c r="I85" s="166"/>
      <c r="J85" s="58"/>
      <c r="K85" s="58"/>
      <c r="L85" s="43"/>
    </row>
    <row r="89" s="1" customFormat="1" ht="6.96" customHeight="1">
      <c r="B89" s="59"/>
      <c r="C89" s="60"/>
      <c r="D89" s="60"/>
      <c r="E89" s="60"/>
      <c r="F89" s="60"/>
      <c r="G89" s="60"/>
      <c r="H89" s="60"/>
      <c r="I89" s="169"/>
      <c r="J89" s="60"/>
      <c r="K89" s="60"/>
      <c r="L89" s="43"/>
    </row>
    <row r="90" s="1" customFormat="1" ht="24.96" customHeight="1">
      <c r="B90" s="38"/>
      <c r="C90" s="23" t="s">
        <v>131</v>
      </c>
      <c r="D90" s="39"/>
      <c r="E90" s="39"/>
      <c r="F90" s="39"/>
      <c r="G90" s="39"/>
      <c r="H90" s="39"/>
      <c r="I90" s="142"/>
      <c r="J90" s="39"/>
      <c r="K90" s="39"/>
      <c r="L90" s="43"/>
    </row>
    <row r="91" s="1" customFormat="1" ht="6.96" customHeight="1">
      <c r="B91" s="38"/>
      <c r="C91" s="39"/>
      <c r="D91" s="39"/>
      <c r="E91" s="39"/>
      <c r="F91" s="39"/>
      <c r="G91" s="39"/>
      <c r="H91" s="39"/>
      <c r="I91" s="142"/>
      <c r="J91" s="39"/>
      <c r="K91" s="39"/>
      <c r="L91" s="43"/>
    </row>
    <row r="92" s="1" customFormat="1" ht="12" customHeight="1">
      <c r="B92" s="38"/>
      <c r="C92" s="32" t="s">
        <v>16</v>
      </c>
      <c r="D92" s="39"/>
      <c r="E92" s="39"/>
      <c r="F92" s="39"/>
      <c r="G92" s="39"/>
      <c r="H92" s="39"/>
      <c r="I92" s="142"/>
      <c r="J92" s="39"/>
      <c r="K92" s="39"/>
      <c r="L92" s="43"/>
    </row>
    <row r="93" s="1" customFormat="1" ht="16.5" customHeight="1">
      <c r="B93" s="38"/>
      <c r="C93" s="39"/>
      <c r="D93" s="39"/>
      <c r="E93" s="170" t="str">
        <f>E7</f>
        <v>Oprava budovy RZZ Kunovice - Loučka</v>
      </c>
      <c r="F93" s="32"/>
      <c r="G93" s="32"/>
      <c r="H93" s="32"/>
      <c r="I93" s="142"/>
      <c r="J93" s="39"/>
      <c r="K93" s="39"/>
      <c r="L93" s="43"/>
    </row>
    <row r="94" s="1" customFormat="1" ht="12" customHeight="1">
      <c r="B94" s="38"/>
      <c r="C94" s="32" t="s">
        <v>101</v>
      </c>
      <c r="D94" s="39"/>
      <c r="E94" s="39"/>
      <c r="F94" s="39"/>
      <c r="G94" s="39"/>
      <c r="H94" s="39"/>
      <c r="I94" s="142"/>
      <c r="J94" s="39"/>
      <c r="K94" s="39"/>
      <c r="L94" s="43"/>
    </row>
    <row r="95" s="1" customFormat="1" ht="16.5" customHeight="1">
      <c r="B95" s="38"/>
      <c r="C95" s="39"/>
      <c r="D95" s="39"/>
      <c r="E95" s="64" t="str">
        <f>E9</f>
        <v>SO 01 - stavební část</v>
      </c>
      <c r="F95" s="39"/>
      <c r="G95" s="39"/>
      <c r="H95" s="39"/>
      <c r="I95" s="142"/>
      <c r="J95" s="39"/>
      <c r="K95" s="39"/>
      <c r="L95" s="43"/>
    </row>
    <row r="96" s="1" customFormat="1" ht="6.96" customHeight="1">
      <c r="B96" s="38"/>
      <c r="C96" s="39"/>
      <c r="D96" s="39"/>
      <c r="E96" s="39"/>
      <c r="F96" s="39"/>
      <c r="G96" s="39"/>
      <c r="H96" s="39"/>
      <c r="I96" s="142"/>
      <c r="J96" s="39"/>
      <c r="K96" s="39"/>
      <c r="L96" s="43"/>
    </row>
    <row r="97" s="1" customFormat="1" ht="12" customHeight="1">
      <c r="B97" s="38"/>
      <c r="C97" s="32" t="s">
        <v>21</v>
      </c>
      <c r="D97" s="39"/>
      <c r="E97" s="39"/>
      <c r="F97" s="27" t="str">
        <f>F12</f>
        <v xml:space="preserve"> </v>
      </c>
      <c r="G97" s="39"/>
      <c r="H97" s="39"/>
      <c r="I97" s="144" t="s">
        <v>23</v>
      </c>
      <c r="J97" s="67" t="str">
        <f>IF(J12="","",J12)</f>
        <v>22. 5. 2019</v>
      </c>
      <c r="K97" s="39"/>
      <c r="L97" s="43"/>
    </row>
    <row r="98" s="1" customFormat="1" ht="6.96" customHeight="1">
      <c r="B98" s="38"/>
      <c r="C98" s="39"/>
      <c r="D98" s="39"/>
      <c r="E98" s="39"/>
      <c r="F98" s="39"/>
      <c r="G98" s="39"/>
      <c r="H98" s="39"/>
      <c r="I98" s="142"/>
      <c r="J98" s="39"/>
      <c r="K98" s="39"/>
      <c r="L98" s="43"/>
    </row>
    <row r="99" s="1" customFormat="1" ht="13.65" customHeight="1">
      <c r="B99" s="38"/>
      <c r="C99" s="32" t="s">
        <v>25</v>
      </c>
      <c r="D99" s="39"/>
      <c r="E99" s="39"/>
      <c r="F99" s="27" t="str">
        <f>E15</f>
        <v xml:space="preserve"> </v>
      </c>
      <c r="G99" s="39"/>
      <c r="H99" s="39"/>
      <c r="I99" s="144" t="s">
        <v>30</v>
      </c>
      <c r="J99" s="36" t="str">
        <f>E21</f>
        <v xml:space="preserve"> </v>
      </c>
      <c r="K99" s="39"/>
      <c r="L99" s="43"/>
    </row>
    <row r="100" s="1" customFormat="1" ht="13.65" customHeight="1">
      <c r="B100" s="38"/>
      <c r="C100" s="32" t="s">
        <v>28</v>
      </c>
      <c r="D100" s="39"/>
      <c r="E100" s="39"/>
      <c r="F100" s="27" t="str">
        <f>IF(E18="","",E18)</f>
        <v>Vyplň údaj</v>
      </c>
      <c r="G100" s="39"/>
      <c r="H100" s="39"/>
      <c r="I100" s="144" t="s">
        <v>32</v>
      </c>
      <c r="J100" s="36" t="str">
        <f>E24</f>
        <v xml:space="preserve"> </v>
      </c>
      <c r="K100" s="39"/>
      <c r="L100" s="43"/>
    </row>
    <row r="101" s="1" customFormat="1" ht="10.32" customHeight="1">
      <c r="B101" s="38"/>
      <c r="C101" s="39"/>
      <c r="D101" s="39"/>
      <c r="E101" s="39"/>
      <c r="F101" s="39"/>
      <c r="G101" s="39"/>
      <c r="H101" s="39"/>
      <c r="I101" s="142"/>
      <c r="J101" s="39"/>
      <c r="K101" s="39"/>
      <c r="L101" s="43"/>
    </row>
    <row r="102" s="10" customFormat="1" ht="29.28" customHeight="1">
      <c r="B102" s="189"/>
      <c r="C102" s="190" t="s">
        <v>132</v>
      </c>
      <c r="D102" s="191" t="s">
        <v>54</v>
      </c>
      <c r="E102" s="191" t="s">
        <v>50</v>
      </c>
      <c r="F102" s="191" t="s">
        <v>51</v>
      </c>
      <c r="G102" s="191" t="s">
        <v>133</v>
      </c>
      <c r="H102" s="191" t="s">
        <v>134</v>
      </c>
      <c r="I102" s="192" t="s">
        <v>135</v>
      </c>
      <c r="J102" s="191" t="s">
        <v>105</v>
      </c>
      <c r="K102" s="193" t="s">
        <v>136</v>
      </c>
      <c r="L102" s="194"/>
      <c r="M102" s="87" t="s">
        <v>19</v>
      </c>
      <c r="N102" s="88" t="s">
        <v>39</v>
      </c>
      <c r="O102" s="88" t="s">
        <v>137</v>
      </c>
      <c r="P102" s="88" t="s">
        <v>138</v>
      </c>
      <c r="Q102" s="88" t="s">
        <v>139</v>
      </c>
      <c r="R102" s="88" t="s">
        <v>140</v>
      </c>
      <c r="S102" s="88" t="s">
        <v>141</v>
      </c>
      <c r="T102" s="89" t="s">
        <v>142</v>
      </c>
    </row>
    <row r="103" s="1" customFormat="1" ht="22.8" customHeight="1">
      <c r="B103" s="38"/>
      <c r="C103" s="94" t="s">
        <v>143</v>
      </c>
      <c r="D103" s="39"/>
      <c r="E103" s="39"/>
      <c r="F103" s="39"/>
      <c r="G103" s="39"/>
      <c r="H103" s="39"/>
      <c r="I103" s="142"/>
      <c r="J103" s="195">
        <f>BK103</f>
        <v>0</v>
      </c>
      <c r="K103" s="39"/>
      <c r="L103" s="43"/>
      <c r="M103" s="90"/>
      <c r="N103" s="91"/>
      <c r="O103" s="91"/>
      <c r="P103" s="196">
        <f>P104+P215+P452</f>
        <v>0</v>
      </c>
      <c r="Q103" s="91"/>
      <c r="R103" s="196">
        <f>R104+R215+R452</f>
        <v>20.157707370000004</v>
      </c>
      <c r="S103" s="91"/>
      <c r="T103" s="197">
        <f>T104+T215+T452</f>
        <v>26.068183999999999</v>
      </c>
      <c r="AT103" s="17" t="s">
        <v>68</v>
      </c>
      <c r="AU103" s="17" t="s">
        <v>106</v>
      </c>
      <c r="BK103" s="198">
        <f>BK104+BK215+BK452</f>
        <v>0</v>
      </c>
    </row>
    <row r="104" s="11" customFormat="1" ht="25.92" customHeight="1">
      <c r="B104" s="199"/>
      <c r="C104" s="200"/>
      <c r="D104" s="201" t="s">
        <v>68</v>
      </c>
      <c r="E104" s="202" t="s">
        <v>144</v>
      </c>
      <c r="F104" s="202" t="s">
        <v>145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P105+P110+P125+P172+P207+P213</f>
        <v>0</v>
      </c>
      <c r="Q104" s="207"/>
      <c r="R104" s="208">
        <f>R105+R110+R125+R172+R207+R213</f>
        <v>12.107709150000002</v>
      </c>
      <c r="S104" s="207"/>
      <c r="T104" s="209">
        <f>T105+T110+T125+T172+T207+T213</f>
        <v>25.973454</v>
      </c>
      <c r="AR104" s="210" t="s">
        <v>77</v>
      </c>
      <c r="AT104" s="211" t="s">
        <v>68</v>
      </c>
      <c r="AU104" s="211" t="s">
        <v>69</v>
      </c>
      <c r="AY104" s="210" t="s">
        <v>146</v>
      </c>
      <c r="BK104" s="212">
        <f>BK105+BK110+BK125+BK172+BK207+BK213</f>
        <v>0</v>
      </c>
    </row>
    <row r="105" s="11" customFormat="1" ht="22.8" customHeight="1">
      <c r="B105" s="199"/>
      <c r="C105" s="200"/>
      <c r="D105" s="201" t="s">
        <v>68</v>
      </c>
      <c r="E105" s="213" t="s">
        <v>77</v>
      </c>
      <c r="F105" s="213" t="s">
        <v>95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SUM(P106:P109)</f>
        <v>0</v>
      </c>
      <c r="Q105" s="207"/>
      <c r="R105" s="208">
        <f>SUM(R106:R109)</f>
        <v>0</v>
      </c>
      <c r="S105" s="207"/>
      <c r="T105" s="209">
        <f>SUM(T106:T109)</f>
        <v>0</v>
      </c>
      <c r="AR105" s="210" t="s">
        <v>77</v>
      </c>
      <c r="AT105" s="211" t="s">
        <v>68</v>
      </c>
      <c r="AU105" s="211" t="s">
        <v>77</v>
      </c>
      <c r="AY105" s="210" t="s">
        <v>146</v>
      </c>
      <c r="BK105" s="212">
        <f>SUM(BK106:BK109)</f>
        <v>0</v>
      </c>
    </row>
    <row r="106" s="1" customFormat="1" ht="22.5" customHeight="1">
      <c r="B106" s="38"/>
      <c r="C106" s="215" t="s">
        <v>77</v>
      </c>
      <c r="D106" s="215" t="s">
        <v>147</v>
      </c>
      <c r="E106" s="216" t="s">
        <v>148</v>
      </c>
      <c r="F106" s="217" t="s">
        <v>149</v>
      </c>
      <c r="G106" s="218" t="s">
        <v>150</v>
      </c>
      <c r="H106" s="219">
        <v>4.1280000000000001</v>
      </c>
      <c r="I106" s="220"/>
      <c r="J106" s="221">
        <f>ROUND(I106*H106,2)</f>
        <v>0</v>
      </c>
      <c r="K106" s="217" t="s">
        <v>151</v>
      </c>
      <c r="L106" s="43"/>
      <c r="M106" s="222" t="s">
        <v>19</v>
      </c>
      <c r="N106" s="223" t="s">
        <v>40</v>
      </c>
      <c r="O106" s="79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AR106" s="17" t="s">
        <v>152</v>
      </c>
      <c r="AT106" s="17" t="s">
        <v>147</v>
      </c>
      <c r="AU106" s="17" t="s">
        <v>79</v>
      </c>
      <c r="AY106" s="17" t="s">
        <v>146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77</v>
      </c>
      <c r="BK106" s="226">
        <f>ROUND(I106*H106,2)</f>
        <v>0</v>
      </c>
      <c r="BL106" s="17" t="s">
        <v>152</v>
      </c>
      <c r="BM106" s="17" t="s">
        <v>153</v>
      </c>
    </row>
    <row r="107" s="12" customFormat="1">
      <c r="B107" s="227"/>
      <c r="C107" s="228"/>
      <c r="D107" s="229" t="s">
        <v>154</v>
      </c>
      <c r="E107" s="230" t="s">
        <v>19</v>
      </c>
      <c r="F107" s="231" t="s">
        <v>155</v>
      </c>
      <c r="G107" s="228"/>
      <c r="H107" s="232">
        <v>0.88800000000000001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154</v>
      </c>
      <c r="AU107" s="238" t="s">
        <v>79</v>
      </c>
      <c r="AV107" s="12" t="s">
        <v>79</v>
      </c>
      <c r="AW107" s="12" t="s">
        <v>31</v>
      </c>
      <c r="AX107" s="12" t="s">
        <v>69</v>
      </c>
      <c r="AY107" s="238" t="s">
        <v>146</v>
      </c>
    </row>
    <row r="108" s="12" customFormat="1">
      <c r="B108" s="227"/>
      <c r="C108" s="228"/>
      <c r="D108" s="229" t="s">
        <v>154</v>
      </c>
      <c r="E108" s="230" t="s">
        <v>19</v>
      </c>
      <c r="F108" s="231" t="s">
        <v>156</v>
      </c>
      <c r="G108" s="228"/>
      <c r="H108" s="232">
        <v>3.2400000000000002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154</v>
      </c>
      <c r="AU108" s="238" t="s">
        <v>79</v>
      </c>
      <c r="AV108" s="12" t="s">
        <v>79</v>
      </c>
      <c r="AW108" s="12" t="s">
        <v>31</v>
      </c>
      <c r="AX108" s="12" t="s">
        <v>69</v>
      </c>
      <c r="AY108" s="238" t="s">
        <v>146</v>
      </c>
    </row>
    <row r="109" s="13" customFormat="1">
      <c r="B109" s="239"/>
      <c r="C109" s="240"/>
      <c r="D109" s="229" t="s">
        <v>154</v>
      </c>
      <c r="E109" s="241" t="s">
        <v>19</v>
      </c>
      <c r="F109" s="242" t="s">
        <v>157</v>
      </c>
      <c r="G109" s="240"/>
      <c r="H109" s="243">
        <v>4.1280000000000001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AT109" s="249" t="s">
        <v>154</v>
      </c>
      <c r="AU109" s="249" t="s">
        <v>79</v>
      </c>
      <c r="AV109" s="13" t="s">
        <v>152</v>
      </c>
      <c r="AW109" s="13" t="s">
        <v>31</v>
      </c>
      <c r="AX109" s="13" t="s">
        <v>77</v>
      </c>
      <c r="AY109" s="249" t="s">
        <v>146</v>
      </c>
    </row>
    <row r="110" s="11" customFormat="1" ht="22.8" customHeight="1">
      <c r="B110" s="199"/>
      <c r="C110" s="200"/>
      <c r="D110" s="201" t="s">
        <v>68</v>
      </c>
      <c r="E110" s="213" t="s">
        <v>158</v>
      </c>
      <c r="F110" s="213" t="s">
        <v>159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SUM(P111:P124)</f>
        <v>0</v>
      </c>
      <c r="Q110" s="207"/>
      <c r="R110" s="208">
        <f>SUM(R111:R124)</f>
        <v>7.9990850400000006</v>
      </c>
      <c r="S110" s="207"/>
      <c r="T110" s="209">
        <f>SUM(T111:T124)</f>
        <v>0</v>
      </c>
      <c r="AR110" s="210" t="s">
        <v>77</v>
      </c>
      <c r="AT110" s="211" t="s">
        <v>68</v>
      </c>
      <c r="AU110" s="211" t="s">
        <v>77</v>
      </c>
      <c r="AY110" s="210" t="s">
        <v>146</v>
      </c>
      <c r="BK110" s="212">
        <f>SUM(BK111:BK124)</f>
        <v>0</v>
      </c>
    </row>
    <row r="111" s="1" customFormat="1" ht="16.5" customHeight="1">
      <c r="B111" s="38"/>
      <c r="C111" s="215" t="s">
        <v>79</v>
      </c>
      <c r="D111" s="215" t="s">
        <v>147</v>
      </c>
      <c r="E111" s="216" t="s">
        <v>160</v>
      </c>
      <c r="F111" s="217" t="s">
        <v>161</v>
      </c>
      <c r="G111" s="218" t="s">
        <v>162</v>
      </c>
      <c r="H111" s="219">
        <v>0.156</v>
      </c>
      <c r="I111" s="220"/>
      <c r="J111" s="221">
        <f>ROUND(I111*H111,2)</f>
        <v>0</v>
      </c>
      <c r="K111" s="217" t="s">
        <v>151</v>
      </c>
      <c r="L111" s="43"/>
      <c r="M111" s="222" t="s">
        <v>19</v>
      </c>
      <c r="N111" s="223" t="s">
        <v>40</v>
      </c>
      <c r="O111" s="79"/>
      <c r="P111" s="224">
        <f>O111*H111</f>
        <v>0</v>
      </c>
      <c r="Q111" s="224">
        <v>0.019539999999999998</v>
      </c>
      <c r="R111" s="224">
        <f>Q111*H111</f>
        <v>0.0030482399999999998</v>
      </c>
      <c r="S111" s="224">
        <v>0</v>
      </c>
      <c r="T111" s="225">
        <f>S111*H111</f>
        <v>0</v>
      </c>
      <c r="AR111" s="17" t="s">
        <v>152</v>
      </c>
      <c r="AT111" s="17" t="s">
        <v>147</v>
      </c>
      <c r="AU111" s="17" t="s">
        <v>79</v>
      </c>
      <c r="AY111" s="17" t="s">
        <v>146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77</v>
      </c>
      <c r="BK111" s="226">
        <f>ROUND(I111*H111,2)</f>
        <v>0</v>
      </c>
      <c r="BL111" s="17" t="s">
        <v>152</v>
      </c>
      <c r="BM111" s="17" t="s">
        <v>163</v>
      </c>
    </row>
    <row r="112" s="12" customFormat="1">
      <c r="B112" s="227"/>
      <c r="C112" s="228"/>
      <c r="D112" s="229" t="s">
        <v>154</v>
      </c>
      <c r="E112" s="230" t="s">
        <v>19</v>
      </c>
      <c r="F112" s="231" t="s">
        <v>164</v>
      </c>
      <c r="G112" s="228"/>
      <c r="H112" s="232">
        <v>0.156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154</v>
      </c>
      <c r="AU112" s="238" t="s">
        <v>79</v>
      </c>
      <c r="AV112" s="12" t="s">
        <v>79</v>
      </c>
      <c r="AW112" s="12" t="s">
        <v>31</v>
      </c>
      <c r="AX112" s="12" t="s">
        <v>77</v>
      </c>
      <c r="AY112" s="238" t="s">
        <v>146</v>
      </c>
    </row>
    <row r="113" s="1" customFormat="1" ht="16.5" customHeight="1">
      <c r="B113" s="38"/>
      <c r="C113" s="250" t="s">
        <v>158</v>
      </c>
      <c r="D113" s="250" t="s">
        <v>165</v>
      </c>
      <c r="E113" s="251" t="s">
        <v>166</v>
      </c>
      <c r="F113" s="252" t="s">
        <v>167</v>
      </c>
      <c r="G113" s="253" t="s">
        <v>162</v>
      </c>
      <c r="H113" s="254">
        <v>0.156</v>
      </c>
      <c r="I113" s="255"/>
      <c r="J113" s="256">
        <f>ROUND(I113*H113,2)</f>
        <v>0</v>
      </c>
      <c r="K113" s="252" t="s">
        <v>151</v>
      </c>
      <c r="L113" s="257"/>
      <c r="M113" s="258" t="s">
        <v>19</v>
      </c>
      <c r="N113" s="259" t="s">
        <v>40</v>
      </c>
      <c r="O113" s="79"/>
      <c r="P113" s="224">
        <f>O113*H113</f>
        <v>0</v>
      </c>
      <c r="Q113" s="224">
        <v>1</v>
      </c>
      <c r="R113" s="224">
        <f>Q113*H113</f>
        <v>0.156</v>
      </c>
      <c r="S113" s="224">
        <v>0</v>
      </c>
      <c r="T113" s="225">
        <f>S113*H113</f>
        <v>0</v>
      </c>
      <c r="AR113" s="17" t="s">
        <v>168</v>
      </c>
      <c r="AT113" s="17" t="s">
        <v>165</v>
      </c>
      <c r="AU113" s="17" t="s">
        <v>79</v>
      </c>
      <c r="AY113" s="17" t="s">
        <v>146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77</v>
      </c>
      <c r="BK113" s="226">
        <f>ROUND(I113*H113,2)</f>
        <v>0</v>
      </c>
      <c r="BL113" s="17" t="s">
        <v>152</v>
      </c>
      <c r="BM113" s="17" t="s">
        <v>169</v>
      </c>
    </row>
    <row r="114" s="1" customFormat="1" ht="16.5" customHeight="1">
      <c r="B114" s="38"/>
      <c r="C114" s="215" t="s">
        <v>152</v>
      </c>
      <c r="D114" s="215" t="s">
        <v>147</v>
      </c>
      <c r="E114" s="216" t="s">
        <v>170</v>
      </c>
      <c r="F114" s="217" t="s">
        <v>171</v>
      </c>
      <c r="G114" s="218" t="s">
        <v>172</v>
      </c>
      <c r="H114" s="219">
        <v>6</v>
      </c>
      <c r="I114" s="220"/>
      <c r="J114" s="221">
        <f>ROUND(I114*H114,2)</f>
        <v>0</v>
      </c>
      <c r="K114" s="217" t="s">
        <v>151</v>
      </c>
      <c r="L114" s="43"/>
      <c r="M114" s="222" t="s">
        <v>19</v>
      </c>
      <c r="N114" s="223" t="s">
        <v>40</v>
      </c>
      <c r="O114" s="79"/>
      <c r="P114" s="224">
        <f>O114*H114</f>
        <v>0</v>
      </c>
      <c r="Q114" s="224">
        <v>0.12706000000000001</v>
      </c>
      <c r="R114" s="224">
        <f>Q114*H114</f>
        <v>0.76236000000000004</v>
      </c>
      <c r="S114" s="224">
        <v>0</v>
      </c>
      <c r="T114" s="225">
        <f>S114*H114</f>
        <v>0</v>
      </c>
      <c r="AR114" s="17" t="s">
        <v>152</v>
      </c>
      <c r="AT114" s="17" t="s">
        <v>147</v>
      </c>
      <c r="AU114" s="17" t="s">
        <v>79</v>
      </c>
      <c r="AY114" s="17" t="s">
        <v>146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7" t="s">
        <v>77</v>
      </c>
      <c r="BK114" s="226">
        <f>ROUND(I114*H114,2)</f>
        <v>0</v>
      </c>
      <c r="BL114" s="17" t="s">
        <v>152</v>
      </c>
      <c r="BM114" s="17" t="s">
        <v>173</v>
      </c>
    </row>
    <row r="115" s="12" customFormat="1">
      <c r="B115" s="227"/>
      <c r="C115" s="228"/>
      <c r="D115" s="229" t="s">
        <v>154</v>
      </c>
      <c r="E115" s="230" t="s">
        <v>19</v>
      </c>
      <c r="F115" s="231" t="s">
        <v>174</v>
      </c>
      <c r="G115" s="228"/>
      <c r="H115" s="232">
        <v>6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154</v>
      </c>
      <c r="AU115" s="238" t="s">
        <v>79</v>
      </c>
      <c r="AV115" s="12" t="s">
        <v>79</v>
      </c>
      <c r="AW115" s="12" t="s">
        <v>31</v>
      </c>
      <c r="AX115" s="12" t="s">
        <v>77</v>
      </c>
      <c r="AY115" s="238" t="s">
        <v>146</v>
      </c>
    </row>
    <row r="116" s="1" customFormat="1" ht="16.5" customHeight="1">
      <c r="B116" s="38"/>
      <c r="C116" s="215" t="s">
        <v>175</v>
      </c>
      <c r="D116" s="215" t="s">
        <v>147</v>
      </c>
      <c r="E116" s="216" t="s">
        <v>176</v>
      </c>
      <c r="F116" s="217" t="s">
        <v>177</v>
      </c>
      <c r="G116" s="218" t="s">
        <v>178</v>
      </c>
      <c r="H116" s="219">
        <v>2</v>
      </c>
      <c r="I116" s="220"/>
      <c r="J116" s="221">
        <f>ROUND(I116*H116,2)</f>
        <v>0</v>
      </c>
      <c r="K116" s="217" t="s">
        <v>151</v>
      </c>
      <c r="L116" s="43"/>
      <c r="M116" s="222" t="s">
        <v>19</v>
      </c>
      <c r="N116" s="223" t="s">
        <v>40</v>
      </c>
      <c r="O116" s="79"/>
      <c r="P116" s="224">
        <f>O116*H116</f>
        <v>0</v>
      </c>
      <c r="Q116" s="224">
        <v>0.046940000000000003</v>
      </c>
      <c r="R116" s="224">
        <f>Q116*H116</f>
        <v>0.093880000000000005</v>
      </c>
      <c r="S116" s="224">
        <v>0</v>
      </c>
      <c r="T116" s="225">
        <f>S116*H116</f>
        <v>0</v>
      </c>
      <c r="AR116" s="17" t="s">
        <v>152</v>
      </c>
      <c r="AT116" s="17" t="s">
        <v>147</v>
      </c>
      <c r="AU116" s="17" t="s">
        <v>79</v>
      </c>
      <c r="AY116" s="17" t="s">
        <v>146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7" t="s">
        <v>77</v>
      </c>
      <c r="BK116" s="226">
        <f>ROUND(I116*H116,2)</f>
        <v>0</v>
      </c>
      <c r="BL116" s="17" t="s">
        <v>152</v>
      </c>
      <c r="BM116" s="17" t="s">
        <v>179</v>
      </c>
    </row>
    <row r="117" s="1" customFormat="1" ht="22.5" customHeight="1">
      <c r="B117" s="38"/>
      <c r="C117" s="215" t="s">
        <v>180</v>
      </c>
      <c r="D117" s="215" t="s">
        <v>147</v>
      </c>
      <c r="E117" s="216" t="s">
        <v>181</v>
      </c>
      <c r="F117" s="217" t="s">
        <v>182</v>
      </c>
      <c r="G117" s="218" t="s">
        <v>172</v>
      </c>
      <c r="H117" s="219">
        <v>23.440000000000001</v>
      </c>
      <c r="I117" s="220"/>
      <c r="J117" s="221">
        <f>ROUND(I117*H117,2)</f>
        <v>0</v>
      </c>
      <c r="K117" s="217" t="s">
        <v>151</v>
      </c>
      <c r="L117" s="43"/>
      <c r="M117" s="222" t="s">
        <v>19</v>
      </c>
      <c r="N117" s="223" t="s">
        <v>40</v>
      </c>
      <c r="O117" s="79"/>
      <c r="P117" s="224">
        <f>O117*H117</f>
        <v>0</v>
      </c>
      <c r="Q117" s="224">
        <v>0.079369999999999996</v>
      </c>
      <c r="R117" s="224">
        <f>Q117*H117</f>
        <v>1.8604328000000001</v>
      </c>
      <c r="S117" s="224">
        <v>0</v>
      </c>
      <c r="T117" s="225">
        <f>S117*H117</f>
        <v>0</v>
      </c>
      <c r="AR117" s="17" t="s">
        <v>152</v>
      </c>
      <c r="AT117" s="17" t="s">
        <v>147</v>
      </c>
      <c r="AU117" s="17" t="s">
        <v>79</v>
      </c>
      <c r="AY117" s="17" t="s">
        <v>146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77</v>
      </c>
      <c r="BK117" s="226">
        <f>ROUND(I117*H117,2)</f>
        <v>0</v>
      </c>
      <c r="BL117" s="17" t="s">
        <v>152</v>
      </c>
      <c r="BM117" s="17" t="s">
        <v>183</v>
      </c>
    </row>
    <row r="118" s="12" customFormat="1">
      <c r="B118" s="227"/>
      <c r="C118" s="228"/>
      <c r="D118" s="229" t="s">
        <v>154</v>
      </c>
      <c r="E118" s="230" t="s">
        <v>19</v>
      </c>
      <c r="F118" s="231" t="s">
        <v>184</v>
      </c>
      <c r="G118" s="228"/>
      <c r="H118" s="232">
        <v>29.440000000000001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154</v>
      </c>
      <c r="AU118" s="238" t="s">
        <v>79</v>
      </c>
      <c r="AV118" s="12" t="s">
        <v>79</v>
      </c>
      <c r="AW118" s="12" t="s">
        <v>31</v>
      </c>
      <c r="AX118" s="12" t="s">
        <v>69</v>
      </c>
      <c r="AY118" s="238" t="s">
        <v>146</v>
      </c>
    </row>
    <row r="119" s="12" customFormat="1">
      <c r="B119" s="227"/>
      <c r="C119" s="228"/>
      <c r="D119" s="229" t="s">
        <v>154</v>
      </c>
      <c r="E119" s="230" t="s">
        <v>19</v>
      </c>
      <c r="F119" s="231" t="s">
        <v>185</v>
      </c>
      <c r="G119" s="228"/>
      <c r="H119" s="232">
        <v>-6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154</v>
      </c>
      <c r="AU119" s="238" t="s">
        <v>79</v>
      </c>
      <c r="AV119" s="12" t="s">
        <v>79</v>
      </c>
      <c r="AW119" s="12" t="s">
        <v>31</v>
      </c>
      <c r="AX119" s="12" t="s">
        <v>69</v>
      </c>
      <c r="AY119" s="238" t="s">
        <v>146</v>
      </c>
    </row>
    <row r="120" s="13" customFormat="1">
      <c r="B120" s="239"/>
      <c r="C120" s="240"/>
      <c r="D120" s="229" t="s">
        <v>154</v>
      </c>
      <c r="E120" s="241" t="s">
        <v>19</v>
      </c>
      <c r="F120" s="242" t="s">
        <v>157</v>
      </c>
      <c r="G120" s="240"/>
      <c r="H120" s="243">
        <v>23.440000000000001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AT120" s="249" t="s">
        <v>154</v>
      </c>
      <c r="AU120" s="249" t="s">
        <v>79</v>
      </c>
      <c r="AV120" s="13" t="s">
        <v>152</v>
      </c>
      <c r="AW120" s="13" t="s">
        <v>31</v>
      </c>
      <c r="AX120" s="13" t="s">
        <v>77</v>
      </c>
      <c r="AY120" s="249" t="s">
        <v>146</v>
      </c>
    </row>
    <row r="121" s="1" customFormat="1" ht="16.5" customHeight="1">
      <c r="B121" s="38"/>
      <c r="C121" s="215" t="s">
        <v>186</v>
      </c>
      <c r="D121" s="215" t="s">
        <v>147</v>
      </c>
      <c r="E121" s="216" t="s">
        <v>187</v>
      </c>
      <c r="F121" s="217" t="s">
        <v>188</v>
      </c>
      <c r="G121" s="218" t="s">
        <v>172</v>
      </c>
      <c r="H121" s="219">
        <v>13.199999999999999</v>
      </c>
      <c r="I121" s="220"/>
      <c r="J121" s="221">
        <f>ROUND(I121*H121,2)</f>
        <v>0</v>
      </c>
      <c r="K121" s="217" t="s">
        <v>151</v>
      </c>
      <c r="L121" s="43"/>
      <c r="M121" s="222" t="s">
        <v>19</v>
      </c>
      <c r="N121" s="223" t="s">
        <v>40</v>
      </c>
      <c r="O121" s="79"/>
      <c r="P121" s="224">
        <f>O121*H121</f>
        <v>0</v>
      </c>
      <c r="Q121" s="224">
        <v>0.17818000000000001</v>
      </c>
      <c r="R121" s="224">
        <f>Q121*H121</f>
        <v>2.3519760000000001</v>
      </c>
      <c r="S121" s="224">
        <v>0</v>
      </c>
      <c r="T121" s="225">
        <f>S121*H121</f>
        <v>0</v>
      </c>
      <c r="AR121" s="17" t="s">
        <v>152</v>
      </c>
      <c r="AT121" s="17" t="s">
        <v>147</v>
      </c>
      <c r="AU121" s="17" t="s">
        <v>79</v>
      </c>
      <c r="AY121" s="17" t="s">
        <v>146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7" t="s">
        <v>77</v>
      </c>
      <c r="BK121" s="226">
        <f>ROUND(I121*H121,2)</f>
        <v>0</v>
      </c>
      <c r="BL121" s="17" t="s">
        <v>152</v>
      </c>
      <c r="BM121" s="17" t="s">
        <v>189</v>
      </c>
    </row>
    <row r="122" s="12" customFormat="1">
      <c r="B122" s="227"/>
      <c r="C122" s="228"/>
      <c r="D122" s="229" t="s">
        <v>154</v>
      </c>
      <c r="E122" s="230" t="s">
        <v>19</v>
      </c>
      <c r="F122" s="231" t="s">
        <v>190</v>
      </c>
      <c r="G122" s="228"/>
      <c r="H122" s="232">
        <v>13.199999999999999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154</v>
      </c>
      <c r="AU122" s="238" t="s">
        <v>79</v>
      </c>
      <c r="AV122" s="12" t="s">
        <v>79</v>
      </c>
      <c r="AW122" s="12" t="s">
        <v>31</v>
      </c>
      <c r="AX122" s="12" t="s">
        <v>77</v>
      </c>
      <c r="AY122" s="238" t="s">
        <v>146</v>
      </c>
    </row>
    <row r="123" s="1" customFormat="1" ht="45" customHeight="1">
      <c r="B123" s="38"/>
      <c r="C123" s="215" t="s">
        <v>168</v>
      </c>
      <c r="D123" s="215" t="s">
        <v>147</v>
      </c>
      <c r="E123" s="216" t="s">
        <v>191</v>
      </c>
      <c r="F123" s="217" t="s">
        <v>192</v>
      </c>
      <c r="G123" s="218" t="s">
        <v>193</v>
      </c>
      <c r="H123" s="219">
        <v>3.7000000000000002</v>
      </c>
      <c r="I123" s="220"/>
      <c r="J123" s="221">
        <f>ROUND(I123*H123,2)</f>
        <v>0</v>
      </c>
      <c r="K123" s="217" t="s">
        <v>151</v>
      </c>
      <c r="L123" s="43"/>
      <c r="M123" s="222" t="s">
        <v>19</v>
      </c>
      <c r="N123" s="223" t="s">
        <v>40</v>
      </c>
      <c r="O123" s="79"/>
      <c r="P123" s="224">
        <f>O123*H123</f>
        <v>0</v>
      </c>
      <c r="Q123" s="224">
        <v>0.51322000000000001</v>
      </c>
      <c r="R123" s="224">
        <f>Q123*H123</f>
        <v>1.8989140000000002</v>
      </c>
      <c r="S123" s="224">
        <v>0</v>
      </c>
      <c r="T123" s="225">
        <f>S123*H123</f>
        <v>0</v>
      </c>
      <c r="AR123" s="17" t="s">
        <v>152</v>
      </c>
      <c r="AT123" s="17" t="s">
        <v>147</v>
      </c>
      <c r="AU123" s="17" t="s">
        <v>79</v>
      </c>
      <c r="AY123" s="17" t="s">
        <v>146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77</v>
      </c>
      <c r="BK123" s="226">
        <f>ROUND(I123*H123,2)</f>
        <v>0</v>
      </c>
      <c r="BL123" s="17" t="s">
        <v>152</v>
      </c>
      <c r="BM123" s="17" t="s">
        <v>194</v>
      </c>
    </row>
    <row r="124" s="1" customFormat="1" ht="45" customHeight="1">
      <c r="B124" s="38"/>
      <c r="C124" s="215" t="s">
        <v>195</v>
      </c>
      <c r="D124" s="215" t="s">
        <v>147</v>
      </c>
      <c r="E124" s="216" t="s">
        <v>196</v>
      </c>
      <c r="F124" s="217" t="s">
        <v>192</v>
      </c>
      <c r="G124" s="218" t="s">
        <v>193</v>
      </c>
      <c r="H124" s="219">
        <v>1.7</v>
      </c>
      <c r="I124" s="220"/>
      <c r="J124" s="221">
        <f>ROUND(I124*H124,2)</f>
        <v>0</v>
      </c>
      <c r="K124" s="217" t="s">
        <v>19</v>
      </c>
      <c r="L124" s="43"/>
      <c r="M124" s="222" t="s">
        <v>19</v>
      </c>
      <c r="N124" s="223" t="s">
        <v>40</v>
      </c>
      <c r="O124" s="79"/>
      <c r="P124" s="224">
        <f>O124*H124</f>
        <v>0</v>
      </c>
      <c r="Q124" s="224">
        <v>0.51322000000000001</v>
      </c>
      <c r="R124" s="224">
        <f>Q124*H124</f>
        <v>0.87247399999999997</v>
      </c>
      <c r="S124" s="224">
        <v>0</v>
      </c>
      <c r="T124" s="225">
        <f>S124*H124</f>
        <v>0</v>
      </c>
      <c r="AR124" s="17" t="s">
        <v>152</v>
      </c>
      <c r="AT124" s="17" t="s">
        <v>147</v>
      </c>
      <c r="AU124" s="17" t="s">
        <v>79</v>
      </c>
      <c r="AY124" s="17" t="s">
        <v>146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77</v>
      </c>
      <c r="BK124" s="226">
        <f>ROUND(I124*H124,2)</f>
        <v>0</v>
      </c>
      <c r="BL124" s="17" t="s">
        <v>152</v>
      </c>
      <c r="BM124" s="17" t="s">
        <v>197</v>
      </c>
    </row>
    <row r="125" s="11" customFormat="1" ht="22.8" customHeight="1">
      <c r="B125" s="199"/>
      <c r="C125" s="200"/>
      <c r="D125" s="201" t="s">
        <v>68</v>
      </c>
      <c r="E125" s="213" t="s">
        <v>180</v>
      </c>
      <c r="F125" s="213" t="s">
        <v>198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SUM(P126:P171)</f>
        <v>0</v>
      </c>
      <c r="Q125" s="207"/>
      <c r="R125" s="208">
        <f>SUM(R126:R171)</f>
        <v>3.3455441100000005</v>
      </c>
      <c r="S125" s="207"/>
      <c r="T125" s="209">
        <f>SUM(T126:T171)</f>
        <v>0</v>
      </c>
      <c r="AR125" s="210" t="s">
        <v>77</v>
      </c>
      <c r="AT125" s="211" t="s">
        <v>68</v>
      </c>
      <c r="AU125" s="211" t="s">
        <v>77</v>
      </c>
      <c r="AY125" s="210" t="s">
        <v>146</v>
      </c>
      <c r="BK125" s="212">
        <f>SUM(BK126:BK171)</f>
        <v>0</v>
      </c>
    </row>
    <row r="126" s="1" customFormat="1" ht="16.5" customHeight="1">
      <c r="B126" s="38"/>
      <c r="C126" s="215" t="s">
        <v>199</v>
      </c>
      <c r="D126" s="215" t="s">
        <v>147</v>
      </c>
      <c r="E126" s="216" t="s">
        <v>200</v>
      </c>
      <c r="F126" s="217" t="s">
        <v>201</v>
      </c>
      <c r="G126" s="218" t="s">
        <v>172</v>
      </c>
      <c r="H126" s="219">
        <v>8.6270000000000007</v>
      </c>
      <c r="I126" s="220"/>
      <c r="J126" s="221">
        <f>ROUND(I126*H126,2)</f>
        <v>0</v>
      </c>
      <c r="K126" s="217" t="s">
        <v>151</v>
      </c>
      <c r="L126" s="43"/>
      <c r="M126" s="222" t="s">
        <v>19</v>
      </c>
      <c r="N126" s="223" t="s">
        <v>40</v>
      </c>
      <c r="O126" s="79"/>
      <c r="P126" s="224">
        <f>O126*H126</f>
        <v>0</v>
      </c>
      <c r="Q126" s="224">
        <v>0.041529999999999997</v>
      </c>
      <c r="R126" s="224">
        <f>Q126*H126</f>
        <v>0.35827931000000002</v>
      </c>
      <c r="S126" s="224">
        <v>0</v>
      </c>
      <c r="T126" s="225">
        <f>S126*H126</f>
        <v>0</v>
      </c>
      <c r="AR126" s="17" t="s">
        <v>152</v>
      </c>
      <c r="AT126" s="17" t="s">
        <v>147</v>
      </c>
      <c r="AU126" s="17" t="s">
        <v>79</v>
      </c>
      <c r="AY126" s="17" t="s">
        <v>146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77</v>
      </c>
      <c r="BK126" s="226">
        <f>ROUND(I126*H126,2)</f>
        <v>0</v>
      </c>
      <c r="BL126" s="17" t="s">
        <v>152</v>
      </c>
      <c r="BM126" s="17" t="s">
        <v>202</v>
      </c>
    </row>
    <row r="127" s="12" customFormat="1">
      <c r="B127" s="227"/>
      <c r="C127" s="228"/>
      <c r="D127" s="229" t="s">
        <v>154</v>
      </c>
      <c r="E127" s="230" t="s">
        <v>19</v>
      </c>
      <c r="F127" s="231" t="s">
        <v>203</v>
      </c>
      <c r="G127" s="228"/>
      <c r="H127" s="232">
        <v>4.0819999999999999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154</v>
      </c>
      <c r="AU127" s="238" t="s">
        <v>79</v>
      </c>
      <c r="AV127" s="12" t="s">
        <v>79</v>
      </c>
      <c r="AW127" s="12" t="s">
        <v>31</v>
      </c>
      <c r="AX127" s="12" t="s">
        <v>69</v>
      </c>
      <c r="AY127" s="238" t="s">
        <v>146</v>
      </c>
    </row>
    <row r="128" s="12" customFormat="1">
      <c r="B128" s="227"/>
      <c r="C128" s="228"/>
      <c r="D128" s="229" t="s">
        <v>154</v>
      </c>
      <c r="E128" s="230" t="s">
        <v>19</v>
      </c>
      <c r="F128" s="231" t="s">
        <v>204</v>
      </c>
      <c r="G128" s="228"/>
      <c r="H128" s="232">
        <v>4.5449999999999999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154</v>
      </c>
      <c r="AU128" s="238" t="s">
        <v>79</v>
      </c>
      <c r="AV128" s="12" t="s">
        <v>79</v>
      </c>
      <c r="AW128" s="12" t="s">
        <v>31</v>
      </c>
      <c r="AX128" s="12" t="s">
        <v>69</v>
      </c>
      <c r="AY128" s="238" t="s">
        <v>146</v>
      </c>
    </row>
    <row r="129" s="13" customFormat="1">
      <c r="B129" s="239"/>
      <c r="C129" s="240"/>
      <c r="D129" s="229" t="s">
        <v>154</v>
      </c>
      <c r="E129" s="241" t="s">
        <v>19</v>
      </c>
      <c r="F129" s="242" t="s">
        <v>157</v>
      </c>
      <c r="G129" s="240"/>
      <c r="H129" s="243">
        <v>8.6270000000000007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AT129" s="249" t="s">
        <v>154</v>
      </c>
      <c r="AU129" s="249" t="s">
        <v>79</v>
      </c>
      <c r="AV129" s="13" t="s">
        <v>152</v>
      </c>
      <c r="AW129" s="13" t="s">
        <v>31</v>
      </c>
      <c r="AX129" s="13" t="s">
        <v>77</v>
      </c>
      <c r="AY129" s="249" t="s">
        <v>146</v>
      </c>
    </row>
    <row r="130" s="1" customFormat="1" ht="16.5" customHeight="1">
      <c r="B130" s="38"/>
      <c r="C130" s="215" t="s">
        <v>205</v>
      </c>
      <c r="D130" s="215" t="s">
        <v>147</v>
      </c>
      <c r="E130" s="216" t="s">
        <v>206</v>
      </c>
      <c r="F130" s="217" t="s">
        <v>207</v>
      </c>
      <c r="G130" s="218" t="s">
        <v>172</v>
      </c>
      <c r="H130" s="219">
        <v>146.25999999999999</v>
      </c>
      <c r="I130" s="220"/>
      <c r="J130" s="221">
        <f>ROUND(I130*H130,2)</f>
        <v>0</v>
      </c>
      <c r="K130" s="217" t="s">
        <v>151</v>
      </c>
      <c r="L130" s="43"/>
      <c r="M130" s="222" t="s">
        <v>19</v>
      </c>
      <c r="N130" s="223" t="s">
        <v>40</v>
      </c>
      <c r="O130" s="79"/>
      <c r="P130" s="224">
        <f>O130*H130</f>
        <v>0</v>
      </c>
      <c r="Q130" s="224">
        <v>0.0043800000000000002</v>
      </c>
      <c r="R130" s="224">
        <f>Q130*H130</f>
        <v>0.64061880000000004</v>
      </c>
      <c r="S130" s="224">
        <v>0</v>
      </c>
      <c r="T130" s="225">
        <f>S130*H130</f>
        <v>0</v>
      </c>
      <c r="AR130" s="17" t="s">
        <v>152</v>
      </c>
      <c r="AT130" s="17" t="s">
        <v>147</v>
      </c>
      <c r="AU130" s="17" t="s">
        <v>79</v>
      </c>
      <c r="AY130" s="17" t="s">
        <v>146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77</v>
      </c>
      <c r="BK130" s="226">
        <f>ROUND(I130*H130,2)</f>
        <v>0</v>
      </c>
      <c r="BL130" s="17" t="s">
        <v>152</v>
      </c>
      <c r="BM130" s="17" t="s">
        <v>208</v>
      </c>
    </row>
    <row r="131" s="12" customFormat="1">
      <c r="B131" s="227"/>
      <c r="C131" s="228"/>
      <c r="D131" s="229" t="s">
        <v>154</v>
      </c>
      <c r="E131" s="230" t="s">
        <v>19</v>
      </c>
      <c r="F131" s="231" t="s">
        <v>209</v>
      </c>
      <c r="G131" s="228"/>
      <c r="H131" s="232">
        <v>53.439999999999998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154</v>
      </c>
      <c r="AU131" s="238" t="s">
        <v>79</v>
      </c>
      <c r="AV131" s="12" t="s">
        <v>79</v>
      </c>
      <c r="AW131" s="12" t="s">
        <v>31</v>
      </c>
      <c r="AX131" s="12" t="s">
        <v>69</v>
      </c>
      <c r="AY131" s="238" t="s">
        <v>146</v>
      </c>
    </row>
    <row r="132" s="12" customFormat="1">
      <c r="B132" s="227"/>
      <c r="C132" s="228"/>
      <c r="D132" s="229" t="s">
        <v>154</v>
      </c>
      <c r="E132" s="230" t="s">
        <v>19</v>
      </c>
      <c r="F132" s="231" t="s">
        <v>210</v>
      </c>
      <c r="G132" s="228"/>
      <c r="H132" s="232">
        <v>-13.1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154</v>
      </c>
      <c r="AU132" s="238" t="s">
        <v>79</v>
      </c>
      <c r="AV132" s="12" t="s">
        <v>79</v>
      </c>
      <c r="AW132" s="12" t="s">
        <v>31</v>
      </c>
      <c r="AX132" s="12" t="s">
        <v>69</v>
      </c>
      <c r="AY132" s="238" t="s">
        <v>146</v>
      </c>
    </row>
    <row r="133" s="12" customFormat="1">
      <c r="B133" s="227"/>
      <c r="C133" s="228"/>
      <c r="D133" s="229" t="s">
        <v>154</v>
      </c>
      <c r="E133" s="230" t="s">
        <v>19</v>
      </c>
      <c r="F133" s="231" t="s">
        <v>211</v>
      </c>
      <c r="G133" s="228"/>
      <c r="H133" s="232">
        <v>59.520000000000003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154</v>
      </c>
      <c r="AU133" s="238" t="s">
        <v>79</v>
      </c>
      <c r="AV133" s="12" t="s">
        <v>79</v>
      </c>
      <c r="AW133" s="12" t="s">
        <v>31</v>
      </c>
      <c r="AX133" s="12" t="s">
        <v>69</v>
      </c>
      <c r="AY133" s="238" t="s">
        <v>146</v>
      </c>
    </row>
    <row r="134" s="12" customFormat="1">
      <c r="B134" s="227"/>
      <c r="C134" s="228"/>
      <c r="D134" s="229" t="s">
        <v>154</v>
      </c>
      <c r="E134" s="230" t="s">
        <v>19</v>
      </c>
      <c r="F134" s="231" t="s">
        <v>212</v>
      </c>
      <c r="G134" s="228"/>
      <c r="H134" s="232">
        <v>48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154</v>
      </c>
      <c r="AU134" s="238" t="s">
        <v>79</v>
      </c>
      <c r="AV134" s="12" t="s">
        <v>79</v>
      </c>
      <c r="AW134" s="12" t="s">
        <v>31</v>
      </c>
      <c r="AX134" s="12" t="s">
        <v>69</v>
      </c>
      <c r="AY134" s="238" t="s">
        <v>146</v>
      </c>
    </row>
    <row r="135" s="12" customFormat="1">
      <c r="B135" s="227"/>
      <c r="C135" s="228"/>
      <c r="D135" s="229" t="s">
        <v>154</v>
      </c>
      <c r="E135" s="230" t="s">
        <v>19</v>
      </c>
      <c r="F135" s="231" t="s">
        <v>213</v>
      </c>
      <c r="G135" s="228"/>
      <c r="H135" s="232">
        <v>-1.6000000000000001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154</v>
      </c>
      <c r="AU135" s="238" t="s">
        <v>79</v>
      </c>
      <c r="AV135" s="12" t="s">
        <v>79</v>
      </c>
      <c r="AW135" s="12" t="s">
        <v>31</v>
      </c>
      <c r="AX135" s="12" t="s">
        <v>69</v>
      </c>
      <c r="AY135" s="238" t="s">
        <v>146</v>
      </c>
    </row>
    <row r="136" s="13" customFormat="1">
      <c r="B136" s="239"/>
      <c r="C136" s="240"/>
      <c r="D136" s="229" t="s">
        <v>154</v>
      </c>
      <c r="E136" s="241" t="s">
        <v>19</v>
      </c>
      <c r="F136" s="242" t="s">
        <v>157</v>
      </c>
      <c r="G136" s="240"/>
      <c r="H136" s="243">
        <v>146.25999999999999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154</v>
      </c>
      <c r="AU136" s="249" t="s">
        <v>79</v>
      </c>
      <c r="AV136" s="13" t="s">
        <v>152</v>
      </c>
      <c r="AW136" s="13" t="s">
        <v>31</v>
      </c>
      <c r="AX136" s="13" t="s">
        <v>77</v>
      </c>
      <c r="AY136" s="249" t="s">
        <v>146</v>
      </c>
    </row>
    <row r="137" s="1" customFormat="1" ht="16.5" customHeight="1">
      <c r="B137" s="38"/>
      <c r="C137" s="215" t="s">
        <v>214</v>
      </c>
      <c r="D137" s="215" t="s">
        <v>147</v>
      </c>
      <c r="E137" s="216" t="s">
        <v>215</v>
      </c>
      <c r="F137" s="217" t="s">
        <v>216</v>
      </c>
      <c r="G137" s="218" t="s">
        <v>172</v>
      </c>
      <c r="H137" s="219">
        <v>146.25999999999999</v>
      </c>
      <c r="I137" s="220"/>
      <c r="J137" s="221">
        <f>ROUND(I137*H137,2)</f>
        <v>0</v>
      </c>
      <c r="K137" s="217" t="s">
        <v>151</v>
      </c>
      <c r="L137" s="43"/>
      <c r="M137" s="222" t="s">
        <v>19</v>
      </c>
      <c r="N137" s="223" t="s">
        <v>40</v>
      </c>
      <c r="O137" s="79"/>
      <c r="P137" s="224">
        <f>O137*H137</f>
        <v>0</v>
      </c>
      <c r="Q137" s="224">
        <v>0.0030000000000000001</v>
      </c>
      <c r="R137" s="224">
        <f>Q137*H137</f>
        <v>0.43878</v>
      </c>
      <c r="S137" s="224">
        <v>0</v>
      </c>
      <c r="T137" s="225">
        <f>S137*H137</f>
        <v>0</v>
      </c>
      <c r="AR137" s="17" t="s">
        <v>152</v>
      </c>
      <c r="AT137" s="17" t="s">
        <v>147</v>
      </c>
      <c r="AU137" s="17" t="s">
        <v>79</v>
      </c>
      <c r="AY137" s="17" t="s">
        <v>146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77</v>
      </c>
      <c r="BK137" s="226">
        <f>ROUND(I137*H137,2)</f>
        <v>0</v>
      </c>
      <c r="BL137" s="17" t="s">
        <v>152</v>
      </c>
      <c r="BM137" s="17" t="s">
        <v>217</v>
      </c>
    </row>
    <row r="138" s="12" customFormat="1">
      <c r="B138" s="227"/>
      <c r="C138" s="228"/>
      <c r="D138" s="229" t="s">
        <v>154</v>
      </c>
      <c r="E138" s="230" t="s">
        <v>19</v>
      </c>
      <c r="F138" s="231" t="s">
        <v>209</v>
      </c>
      <c r="G138" s="228"/>
      <c r="H138" s="232">
        <v>53.439999999999998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154</v>
      </c>
      <c r="AU138" s="238" t="s">
        <v>79</v>
      </c>
      <c r="AV138" s="12" t="s">
        <v>79</v>
      </c>
      <c r="AW138" s="12" t="s">
        <v>31</v>
      </c>
      <c r="AX138" s="12" t="s">
        <v>69</v>
      </c>
      <c r="AY138" s="238" t="s">
        <v>146</v>
      </c>
    </row>
    <row r="139" s="12" customFormat="1">
      <c r="B139" s="227"/>
      <c r="C139" s="228"/>
      <c r="D139" s="229" t="s">
        <v>154</v>
      </c>
      <c r="E139" s="230" t="s">
        <v>19</v>
      </c>
      <c r="F139" s="231" t="s">
        <v>210</v>
      </c>
      <c r="G139" s="228"/>
      <c r="H139" s="232">
        <v>-13.1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154</v>
      </c>
      <c r="AU139" s="238" t="s">
        <v>79</v>
      </c>
      <c r="AV139" s="12" t="s">
        <v>79</v>
      </c>
      <c r="AW139" s="12" t="s">
        <v>31</v>
      </c>
      <c r="AX139" s="12" t="s">
        <v>69</v>
      </c>
      <c r="AY139" s="238" t="s">
        <v>146</v>
      </c>
    </row>
    <row r="140" s="12" customFormat="1">
      <c r="B140" s="227"/>
      <c r="C140" s="228"/>
      <c r="D140" s="229" t="s">
        <v>154</v>
      </c>
      <c r="E140" s="230" t="s">
        <v>19</v>
      </c>
      <c r="F140" s="231" t="s">
        <v>211</v>
      </c>
      <c r="G140" s="228"/>
      <c r="H140" s="232">
        <v>59.520000000000003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154</v>
      </c>
      <c r="AU140" s="238" t="s">
        <v>79</v>
      </c>
      <c r="AV140" s="12" t="s">
        <v>79</v>
      </c>
      <c r="AW140" s="12" t="s">
        <v>31</v>
      </c>
      <c r="AX140" s="12" t="s">
        <v>69</v>
      </c>
      <c r="AY140" s="238" t="s">
        <v>146</v>
      </c>
    </row>
    <row r="141" s="12" customFormat="1">
      <c r="B141" s="227"/>
      <c r="C141" s="228"/>
      <c r="D141" s="229" t="s">
        <v>154</v>
      </c>
      <c r="E141" s="230" t="s">
        <v>19</v>
      </c>
      <c r="F141" s="231" t="s">
        <v>212</v>
      </c>
      <c r="G141" s="228"/>
      <c r="H141" s="232">
        <v>48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154</v>
      </c>
      <c r="AU141" s="238" t="s">
        <v>79</v>
      </c>
      <c r="AV141" s="12" t="s">
        <v>79</v>
      </c>
      <c r="AW141" s="12" t="s">
        <v>31</v>
      </c>
      <c r="AX141" s="12" t="s">
        <v>69</v>
      </c>
      <c r="AY141" s="238" t="s">
        <v>146</v>
      </c>
    </row>
    <row r="142" s="12" customFormat="1">
      <c r="B142" s="227"/>
      <c r="C142" s="228"/>
      <c r="D142" s="229" t="s">
        <v>154</v>
      </c>
      <c r="E142" s="230" t="s">
        <v>19</v>
      </c>
      <c r="F142" s="231" t="s">
        <v>213</v>
      </c>
      <c r="G142" s="228"/>
      <c r="H142" s="232">
        <v>-1.6000000000000001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154</v>
      </c>
      <c r="AU142" s="238" t="s">
        <v>79</v>
      </c>
      <c r="AV142" s="12" t="s">
        <v>79</v>
      </c>
      <c r="AW142" s="12" t="s">
        <v>31</v>
      </c>
      <c r="AX142" s="12" t="s">
        <v>69</v>
      </c>
      <c r="AY142" s="238" t="s">
        <v>146</v>
      </c>
    </row>
    <row r="143" s="13" customFormat="1">
      <c r="B143" s="239"/>
      <c r="C143" s="240"/>
      <c r="D143" s="229" t="s">
        <v>154</v>
      </c>
      <c r="E143" s="241" t="s">
        <v>19</v>
      </c>
      <c r="F143" s="242" t="s">
        <v>157</v>
      </c>
      <c r="G143" s="240"/>
      <c r="H143" s="243">
        <v>146.25999999999999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154</v>
      </c>
      <c r="AU143" s="249" t="s">
        <v>79</v>
      </c>
      <c r="AV143" s="13" t="s">
        <v>152</v>
      </c>
      <c r="AW143" s="13" t="s">
        <v>31</v>
      </c>
      <c r="AX143" s="13" t="s">
        <v>77</v>
      </c>
      <c r="AY143" s="249" t="s">
        <v>146</v>
      </c>
    </row>
    <row r="144" s="1" customFormat="1" ht="22.5" customHeight="1">
      <c r="B144" s="38"/>
      <c r="C144" s="215" t="s">
        <v>218</v>
      </c>
      <c r="D144" s="215" t="s">
        <v>147</v>
      </c>
      <c r="E144" s="216" t="s">
        <v>219</v>
      </c>
      <c r="F144" s="217" t="s">
        <v>220</v>
      </c>
      <c r="G144" s="218" t="s">
        <v>172</v>
      </c>
      <c r="H144" s="219">
        <v>46.880000000000003</v>
      </c>
      <c r="I144" s="220"/>
      <c r="J144" s="221">
        <f>ROUND(I144*H144,2)</f>
        <v>0</v>
      </c>
      <c r="K144" s="217" t="s">
        <v>151</v>
      </c>
      <c r="L144" s="43"/>
      <c r="M144" s="222" t="s">
        <v>19</v>
      </c>
      <c r="N144" s="223" t="s">
        <v>40</v>
      </c>
      <c r="O144" s="79"/>
      <c r="P144" s="224">
        <f>O144*H144</f>
        <v>0</v>
      </c>
      <c r="Q144" s="224">
        <v>0.018380000000000001</v>
      </c>
      <c r="R144" s="224">
        <f>Q144*H144</f>
        <v>0.86165440000000004</v>
      </c>
      <c r="S144" s="224">
        <v>0</v>
      </c>
      <c r="T144" s="225">
        <f>S144*H144</f>
        <v>0</v>
      </c>
      <c r="AR144" s="17" t="s">
        <v>152</v>
      </c>
      <c r="AT144" s="17" t="s">
        <v>147</v>
      </c>
      <c r="AU144" s="17" t="s">
        <v>79</v>
      </c>
      <c r="AY144" s="17" t="s">
        <v>146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77</v>
      </c>
      <c r="BK144" s="226">
        <f>ROUND(I144*H144,2)</f>
        <v>0</v>
      </c>
      <c r="BL144" s="17" t="s">
        <v>152</v>
      </c>
      <c r="BM144" s="17" t="s">
        <v>221</v>
      </c>
    </row>
    <row r="145" s="12" customFormat="1">
      <c r="B145" s="227"/>
      <c r="C145" s="228"/>
      <c r="D145" s="229" t="s">
        <v>154</v>
      </c>
      <c r="E145" s="230" t="s">
        <v>19</v>
      </c>
      <c r="F145" s="231" t="s">
        <v>222</v>
      </c>
      <c r="G145" s="228"/>
      <c r="H145" s="232">
        <v>58.880000000000003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154</v>
      </c>
      <c r="AU145" s="238" t="s">
        <v>79</v>
      </c>
      <c r="AV145" s="12" t="s">
        <v>79</v>
      </c>
      <c r="AW145" s="12" t="s">
        <v>31</v>
      </c>
      <c r="AX145" s="12" t="s">
        <v>69</v>
      </c>
      <c r="AY145" s="238" t="s">
        <v>146</v>
      </c>
    </row>
    <row r="146" s="12" customFormat="1">
      <c r="B146" s="227"/>
      <c r="C146" s="228"/>
      <c r="D146" s="229" t="s">
        <v>154</v>
      </c>
      <c r="E146" s="230" t="s">
        <v>19</v>
      </c>
      <c r="F146" s="231" t="s">
        <v>223</v>
      </c>
      <c r="G146" s="228"/>
      <c r="H146" s="232">
        <v>-12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154</v>
      </c>
      <c r="AU146" s="238" t="s">
        <v>79</v>
      </c>
      <c r="AV146" s="12" t="s">
        <v>79</v>
      </c>
      <c r="AW146" s="12" t="s">
        <v>31</v>
      </c>
      <c r="AX146" s="12" t="s">
        <v>69</v>
      </c>
      <c r="AY146" s="238" t="s">
        <v>146</v>
      </c>
    </row>
    <row r="147" s="13" customFormat="1">
      <c r="B147" s="239"/>
      <c r="C147" s="240"/>
      <c r="D147" s="229" t="s">
        <v>154</v>
      </c>
      <c r="E147" s="241" t="s">
        <v>19</v>
      </c>
      <c r="F147" s="242" t="s">
        <v>157</v>
      </c>
      <c r="G147" s="240"/>
      <c r="H147" s="243">
        <v>46.880000000000003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154</v>
      </c>
      <c r="AU147" s="249" t="s">
        <v>79</v>
      </c>
      <c r="AV147" s="13" t="s">
        <v>152</v>
      </c>
      <c r="AW147" s="13" t="s">
        <v>31</v>
      </c>
      <c r="AX147" s="13" t="s">
        <v>77</v>
      </c>
      <c r="AY147" s="249" t="s">
        <v>146</v>
      </c>
    </row>
    <row r="148" s="1" customFormat="1" ht="16.5" customHeight="1">
      <c r="B148" s="38"/>
      <c r="C148" s="215" t="s">
        <v>224</v>
      </c>
      <c r="D148" s="215" t="s">
        <v>147</v>
      </c>
      <c r="E148" s="216" t="s">
        <v>225</v>
      </c>
      <c r="F148" s="217" t="s">
        <v>226</v>
      </c>
      <c r="G148" s="218" t="s">
        <v>172</v>
      </c>
      <c r="H148" s="219">
        <v>35.439999999999998</v>
      </c>
      <c r="I148" s="220"/>
      <c r="J148" s="221">
        <f>ROUND(I148*H148,2)</f>
        <v>0</v>
      </c>
      <c r="K148" s="217" t="s">
        <v>151</v>
      </c>
      <c r="L148" s="43"/>
      <c r="M148" s="222" t="s">
        <v>19</v>
      </c>
      <c r="N148" s="223" t="s">
        <v>40</v>
      </c>
      <c r="O148" s="79"/>
      <c r="P148" s="224">
        <f>O148*H148</f>
        <v>0</v>
      </c>
      <c r="Q148" s="224">
        <v>0.0043800000000000002</v>
      </c>
      <c r="R148" s="224">
        <f>Q148*H148</f>
        <v>0.15522720000000001</v>
      </c>
      <c r="S148" s="224">
        <v>0</v>
      </c>
      <c r="T148" s="225">
        <f>S148*H148</f>
        <v>0</v>
      </c>
      <c r="AR148" s="17" t="s">
        <v>152</v>
      </c>
      <c r="AT148" s="17" t="s">
        <v>147</v>
      </c>
      <c r="AU148" s="17" t="s">
        <v>79</v>
      </c>
      <c r="AY148" s="17" t="s">
        <v>146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77</v>
      </c>
      <c r="BK148" s="226">
        <f>ROUND(I148*H148,2)</f>
        <v>0</v>
      </c>
      <c r="BL148" s="17" t="s">
        <v>152</v>
      </c>
      <c r="BM148" s="17" t="s">
        <v>227</v>
      </c>
    </row>
    <row r="149" s="12" customFormat="1">
      <c r="B149" s="227"/>
      <c r="C149" s="228"/>
      <c r="D149" s="229" t="s">
        <v>154</v>
      </c>
      <c r="E149" s="230" t="s">
        <v>19</v>
      </c>
      <c r="F149" s="231" t="s">
        <v>228</v>
      </c>
      <c r="G149" s="228"/>
      <c r="H149" s="232">
        <v>29.199999999999999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154</v>
      </c>
      <c r="AU149" s="238" t="s">
        <v>79</v>
      </c>
      <c r="AV149" s="12" t="s">
        <v>79</v>
      </c>
      <c r="AW149" s="12" t="s">
        <v>31</v>
      </c>
      <c r="AX149" s="12" t="s">
        <v>69</v>
      </c>
      <c r="AY149" s="238" t="s">
        <v>146</v>
      </c>
    </row>
    <row r="150" s="12" customFormat="1">
      <c r="B150" s="227"/>
      <c r="C150" s="228"/>
      <c r="D150" s="229" t="s">
        <v>154</v>
      </c>
      <c r="E150" s="230" t="s">
        <v>19</v>
      </c>
      <c r="F150" s="231" t="s">
        <v>229</v>
      </c>
      <c r="G150" s="228"/>
      <c r="H150" s="232">
        <v>6.2400000000000002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154</v>
      </c>
      <c r="AU150" s="238" t="s">
        <v>79</v>
      </c>
      <c r="AV150" s="12" t="s">
        <v>79</v>
      </c>
      <c r="AW150" s="12" t="s">
        <v>31</v>
      </c>
      <c r="AX150" s="12" t="s">
        <v>69</v>
      </c>
      <c r="AY150" s="238" t="s">
        <v>146</v>
      </c>
    </row>
    <row r="151" s="13" customFormat="1">
      <c r="B151" s="239"/>
      <c r="C151" s="240"/>
      <c r="D151" s="229" t="s">
        <v>154</v>
      </c>
      <c r="E151" s="241" t="s">
        <v>19</v>
      </c>
      <c r="F151" s="242" t="s">
        <v>157</v>
      </c>
      <c r="G151" s="240"/>
      <c r="H151" s="243">
        <v>35.439999999999998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154</v>
      </c>
      <c r="AU151" s="249" t="s">
        <v>79</v>
      </c>
      <c r="AV151" s="13" t="s">
        <v>152</v>
      </c>
      <c r="AW151" s="13" t="s">
        <v>31</v>
      </c>
      <c r="AX151" s="13" t="s">
        <v>77</v>
      </c>
      <c r="AY151" s="249" t="s">
        <v>146</v>
      </c>
    </row>
    <row r="152" s="1" customFormat="1" ht="16.5" customHeight="1">
      <c r="B152" s="38"/>
      <c r="C152" s="215" t="s">
        <v>8</v>
      </c>
      <c r="D152" s="215" t="s">
        <v>147</v>
      </c>
      <c r="E152" s="216" t="s">
        <v>230</v>
      </c>
      <c r="F152" s="217" t="s">
        <v>231</v>
      </c>
      <c r="G152" s="218" t="s">
        <v>172</v>
      </c>
      <c r="H152" s="219">
        <v>35.439999999999998</v>
      </c>
      <c r="I152" s="220"/>
      <c r="J152" s="221">
        <f>ROUND(I152*H152,2)</f>
        <v>0</v>
      </c>
      <c r="K152" s="217" t="s">
        <v>151</v>
      </c>
      <c r="L152" s="43"/>
      <c r="M152" s="222" t="s">
        <v>19</v>
      </c>
      <c r="N152" s="223" t="s">
        <v>40</v>
      </c>
      <c r="O152" s="79"/>
      <c r="P152" s="224">
        <f>O152*H152</f>
        <v>0</v>
      </c>
      <c r="Q152" s="224">
        <v>0.0026800000000000001</v>
      </c>
      <c r="R152" s="224">
        <f>Q152*H152</f>
        <v>0.0949792</v>
      </c>
      <c r="S152" s="224">
        <v>0</v>
      </c>
      <c r="T152" s="225">
        <f>S152*H152</f>
        <v>0</v>
      </c>
      <c r="AR152" s="17" t="s">
        <v>152</v>
      </c>
      <c r="AT152" s="17" t="s">
        <v>147</v>
      </c>
      <c r="AU152" s="17" t="s">
        <v>79</v>
      </c>
      <c r="AY152" s="17" t="s">
        <v>146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77</v>
      </c>
      <c r="BK152" s="226">
        <f>ROUND(I152*H152,2)</f>
        <v>0</v>
      </c>
      <c r="BL152" s="17" t="s">
        <v>152</v>
      </c>
      <c r="BM152" s="17" t="s">
        <v>232</v>
      </c>
    </row>
    <row r="153" s="12" customFormat="1">
      <c r="B153" s="227"/>
      <c r="C153" s="228"/>
      <c r="D153" s="229" t="s">
        <v>154</v>
      </c>
      <c r="E153" s="230" t="s">
        <v>19</v>
      </c>
      <c r="F153" s="231" t="s">
        <v>228</v>
      </c>
      <c r="G153" s="228"/>
      <c r="H153" s="232">
        <v>29.199999999999999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154</v>
      </c>
      <c r="AU153" s="238" t="s">
        <v>79</v>
      </c>
      <c r="AV153" s="12" t="s">
        <v>79</v>
      </c>
      <c r="AW153" s="12" t="s">
        <v>31</v>
      </c>
      <c r="AX153" s="12" t="s">
        <v>69</v>
      </c>
      <c r="AY153" s="238" t="s">
        <v>146</v>
      </c>
    </row>
    <row r="154" s="12" customFormat="1">
      <c r="B154" s="227"/>
      <c r="C154" s="228"/>
      <c r="D154" s="229" t="s">
        <v>154</v>
      </c>
      <c r="E154" s="230" t="s">
        <v>19</v>
      </c>
      <c r="F154" s="231" t="s">
        <v>229</v>
      </c>
      <c r="G154" s="228"/>
      <c r="H154" s="232">
        <v>6.2400000000000002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154</v>
      </c>
      <c r="AU154" s="238" t="s">
        <v>79</v>
      </c>
      <c r="AV154" s="12" t="s">
        <v>79</v>
      </c>
      <c r="AW154" s="12" t="s">
        <v>31</v>
      </c>
      <c r="AX154" s="12" t="s">
        <v>69</v>
      </c>
      <c r="AY154" s="238" t="s">
        <v>146</v>
      </c>
    </row>
    <row r="155" s="13" customFormat="1">
      <c r="B155" s="239"/>
      <c r="C155" s="240"/>
      <c r="D155" s="229" t="s">
        <v>154</v>
      </c>
      <c r="E155" s="241" t="s">
        <v>19</v>
      </c>
      <c r="F155" s="242" t="s">
        <v>157</v>
      </c>
      <c r="G155" s="240"/>
      <c r="H155" s="243">
        <v>35.439999999999998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154</v>
      </c>
      <c r="AU155" s="249" t="s">
        <v>79</v>
      </c>
      <c r="AV155" s="13" t="s">
        <v>152</v>
      </c>
      <c r="AW155" s="13" t="s">
        <v>31</v>
      </c>
      <c r="AX155" s="13" t="s">
        <v>77</v>
      </c>
      <c r="AY155" s="249" t="s">
        <v>146</v>
      </c>
    </row>
    <row r="156" s="1" customFormat="1" ht="16.5" customHeight="1">
      <c r="B156" s="38"/>
      <c r="C156" s="215" t="s">
        <v>233</v>
      </c>
      <c r="D156" s="215" t="s">
        <v>147</v>
      </c>
      <c r="E156" s="216" t="s">
        <v>234</v>
      </c>
      <c r="F156" s="217" t="s">
        <v>235</v>
      </c>
      <c r="G156" s="218" t="s">
        <v>172</v>
      </c>
      <c r="H156" s="219">
        <v>15.84</v>
      </c>
      <c r="I156" s="220"/>
      <c r="J156" s="221">
        <f>ROUND(I156*H156,2)</f>
        <v>0</v>
      </c>
      <c r="K156" s="217" t="s">
        <v>151</v>
      </c>
      <c r="L156" s="43"/>
      <c r="M156" s="222" t="s">
        <v>19</v>
      </c>
      <c r="N156" s="223" t="s">
        <v>40</v>
      </c>
      <c r="O156" s="79"/>
      <c r="P156" s="224">
        <f>O156*H156</f>
        <v>0</v>
      </c>
      <c r="Q156" s="224">
        <v>0.0043800000000000002</v>
      </c>
      <c r="R156" s="224">
        <f>Q156*H156</f>
        <v>0.069379200000000002</v>
      </c>
      <c r="S156" s="224">
        <v>0</v>
      </c>
      <c r="T156" s="225">
        <f>S156*H156</f>
        <v>0</v>
      </c>
      <c r="AR156" s="17" t="s">
        <v>152</v>
      </c>
      <c r="AT156" s="17" t="s">
        <v>147</v>
      </c>
      <c r="AU156" s="17" t="s">
        <v>79</v>
      </c>
      <c r="AY156" s="17" t="s">
        <v>146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77</v>
      </c>
      <c r="BK156" s="226">
        <f>ROUND(I156*H156,2)</f>
        <v>0</v>
      </c>
      <c r="BL156" s="17" t="s">
        <v>152</v>
      </c>
      <c r="BM156" s="17" t="s">
        <v>236</v>
      </c>
    </row>
    <row r="157" s="1" customFormat="1" ht="22.5" customHeight="1">
      <c r="B157" s="38"/>
      <c r="C157" s="215" t="s">
        <v>237</v>
      </c>
      <c r="D157" s="215" t="s">
        <v>147</v>
      </c>
      <c r="E157" s="216" t="s">
        <v>238</v>
      </c>
      <c r="F157" s="217" t="s">
        <v>239</v>
      </c>
      <c r="G157" s="218" t="s">
        <v>193</v>
      </c>
      <c r="H157" s="219">
        <v>31.800000000000001</v>
      </c>
      <c r="I157" s="220"/>
      <c r="J157" s="221">
        <f>ROUND(I157*H157,2)</f>
        <v>0</v>
      </c>
      <c r="K157" s="217" t="s">
        <v>151</v>
      </c>
      <c r="L157" s="43"/>
      <c r="M157" s="222" t="s">
        <v>19</v>
      </c>
      <c r="N157" s="223" t="s">
        <v>40</v>
      </c>
      <c r="O157" s="79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17" t="s">
        <v>152</v>
      </c>
      <c r="AT157" s="17" t="s">
        <v>147</v>
      </c>
      <c r="AU157" s="17" t="s">
        <v>79</v>
      </c>
      <c r="AY157" s="17" t="s">
        <v>146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77</v>
      </c>
      <c r="BK157" s="226">
        <f>ROUND(I157*H157,2)</f>
        <v>0</v>
      </c>
      <c r="BL157" s="17" t="s">
        <v>152</v>
      </c>
      <c r="BM157" s="17" t="s">
        <v>240</v>
      </c>
    </row>
    <row r="158" s="12" customFormat="1">
      <c r="B158" s="227"/>
      <c r="C158" s="228"/>
      <c r="D158" s="229" t="s">
        <v>154</v>
      </c>
      <c r="E158" s="230" t="s">
        <v>19</v>
      </c>
      <c r="F158" s="231" t="s">
        <v>241</v>
      </c>
      <c r="G158" s="228"/>
      <c r="H158" s="232">
        <v>31.800000000000001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154</v>
      </c>
      <c r="AU158" s="238" t="s">
        <v>79</v>
      </c>
      <c r="AV158" s="12" t="s">
        <v>79</v>
      </c>
      <c r="AW158" s="12" t="s">
        <v>31</v>
      </c>
      <c r="AX158" s="12" t="s">
        <v>77</v>
      </c>
      <c r="AY158" s="238" t="s">
        <v>146</v>
      </c>
    </row>
    <row r="159" s="1" customFormat="1" ht="16.5" customHeight="1">
      <c r="B159" s="38"/>
      <c r="C159" s="250" t="s">
        <v>242</v>
      </c>
      <c r="D159" s="250" t="s">
        <v>165</v>
      </c>
      <c r="E159" s="251" t="s">
        <v>243</v>
      </c>
      <c r="F159" s="252" t="s">
        <v>244</v>
      </c>
      <c r="G159" s="253" t="s">
        <v>193</v>
      </c>
      <c r="H159" s="254">
        <v>33.390000000000001</v>
      </c>
      <c r="I159" s="255"/>
      <c r="J159" s="256">
        <f>ROUND(I159*H159,2)</f>
        <v>0</v>
      </c>
      <c r="K159" s="252" t="s">
        <v>151</v>
      </c>
      <c r="L159" s="257"/>
      <c r="M159" s="258" t="s">
        <v>19</v>
      </c>
      <c r="N159" s="259" t="s">
        <v>40</v>
      </c>
      <c r="O159" s="79"/>
      <c r="P159" s="224">
        <f>O159*H159</f>
        <v>0</v>
      </c>
      <c r="Q159" s="224">
        <v>3.0000000000000001E-05</v>
      </c>
      <c r="R159" s="224">
        <f>Q159*H159</f>
        <v>0.0010017000000000001</v>
      </c>
      <c r="S159" s="224">
        <v>0</v>
      </c>
      <c r="T159" s="225">
        <f>S159*H159</f>
        <v>0</v>
      </c>
      <c r="AR159" s="17" t="s">
        <v>168</v>
      </c>
      <c r="AT159" s="17" t="s">
        <v>165</v>
      </c>
      <c r="AU159" s="17" t="s">
        <v>79</v>
      </c>
      <c r="AY159" s="17" t="s">
        <v>146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77</v>
      </c>
      <c r="BK159" s="226">
        <f>ROUND(I159*H159,2)</f>
        <v>0</v>
      </c>
      <c r="BL159" s="17" t="s">
        <v>152</v>
      </c>
      <c r="BM159" s="17" t="s">
        <v>245</v>
      </c>
    </row>
    <row r="160" s="12" customFormat="1">
      <c r="B160" s="227"/>
      <c r="C160" s="228"/>
      <c r="D160" s="229" t="s">
        <v>154</v>
      </c>
      <c r="E160" s="228"/>
      <c r="F160" s="231" t="s">
        <v>246</v>
      </c>
      <c r="G160" s="228"/>
      <c r="H160" s="232">
        <v>33.390000000000001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154</v>
      </c>
      <c r="AU160" s="238" t="s">
        <v>79</v>
      </c>
      <c r="AV160" s="12" t="s">
        <v>79</v>
      </c>
      <c r="AW160" s="12" t="s">
        <v>4</v>
      </c>
      <c r="AX160" s="12" t="s">
        <v>77</v>
      </c>
      <c r="AY160" s="238" t="s">
        <v>146</v>
      </c>
    </row>
    <row r="161" s="1" customFormat="1" ht="22.5" customHeight="1">
      <c r="B161" s="38"/>
      <c r="C161" s="215" t="s">
        <v>247</v>
      </c>
      <c r="D161" s="215" t="s">
        <v>147</v>
      </c>
      <c r="E161" s="216" t="s">
        <v>248</v>
      </c>
      <c r="F161" s="217" t="s">
        <v>249</v>
      </c>
      <c r="G161" s="218" t="s">
        <v>172</v>
      </c>
      <c r="H161" s="219">
        <v>15.84</v>
      </c>
      <c r="I161" s="220"/>
      <c r="J161" s="221">
        <f>ROUND(I161*H161,2)</f>
        <v>0</v>
      </c>
      <c r="K161" s="217" t="s">
        <v>151</v>
      </c>
      <c r="L161" s="43"/>
      <c r="M161" s="222" t="s">
        <v>19</v>
      </c>
      <c r="N161" s="223" t="s">
        <v>40</v>
      </c>
      <c r="O161" s="79"/>
      <c r="P161" s="224">
        <f>O161*H161</f>
        <v>0</v>
      </c>
      <c r="Q161" s="224">
        <v>0.0083199999999999993</v>
      </c>
      <c r="R161" s="224">
        <f>Q161*H161</f>
        <v>0.13178879999999998</v>
      </c>
      <c r="S161" s="224">
        <v>0</v>
      </c>
      <c r="T161" s="225">
        <f>S161*H161</f>
        <v>0</v>
      </c>
      <c r="AR161" s="17" t="s">
        <v>152</v>
      </c>
      <c r="AT161" s="17" t="s">
        <v>147</v>
      </c>
      <c r="AU161" s="17" t="s">
        <v>79</v>
      </c>
      <c r="AY161" s="17" t="s">
        <v>146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77</v>
      </c>
      <c r="BK161" s="226">
        <f>ROUND(I161*H161,2)</f>
        <v>0</v>
      </c>
      <c r="BL161" s="17" t="s">
        <v>152</v>
      </c>
      <c r="BM161" s="17" t="s">
        <v>250</v>
      </c>
    </row>
    <row r="162" s="12" customFormat="1">
      <c r="B162" s="227"/>
      <c r="C162" s="228"/>
      <c r="D162" s="229" t="s">
        <v>154</v>
      </c>
      <c r="E162" s="230" t="s">
        <v>19</v>
      </c>
      <c r="F162" s="231" t="s">
        <v>251</v>
      </c>
      <c r="G162" s="228"/>
      <c r="H162" s="232">
        <v>7.4400000000000004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154</v>
      </c>
      <c r="AU162" s="238" t="s">
        <v>79</v>
      </c>
      <c r="AV162" s="12" t="s">
        <v>79</v>
      </c>
      <c r="AW162" s="12" t="s">
        <v>31</v>
      </c>
      <c r="AX162" s="12" t="s">
        <v>69</v>
      </c>
      <c r="AY162" s="238" t="s">
        <v>146</v>
      </c>
    </row>
    <row r="163" s="12" customFormat="1">
      <c r="B163" s="227"/>
      <c r="C163" s="228"/>
      <c r="D163" s="229" t="s">
        <v>154</v>
      </c>
      <c r="E163" s="230" t="s">
        <v>19</v>
      </c>
      <c r="F163" s="231" t="s">
        <v>252</v>
      </c>
      <c r="G163" s="228"/>
      <c r="H163" s="232">
        <v>8.4000000000000004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154</v>
      </c>
      <c r="AU163" s="238" t="s">
        <v>79</v>
      </c>
      <c r="AV163" s="12" t="s">
        <v>79</v>
      </c>
      <c r="AW163" s="12" t="s">
        <v>31</v>
      </c>
      <c r="AX163" s="12" t="s">
        <v>69</v>
      </c>
      <c r="AY163" s="238" t="s">
        <v>146</v>
      </c>
    </row>
    <row r="164" s="13" customFormat="1">
      <c r="B164" s="239"/>
      <c r="C164" s="240"/>
      <c r="D164" s="229" t="s">
        <v>154</v>
      </c>
      <c r="E164" s="241" t="s">
        <v>19</v>
      </c>
      <c r="F164" s="242" t="s">
        <v>157</v>
      </c>
      <c r="G164" s="240"/>
      <c r="H164" s="243">
        <v>15.84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154</v>
      </c>
      <c r="AU164" s="249" t="s">
        <v>79</v>
      </c>
      <c r="AV164" s="13" t="s">
        <v>152</v>
      </c>
      <c r="AW164" s="13" t="s">
        <v>31</v>
      </c>
      <c r="AX164" s="13" t="s">
        <v>77</v>
      </c>
      <c r="AY164" s="249" t="s">
        <v>146</v>
      </c>
    </row>
    <row r="165" s="1" customFormat="1" ht="16.5" customHeight="1">
      <c r="B165" s="38"/>
      <c r="C165" s="250" t="s">
        <v>253</v>
      </c>
      <c r="D165" s="250" t="s">
        <v>165</v>
      </c>
      <c r="E165" s="251" t="s">
        <v>254</v>
      </c>
      <c r="F165" s="252" t="s">
        <v>255</v>
      </c>
      <c r="G165" s="253" t="s">
        <v>172</v>
      </c>
      <c r="H165" s="254">
        <v>16.157</v>
      </c>
      <c r="I165" s="255"/>
      <c r="J165" s="256">
        <f>ROUND(I165*H165,2)</f>
        <v>0</v>
      </c>
      <c r="K165" s="252" t="s">
        <v>151</v>
      </c>
      <c r="L165" s="257"/>
      <c r="M165" s="258" t="s">
        <v>19</v>
      </c>
      <c r="N165" s="259" t="s">
        <v>40</v>
      </c>
      <c r="O165" s="79"/>
      <c r="P165" s="224">
        <f>O165*H165</f>
        <v>0</v>
      </c>
      <c r="Q165" s="224">
        <v>0.0015</v>
      </c>
      <c r="R165" s="224">
        <f>Q165*H165</f>
        <v>0.0242355</v>
      </c>
      <c r="S165" s="224">
        <v>0</v>
      </c>
      <c r="T165" s="225">
        <f>S165*H165</f>
        <v>0</v>
      </c>
      <c r="AR165" s="17" t="s">
        <v>168</v>
      </c>
      <c r="AT165" s="17" t="s">
        <v>165</v>
      </c>
      <c r="AU165" s="17" t="s">
        <v>79</v>
      </c>
      <c r="AY165" s="17" t="s">
        <v>146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77</v>
      </c>
      <c r="BK165" s="226">
        <f>ROUND(I165*H165,2)</f>
        <v>0</v>
      </c>
      <c r="BL165" s="17" t="s">
        <v>152</v>
      </c>
      <c r="BM165" s="17" t="s">
        <v>256</v>
      </c>
    </row>
    <row r="166" s="12" customFormat="1">
      <c r="B166" s="227"/>
      <c r="C166" s="228"/>
      <c r="D166" s="229" t="s">
        <v>154</v>
      </c>
      <c r="E166" s="228"/>
      <c r="F166" s="231" t="s">
        <v>257</v>
      </c>
      <c r="G166" s="228"/>
      <c r="H166" s="232">
        <v>16.157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154</v>
      </c>
      <c r="AU166" s="238" t="s">
        <v>79</v>
      </c>
      <c r="AV166" s="12" t="s">
        <v>79</v>
      </c>
      <c r="AW166" s="12" t="s">
        <v>4</v>
      </c>
      <c r="AX166" s="12" t="s">
        <v>77</v>
      </c>
      <c r="AY166" s="238" t="s">
        <v>146</v>
      </c>
    </row>
    <row r="167" s="1" customFormat="1" ht="16.5" customHeight="1">
      <c r="B167" s="38"/>
      <c r="C167" s="215" t="s">
        <v>7</v>
      </c>
      <c r="D167" s="215" t="s">
        <v>147</v>
      </c>
      <c r="E167" s="216" t="s">
        <v>258</v>
      </c>
      <c r="F167" s="217" t="s">
        <v>259</v>
      </c>
      <c r="G167" s="218" t="s">
        <v>178</v>
      </c>
      <c r="H167" s="219">
        <v>10</v>
      </c>
      <c r="I167" s="220"/>
      <c r="J167" s="221">
        <f>ROUND(I167*H167,2)</f>
        <v>0</v>
      </c>
      <c r="K167" s="217" t="s">
        <v>151</v>
      </c>
      <c r="L167" s="43"/>
      <c r="M167" s="222" t="s">
        <v>19</v>
      </c>
      <c r="N167" s="223" t="s">
        <v>40</v>
      </c>
      <c r="O167" s="79"/>
      <c r="P167" s="224">
        <f>O167*H167</f>
        <v>0</v>
      </c>
      <c r="Q167" s="224">
        <v>0.04684</v>
      </c>
      <c r="R167" s="224">
        <f>Q167*H167</f>
        <v>0.46839999999999998</v>
      </c>
      <c r="S167" s="224">
        <v>0</v>
      </c>
      <c r="T167" s="225">
        <f>S167*H167</f>
        <v>0</v>
      </c>
      <c r="AR167" s="17" t="s">
        <v>152</v>
      </c>
      <c r="AT167" s="17" t="s">
        <v>147</v>
      </c>
      <c r="AU167" s="17" t="s">
        <v>79</v>
      </c>
      <c r="AY167" s="17" t="s">
        <v>146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77</v>
      </c>
      <c r="BK167" s="226">
        <f>ROUND(I167*H167,2)</f>
        <v>0</v>
      </c>
      <c r="BL167" s="17" t="s">
        <v>152</v>
      </c>
      <c r="BM167" s="17" t="s">
        <v>260</v>
      </c>
    </row>
    <row r="168" s="12" customFormat="1">
      <c r="B168" s="227"/>
      <c r="C168" s="228"/>
      <c r="D168" s="229" t="s">
        <v>154</v>
      </c>
      <c r="E168" s="230" t="s">
        <v>19</v>
      </c>
      <c r="F168" s="231" t="s">
        <v>199</v>
      </c>
      <c r="G168" s="228"/>
      <c r="H168" s="232">
        <v>10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154</v>
      </c>
      <c r="AU168" s="238" t="s">
        <v>79</v>
      </c>
      <c r="AV168" s="12" t="s">
        <v>79</v>
      </c>
      <c r="AW168" s="12" t="s">
        <v>31</v>
      </c>
      <c r="AX168" s="12" t="s">
        <v>77</v>
      </c>
      <c r="AY168" s="238" t="s">
        <v>146</v>
      </c>
    </row>
    <row r="169" s="1" customFormat="1" ht="16.5" customHeight="1">
      <c r="B169" s="38"/>
      <c r="C169" s="250" t="s">
        <v>261</v>
      </c>
      <c r="D169" s="250" t="s">
        <v>165</v>
      </c>
      <c r="E169" s="251" t="s">
        <v>262</v>
      </c>
      <c r="F169" s="252" t="s">
        <v>263</v>
      </c>
      <c r="G169" s="253" t="s">
        <v>178</v>
      </c>
      <c r="H169" s="254">
        <v>1</v>
      </c>
      <c r="I169" s="255"/>
      <c r="J169" s="256">
        <f>ROUND(I169*H169,2)</f>
        <v>0</v>
      </c>
      <c r="K169" s="252" t="s">
        <v>151</v>
      </c>
      <c r="L169" s="257"/>
      <c r="M169" s="258" t="s">
        <v>19</v>
      </c>
      <c r="N169" s="259" t="s">
        <v>40</v>
      </c>
      <c r="O169" s="79"/>
      <c r="P169" s="224">
        <f>O169*H169</f>
        <v>0</v>
      </c>
      <c r="Q169" s="224">
        <v>0.010999999999999999</v>
      </c>
      <c r="R169" s="224">
        <f>Q169*H169</f>
        <v>0.010999999999999999</v>
      </c>
      <c r="S169" s="224">
        <v>0</v>
      </c>
      <c r="T169" s="225">
        <f>S169*H169</f>
        <v>0</v>
      </c>
      <c r="AR169" s="17" t="s">
        <v>168</v>
      </c>
      <c r="AT169" s="17" t="s">
        <v>165</v>
      </c>
      <c r="AU169" s="17" t="s">
        <v>79</v>
      </c>
      <c r="AY169" s="17" t="s">
        <v>146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77</v>
      </c>
      <c r="BK169" s="226">
        <f>ROUND(I169*H169,2)</f>
        <v>0</v>
      </c>
      <c r="BL169" s="17" t="s">
        <v>152</v>
      </c>
      <c r="BM169" s="17" t="s">
        <v>264</v>
      </c>
    </row>
    <row r="170" s="1" customFormat="1" ht="16.5" customHeight="1">
      <c r="B170" s="38"/>
      <c r="C170" s="250" t="s">
        <v>265</v>
      </c>
      <c r="D170" s="250" t="s">
        <v>165</v>
      </c>
      <c r="E170" s="251" t="s">
        <v>266</v>
      </c>
      <c r="F170" s="252" t="s">
        <v>267</v>
      </c>
      <c r="G170" s="253" t="s">
        <v>178</v>
      </c>
      <c r="H170" s="254">
        <v>5</v>
      </c>
      <c r="I170" s="255"/>
      <c r="J170" s="256">
        <f>ROUND(I170*H170,2)</f>
        <v>0</v>
      </c>
      <c r="K170" s="252" t="s">
        <v>151</v>
      </c>
      <c r="L170" s="257"/>
      <c r="M170" s="258" t="s">
        <v>19</v>
      </c>
      <c r="N170" s="259" t="s">
        <v>40</v>
      </c>
      <c r="O170" s="79"/>
      <c r="P170" s="224">
        <f>O170*H170</f>
        <v>0</v>
      </c>
      <c r="Q170" s="224">
        <v>0.0112</v>
      </c>
      <c r="R170" s="224">
        <f>Q170*H170</f>
        <v>0.056000000000000001</v>
      </c>
      <c r="S170" s="224">
        <v>0</v>
      </c>
      <c r="T170" s="225">
        <f>S170*H170</f>
        <v>0</v>
      </c>
      <c r="AR170" s="17" t="s">
        <v>168</v>
      </c>
      <c r="AT170" s="17" t="s">
        <v>165</v>
      </c>
      <c r="AU170" s="17" t="s">
        <v>79</v>
      </c>
      <c r="AY170" s="17" t="s">
        <v>146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77</v>
      </c>
      <c r="BK170" s="226">
        <f>ROUND(I170*H170,2)</f>
        <v>0</v>
      </c>
      <c r="BL170" s="17" t="s">
        <v>152</v>
      </c>
      <c r="BM170" s="17" t="s">
        <v>268</v>
      </c>
    </row>
    <row r="171" s="1" customFormat="1" ht="16.5" customHeight="1">
      <c r="B171" s="38"/>
      <c r="C171" s="250" t="s">
        <v>269</v>
      </c>
      <c r="D171" s="250" t="s">
        <v>165</v>
      </c>
      <c r="E171" s="251" t="s">
        <v>270</v>
      </c>
      <c r="F171" s="252" t="s">
        <v>271</v>
      </c>
      <c r="G171" s="253" t="s">
        <v>178</v>
      </c>
      <c r="H171" s="254">
        <v>3</v>
      </c>
      <c r="I171" s="255"/>
      <c r="J171" s="256">
        <f>ROUND(I171*H171,2)</f>
        <v>0</v>
      </c>
      <c r="K171" s="252" t="s">
        <v>151</v>
      </c>
      <c r="L171" s="257"/>
      <c r="M171" s="258" t="s">
        <v>19</v>
      </c>
      <c r="N171" s="259" t="s">
        <v>40</v>
      </c>
      <c r="O171" s="79"/>
      <c r="P171" s="224">
        <f>O171*H171</f>
        <v>0</v>
      </c>
      <c r="Q171" s="224">
        <v>0.0114</v>
      </c>
      <c r="R171" s="224">
        <f>Q171*H171</f>
        <v>0.034200000000000001</v>
      </c>
      <c r="S171" s="224">
        <v>0</v>
      </c>
      <c r="T171" s="225">
        <f>S171*H171</f>
        <v>0</v>
      </c>
      <c r="AR171" s="17" t="s">
        <v>168</v>
      </c>
      <c r="AT171" s="17" t="s">
        <v>165</v>
      </c>
      <c r="AU171" s="17" t="s">
        <v>79</v>
      </c>
      <c r="AY171" s="17" t="s">
        <v>146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77</v>
      </c>
      <c r="BK171" s="226">
        <f>ROUND(I171*H171,2)</f>
        <v>0</v>
      </c>
      <c r="BL171" s="17" t="s">
        <v>152</v>
      </c>
      <c r="BM171" s="17" t="s">
        <v>272</v>
      </c>
    </row>
    <row r="172" s="11" customFormat="1" ht="22.8" customHeight="1">
      <c r="B172" s="199"/>
      <c r="C172" s="200"/>
      <c r="D172" s="201" t="s">
        <v>68</v>
      </c>
      <c r="E172" s="213" t="s">
        <v>195</v>
      </c>
      <c r="F172" s="213" t="s">
        <v>273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SUM(P173:P206)</f>
        <v>0</v>
      </c>
      <c r="Q172" s="207"/>
      <c r="R172" s="208">
        <f>SUM(R173:R206)</f>
        <v>0.76307999999999998</v>
      </c>
      <c r="S172" s="207"/>
      <c r="T172" s="209">
        <f>SUM(T173:T206)</f>
        <v>25.973454</v>
      </c>
      <c r="AR172" s="210" t="s">
        <v>77</v>
      </c>
      <c r="AT172" s="211" t="s">
        <v>68</v>
      </c>
      <c r="AU172" s="211" t="s">
        <v>77</v>
      </c>
      <c r="AY172" s="210" t="s">
        <v>146</v>
      </c>
      <c r="BK172" s="212">
        <f>SUM(BK173:BK206)</f>
        <v>0</v>
      </c>
    </row>
    <row r="173" s="1" customFormat="1" ht="16.5" customHeight="1">
      <c r="B173" s="38"/>
      <c r="C173" s="215" t="s">
        <v>274</v>
      </c>
      <c r="D173" s="215" t="s">
        <v>147</v>
      </c>
      <c r="E173" s="216" t="s">
        <v>275</v>
      </c>
      <c r="F173" s="217" t="s">
        <v>276</v>
      </c>
      <c r="G173" s="218" t="s">
        <v>178</v>
      </c>
      <c r="H173" s="219">
        <v>1</v>
      </c>
      <c r="I173" s="220"/>
      <c r="J173" s="221">
        <f>ROUND(I173*H173,2)</f>
        <v>0</v>
      </c>
      <c r="K173" s="217" t="s">
        <v>151</v>
      </c>
      <c r="L173" s="43"/>
      <c r="M173" s="222" t="s">
        <v>19</v>
      </c>
      <c r="N173" s="223" t="s">
        <v>40</v>
      </c>
      <c r="O173" s="79"/>
      <c r="P173" s="224">
        <f>O173*H173</f>
        <v>0</v>
      </c>
      <c r="Q173" s="224">
        <v>0.35743999999999998</v>
      </c>
      <c r="R173" s="224">
        <f>Q173*H173</f>
        <v>0.35743999999999998</v>
      </c>
      <c r="S173" s="224">
        <v>0</v>
      </c>
      <c r="T173" s="225">
        <f>S173*H173</f>
        <v>0</v>
      </c>
      <c r="AR173" s="17" t="s">
        <v>152</v>
      </c>
      <c r="AT173" s="17" t="s">
        <v>147</v>
      </c>
      <c r="AU173" s="17" t="s">
        <v>79</v>
      </c>
      <c r="AY173" s="17" t="s">
        <v>146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77</v>
      </c>
      <c r="BK173" s="226">
        <f>ROUND(I173*H173,2)</f>
        <v>0</v>
      </c>
      <c r="BL173" s="17" t="s">
        <v>152</v>
      </c>
      <c r="BM173" s="17" t="s">
        <v>277</v>
      </c>
    </row>
    <row r="174" s="1" customFormat="1" ht="16.5" customHeight="1">
      <c r="B174" s="38"/>
      <c r="C174" s="250" t="s">
        <v>278</v>
      </c>
      <c r="D174" s="250" t="s">
        <v>165</v>
      </c>
      <c r="E174" s="251" t="s">
        <v>279</v>
      </c>
      <c r="F174" s="252" t="s">
        <v>280</v>
      </c>
      <c r="G174" s="253" t="s">
        <v>178</v>
      </c>
      <c r="H174" s="254">
        <v>1</v>
      </c>
      <c r="I174" s="255"/>
      <c r="J174" s="256">
        <f>ROUND(I174*H174,2)</f>
        <v>0</v>
      </c>
      <c r="K174" s="252" t="s">
        <v>19</v>
      </c>
      <c r="L174" s="257"/>
      <c r="M174" s="258" t="s">
        <v>19</v>
      </c>
      <c r="N174" s="259" t="s">
        <v>40</v>
      </c>
      <c r="O174" s="79"/>
      <c r="P174" s="224">
        <f>O174*H174</f>
        <v>0</v>
      </c>
      <c r="Q174" s="224">
        <v>0.070000000000000007</v>
      </c>
      <c r="R174" s="224">
        <f>Q174*H174</f>
        <v>0.070000000000000007</v>
      </c>
      <c r="S174" s="224">
        <v>0</v>
      </c>
      <c r="T174" s="225">
        <f>S174*H174</f>
        <v>0</v>
      </c>
      <c r="AR174" s="17" t="s">
        <v>168</v>
      </c>
      <c r="AT174" s="17" t="s">
        <v>165</v>
      </c>
      <c r="AU174" s="17" t="s">
        <v>79</v>
      </c>
      <c r="AY174" s="17" t="s">
        <v>146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77</v>
      </c>
      <c r="BK174" s="226">
        <f>ROUND(I174*H174,2)</f>
        <v>0</v>
      </c>
      <c r="BL174" s="17" t="s">
        <v>152</v>
      </c>
      <c r="BM174" s="17" t="s">
        <v>281</v>
      </c>
    </row>
    <row r="175" s="1" customFormat="1" ht="16.5" customHeight="1">
      <c r="B175" s="38"/>
      <c r="C175" s="215" t="s">
        <v>282</v>
      </c>
      <c r="D175" s="215" t="s">
        <v>147</v>
      </c>
      <c r="E175" s="216" t="s">
        <v>283</v>
      </c>
      <c r="F175" s="217" t="s">
        <v>284</v>
      </c>
      <c r="G175" s="218" t="s">
        <v>172</v>
      </c>
      <c r="H175" s="219">
        <v>120</v>
      </c>
      <c r="I175" s="220"/>
      <c r="J175" s="221">
        <f>ROUND(I175*H175,2)</f>
        <v>0</v>
      </c>
      <c r="K175" s="217" t="s">
        <v>151</v>
      </c>
      <c r="L175" s="43"/>
      <c r="M175" s="222" t="s">
        <v>19</v>
      </c>
      <c r="N175" s="223" t="s">
        <v>40</v>
      </c>
      <c r="O175" s="79"/>
      <c r="P175" s="224">
        <f>O175*H175</f>
        <v>0</v>
      </c>
      <c r="Q175" s="224">
        <v>0.00012999999999999999</v>
      </c>
      <c r="R175" s="224">
        <f>Q175*H175</f>
        <v>0.015599999999999999</v>
      </c>
      <c r="S175" s="224">
        <v>0</v>
      </c>
      <c r="T175" s="225">
        <f>S175*H175</f>
        <v>0</v>
      </c>
      <c r="AR175" s="17" t="s">
        <v>152</v>
      </c>
      <c r="AT175" s="17" t="s">
        <v>147</v>
      </c>
      <c r="AU175" s="17" t="s">
        <v>79</v>
      </c>
      <c r="AY175" s="17" t="s">
        <v>146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77</v>
      </c>
      <c r="BK175" s="226">
        <f>ROUND(I175*H175,2)</f>
        <v>0</v>
      </c>
      <c r="BL175" s="17" t="s">
        <v>152</v>
      </c>
      <c r="BM175" s="17" t="s">
        <v>285</v>
      </c>
    </row>
    <row r="176" s="12" customFormat="1">
      <c r="B176" s="227"/>
      <c r="C176" s="228"/>
      <c r="D176" s="229" t="s">
        <v>154</v>
      </c>
      <c r="E176" s="230" t="s">
        <v>19</v>
      </c>
      <c r="F176" s="231" t="s">
        <v>286</v>
      </c>
      <c r="G176" s="228"/>
      <c r="H176" s="232">
        <v>120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154</v>
      </c>
      <c r="AU176" s="238" t="s">
        <v>79</v>
      </c>
      <c r="AV176" s="12" t="s">
        <v>79</v>
      </c>
      <c r="AW176" s="12" t="s">
        <v>31</v>
      </c>
      <c r="AX176" s="12" t="s">
        <v>77</v>
      </c>
      <c r="AY176" s="238" t="s">
        <v>146</v>
      </c>
    </row>
    <row r="177" s="1" customFormat="1" ht="22.5" customHeight="1">
      <c r="B177" s="38"/>
      <c r="C177" s="215" t="s">
        <v>287</v>
      </c>
      <c r="D177" s="215" t="s">
        <v>147</v>
      </c>
      <c r="E177" s="216" t="s">
        <v>288</v>
      </c>
      <c r="F177" s="217" t="s">
        <v>289</v>
      </c>
      <c r="G177" s="218" t="s">
        <v>178</v>
      </c>
      <c r="H177" s="219">
        <v>4</v>
      </c>
      <c r="I177" s="220"/>
      <c r="J177" s="221">
        <f>ROUND(I177*H177,2)</f>
        <v>0</v>
      </c>
      <c r="K177" s="217" t="s">
        <v>151</v>
      </c>
      <c r="L177" s="43"/>
      <c r="M177" s="222" t="s">
        <v>19</v>
      </c>
      <c r="N177" s="223" t="s">
        <v>40</v>
      </c>
      <c r="O177" s="79"/>
      <c r="P177" s="224">
        <f>O177*H177</f>
        <v>0</v>
      </c>
      <c r="Q177" s="224">
        <v>0.068510000000000001</v>
      </c>
      <c r="R177" s="224">
        <f>Q177*H177</f>
        <v>0.27404000000000001</v>
      </c>
      <c r="S177" s="224">
        <v>0</v>
      </c>
      <c r="T177" s="225">
        <f>S177*H177</f>
        <v>0</v>
      </c>
      <c r="AR177" s="17" t="s">
        <v>152</v>
      </c>
      <c r="AT177" s="17" t="s">
        <v>147</v>
      </c>
      <c r="AU177" s="17" t="s">
        <v>79</v>
      </c>
      <c r="AY177" s="17" t="s">
        <v>146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77</v>
      </c>
      <c r="BK177" s="226">
        <f>ROUND(I177*H177,2)</f>
        <v>0</v>
      </c>
      <c r="BL177" s="17" t="s">
        <v>152</v>
      </c>
      <c r="BM177" s="17" t="s">
        <v>290</v>
      </c>
    </row>
    <row r="178" s="12" customFormat="1">
      <c r="B178" s="227"/>
      <c r="C178" s="228"/>
      <c r="D178" s="229" t="s">
        <v>154</v>
      </c>
      <c r="E178" s="230" t="s">
        <v>19</v>
      </c>
      <c r="F178" s="231" t="s">
        <v>291</v>
      </c>
      <c r="G178" s="228"/>
      <c r="H178" s="232">
        <v>4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154</v>
      </c>
      <c r="AU178" s="238" t="s">
        <v>79</v>
      </c>
      <c r="AV178" s="12" t="s">
        <v>79</v>
      </c>
      <c r="AW178" s="12" t="s">
        <v>31</v>
      </c>
      <c r="AX178" s="12" t="s">
        <v>77</v>
      </c>
      <c r="AY178" s="238" t="s">
        <v>146</v>
      </c>
    </row>
    <row r="179" s="1" customFormat="1" ht="16.5" customHeight="1">
      <c r="B179" s="38"/>
      <c r="C179" s="250" t="s">
        <v>292</v>
      </c>
      <c r="D179" s="250" t="s">
        <v>165</v>
      </c>
      <c r="E179" s="251" t="s">
        <v>293</v>
      </c>
      <c r="F179" s="252" t="s">
        <v>294</v>
      </c>
      <c r="G179" s="253" t="s">
        <v>178</v>
      </c>
      <c r="H179" s="254">
        <v>4</v>
      </c>
      <c r="I179" s="255"/>
      <c r="J179" s="256">
        <f>ROUND(I179*H179,2)</f>
        <v>0</v>
      </c>
      <c r="K179" s="252" t="s">
        <v>151</v>
      </c>
      <c r="L179" s="257"/>
      <c r="M179" s="258" t="s">
        <v>19</v>
      </c>
      <c r="N179" s="259" t="s">
        <v>40</v>
      </c>
      <c r="O179" s="79"/>
      <c r="P179" s="224">
        <f>O179*H179</f>
        <v>0</v>
      </c>
      <c r="Q179" s="224">
        <v>0.0115</v>
      </c>
      <c r="R179" s="224">
        <f>Q179*H179</f>
        <v>0.045999999999999999</v>
      </c>
      <c r="S179" s="224">
        <v>0</v>
      </c>
      <c r="T179" s="225">
        <f>S179*H179</f>
        <v>0</v>
      </c>
      <c r="AR179" s="17" t="s">
        <v>168</v>
      </c>
      <c r="AT179" s="17" t="s">
        <v>165</v>
      </c>
      <c r="AU179" s="17" t="s">
        <v>79</v>
      </c>
      <c r="AY179" s="17" t="s">
        <v>146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77</v>
      </c>
      <c r="BK179" s="226">
        <f>ROUND(I179*H179,2)</f>
        <v>0</v>
      </c>
      <c r="BL179" s="17" t="s">
        <v>152</v>
      </c>
      <c r="BM179" s="17" t="s">
        <v>295</v>
      </c>
    </row>
    <row r="180" s="1" customFormat="1" ht="22.5" customHeight="1">
      <c r="B180" s="38"/>
      <c r="C180" s="215" t="s">
        <v>296</v>
      </c>
      <c r="D180" s="215" t="s">
        <v>147</v>
      </c>
      <c r="E180" s="216" t="s">
        <v>297</v>
      </c>
      <c r="F180" s="217" t="s">
        <v>298</v>
      </c>
      <c r="G180" s="218" t="s">
        <v>172</v>
      </c>
      <c r="H180" s="219">
        <v>52.960000000000001</v>
      </c>
      <c r="I180" s="220"/>
      <c r="J180" s="221">
        <f>ROUND(I180*H180,2)</f>
        <v>0</v>
      </c>
      <c r="K180" s="217" t="s">
        <v>151</v>
      </c>
      <c r="L180" s="43"/>
      <c r="M180" s="222" t="s">
        <v>19</v>
      </c>
      <c r="N180" s="223" t="s">
        <v>40</v>
      </c>
      <c r="O180" s="79"/>
      <c r="P180" s="224">
        <f>O180*H180</f>
        <v>0</v>
      </c>
      <c r="Q180" s="224">
        <v>0</v>
      </c>
      <c r="R180" s="224">
        <f>Q180*H180</f>
        <v>0</v>
      </c>
      <c r="S180" s="224">
        <v>0.26100000000000001</v>
      </c>
      <c r="T180" s="225">
        <f>S180*H180</f>
        <v>13.822560000000001</v>
      </c>
      <c r="AR180" s="17" t="s">
        <v>152</v>
      </c>
      <c r="AT180" s="17" t="s">
        <v>147</v>
      </c>
      <c r="AU180" s="17" t="s">
        <v>79</v>
      </c>
      <c r="AY180" s="17" t="s">
        <v>146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77</v>
      </c>
      <c r="BK180" s="226">
        <f>ROUND(I180*H180,2)</f>
        <v>0</v>
      </c>
      <c r="BL180" s="17" t="s">
        <v>152</v>
      </c>
      <c r="BM180" s="17" t="s">
        <v>299</v>
      </c>
    </row>
    <row r="181" s="12" customFormat="1">
      <c r="B181" s="227"/>
      <c r="C181" s="228"/>
      <c r="D181" s="229" t="s">
        <v>154</v>
      </c>
      <c r="E181" s="230" t="s">
        <v>19</v>
      </c>
      <c r="F181" s="231" t="s">
        <v>300</v>
      </c>
      <c r="G181" s="228"/>
      <c r="H181" s="232">
        <v>28.16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154</v>
      </c>
      <c r="AU181" s="238" t="s">
        <v>79</v>
      </c>
      <c r="AV181" s="12" t="s">
        <v>79</v>
      </c>
      <c r="AW181" s="12" t="s">
        <v>31</v>
      </c>
      <c r="AX181" s="12" t="s">
        <v>69</v>
      </c>
      <c r="AY181" s="238" t="s">
        <v>146</v>
      </c>
    </row>
    <row r="182" s="12" customFormat="1">
      <c r="B182" s="227"/>
      <c r="C182" s="228"/>
      <c r="D182" s="229" t="s">
        <v>154</v>
      </c>
      <c r="E182" s="230" t="s">
        <v>19</v>
      </c>
      <c r="F182" s="231" t="s">
        <v>301</v>
      </c>
      <c r="G182" s="228"/>
      <c r="H182" s="232">
        <v>12.960000000000001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154</v>
      </c>
      <c r="AU182" s="238" t="s">
        <v>79</v>
      </c>
      <c r="AV182" s="12" t="s">
        <v>79</v>
      </c>
      <c r="AW182" s="12" t="s">
        <v>31</v>
      </c>
      <c r="AX182" s="12" t="s">
        <v>69</v>
      </c>
      <c r="AY182" s="238" t="s">
        <v>146</v>
      </c>
    </row>
    <row r="183" s="12" customFormat="1">
      <c r="B183" s="227"/>
      <c r="C183" s="228"/>
      <c r="D183" s="229" t="s">
        <v>154</v>
      </c>
      <c r="E183" s="230" t="s">
        <v>19</v>
      </c>
      <c r="F183" s="231" t="s">
        <v>302</v>
      </c>
      <c r="G183" s="228"/>
      <c r="H183" s="232">
        <v>11.84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154</v>
      </c>
      <c r="AU183" s="238" t="s">
        <v>79</v>
      </c>
      <c r="AV183" s="12" t="s">
        <v>79</v>
      </c>
      <c r="AW183" s="12" t="s">
        <v>31</v>
      </c>
      <c r="AX183" s="12" t="s">
        <v>69</v>
      </c>
      <c r="AY183" s="238" t="s">
        <v>146</v>
      </c>
    </row>
    <row r="184" s="13" customFormat="1">
      <c r="B184" s="239"/>
      <c r="C184" s="240"/>
      <c r="D184" s="229" t="s">
        <v>154</v>
      </c>
      <c r="E184" s="241" t="s">
        <v>19</v>
      </c>
      <c r="F184" s="242" t="s">
        <v>157</v>
      </c>
      <c r="G184" s="240"/>
      <c r="H184" s="243">
        <v>52.960000000000001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154</v>
      </c>
      <c r="AU184" s="249" t="s">
        <v>79</v>
      </c>
      <c r="AV184" s="13" t="s">
        <v>152</v>
      </c>
      <c r="AW184" s="13" t="s">
        <v>31</v>
      </c>
      <c r="AX184" s="13" t="s">
        <v>77</v>
      </c>
      <c r="AY184" s="249" t="s">
        <v>146</v>
      </c>
    </row>
    <row r="185" s="1" customFormat="1" ht="22.5" customHeight="1">
      <c r="B185" s="38"/>
      <c r="C185" s="215" t="s">
        <v>303</v>
      </c>
      <c r="D185" s="215" t="s">
        <v>147</v>
      </c>
      <c r="E185" s="216" t="s">
        <v>304</v>
      </c>
      <c r="F185" s="217" t="s">
        <v>305</v>
      </c>
      <c r="G185" s="218" t="s">
        <v>150</v>
      </c>
      <c r="H185" s="219">
        <v>2.6459999999999999</v>
      </c>
      <c r="I185" s="220"/>
      <c r="J185" s="221">
        <f>ROUND(I185*H185,2)</f>
        <v>0</v>
      </c>
      <c r="K185" s="217" t="s">
        <v>19</v>
      </c>
      <c r="L185" s="43"/>
      <c r="M185" s="222" t="s">
        <v>19</v>
      </c>
      <c r="N185" s="223" t="s">
        <v>40</v>
      </c>
      <c r="O185" s="79"/>
      <c r="P185" s="224">
        <f>O185*H185</f>
        <v>0</v>
      </c>
      <c r="Q185" s="224">
        <v>0</v>
      </c>
      <c r="R185" s="224">
        <f>Q185*H185</f>
        <v>0</v>
      </c>
      <c r="S185" s="224">
        <v>1.5940000000000001</v>
      </c>
      <c r="T185" s="225">
        <f>S185*H185</f>
        <v>4.2177240000000005</v>
      </c>
      <c r="AR185" s="17" t="s">
        <v>152</v>
      </c>
      <c r="AT185" s="17" t="s">
        <v>147</v>
      </c>
      <c r="AU185" s="17" t="s">
        <v>79</v>
      </c>
      <c r="AY185" s="17" t="s">
        <v>146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77</v>
      </c>
      <c r="BK185" s="226">
        <f>ROUND(I185*H185,2)</f>
        <v>0</v>
      </c>
      <c r="BL185" s="17" t="s">
        <v>152</v>
      </c>
      <c r="BM185" s="17" t="s">
        <v>306</v>
      </c>
    </row>
    <row r="186" s="12" customFormat="1">
      <c r="B186" s="227"/>
      <c r="C186" s="228"/>
      <c r="D186" s="229" t="s">
        <v>154</v>
      </c>
      <c r="E186" s="230" t="s">
        <v>19</v>
      </c>
      <c r="F186" s="231" t="s">
        <v>307</v>
      </c>
      <c r="G186" s="228"/>
      <c r="H186" s="232">
        <v>2.6459999999999999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154</v>
      </c>
      <c r="AU186" s="238" t="s">
        <v>79</v>
      </c>
      <c r="AV186" s="12" t="s">
        <v>79</v>
      </c>
      <c r="AW186" s="12" t="s">
        <v>31</v>
      </c>
      <c r="AX186" s="12" t="s">
        <v>77</v>
      </c>
      <c r="AY186" s="238" t="s">
        <v>146</v>
      </c>
    </row>
    <row r="187" s="1" customFormat="1" ht="16.5" customHeight="1">
      <c r="B187" s="38"/>
      <c r="C187" s="215" t="s">
        <v>308</v>
      </c>
      <c r="D187" s="215" t="s">
        <v>147</v>
      </c>
      <c r="E187" s="216" t="s">
        <v>309</v>
      </c>
      <c r="F187" s="217" t="s">
        <v>310</v>
      </c>
      <c r="G187" s="218" t="s">
        <v>150</v>
      </c>
      <c r="H187" s="219">
        <v>0.44400000000000001</v>
      </c>
      <c r="I187" s="220"/>
      <c r="J187" s="221">
        <f>ROUND(I187*H187,2)</f>
        <v>0</v>
      </c>
      <c r="K187" s="217" t="s">
        <v>151</v>
      </c>
      <c r="L187" s="43"/>
      <c r="M187" s="222" t="s">
        <v>19</v>
      </c>
      <c r="N187" s="223" t="s">
        <v>40</v>
      </c>
      <c r="O187" s="79"/>
      <c r="P187" s="224">
        <f>O187*H187</f>
        <v>0</v>
      </c>
      <c r="Q187" s="224">
        <v>0</v>
      </c>
      <c r="R187" s="224">
        <f>Q187*H187</f>
        <v>0</v>
      </c>
      <c r="S187" s="224">
        <v>2.2000000000000002</v>
      </c>
      <c r="T187" s="225">
        <f>S187*H187</f>
        <v>0.97680000000000011</v>
      </c>
      <c r="AR187" s="17" t="s">
        <v>152</v>
      </c>
      <c r="AT187" s="17" t="s">
        <v>147</v>
      </c>
      <c r="AU187" s="17" t="s">
        <v>79</v>
      </c>
      <c r="AY187" s="17" t="s">
        <v>146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77</v>
      </c>
      <c r="BK187" s="226">
        <f>ROUND(I187*H187,2)</f>
        <v>0</v>
      </c>
      <c r="BL187" s="17" t="s">
        <v>152</v>
      </c>
      <c r="BM187" s="17" t="s">
        <v>311</v>
      </c>
    </row>
    <row r="188" s="12" customFormat="1">
      <c r="B188" s="227"/>
      <c r="C188" s="228"/>
      <c r="D188" s="229" t="s">
        <v>154</v>
      </c>
      <c r="E188" s="230" t="s">
        <v>19</v>
      </c>
      <c r="F188" s="231" t="s">
        <v>312</v>
      </c>
      <c r="G188" s="228"/>
      <c r="H188" s="232">
        <v>0.44400000000000001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154</v>
      </c>
      <c r="AU188" s="238" t="s">
        <v>79</v>
      </c>
      <c r="AV188" s="12" t="s">
        <v>79</v>
      </c>
      <c r="AW188" s="12" t="s">
        <v>31</v>
      </c>
      <c r="AX188" s="12" t="s">
        <v>77</v>
      </c>
      <c r="AY188" s="238" t="s">
        <v>146</v>
      </c>
    </row>
    <row r="189" s="1" customFormat="1" ht="22.5" customHeight="1">
      <c r="B189" s="38"/>
      <c r="C189" s="215" t="s">
        <v>313</v>
      </c>
      <c r="D189" s="215" t="s">
        <v>147</v>
      </c>
      <c r="E189" s="216" t="s">
        <v>314</v>
      </c>
      <c r="F189" s="217" t="s">
        <v>315</v>
      </c>
      <c r="G189" s="218" t="s">
        <v>178</v>
      </c>
      <c r="H189" s="219">
        <v>1</v>
      </c>
      <c r="I189" s="220"/>
      <c r="J189" s="221">
        <f>ROUND(I189*H189,2)</f>
        <v>0</v>
      </c>
      <c r="K189" s="217" t="s">
        <v>151</v>
      </c>
      <c r="L189" s="43"/>
      <c r="M189" s="222" t="s">
        <v>19</v>
      </c>
      <c r="N189" s="223" t="s">
        <v>40</v>
      </c>
      <c r="O189" s="79"/>
      <c r="P189" s="224">
        <f>O189*H189</f>
        <v>0</v>
      </c>
      <c r="Q189" s="224">
        <v>0</v>
      </c>
      <c r="R189" s="224">
        <f>Q189*H189</f>
        <v>0</v>
      </c>
      <c r="S189" s="224">
        <v>0.20699999999999999</v>
      </c>
      <c r="T189" s="225">
        <f>S189*H189</f>
        <v>0.20699999999999999</v>
      </c>
      <c r="AR189" s="17" t="s">
        <v>152</v>
      </c>
      <c r="AT189" s="17" t="s">
        <v>147</v>
      </c>
      <c r="AU189" s="17" t="s">
        <v>79</v>
      </c>
      <c r="AY189" s="17" t="s">
        <v>146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77</v>
      </c>
      <c r="BK189" s="226">
        <f>ROUND(I189*H189,2)</f>
        <v>0</v>
      </c>
      <c r="BL189" s="17" t="s">
        <v>152</v>
      </c>
      <c r="BM189" s="17" t="s">
        <v>316</v>
      </c>
    </row>
    <row r="190" s="12" customFormat="1">
      <c r="B190" s="227"/>
      <c r="C190" s="228"/>
      <c r="D190" s="229" t="s">
        <v>154</v>
      </c>
      <c r="E190" s="230" t="s">
        <v>19</v>
      </c>
      <c r="F190" s="231" t="s">
        <v>317</v>
      </c>
      <c r="G190" s="228"/>
      <c r="H190" s="232">
        <v>1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154</v>
      </c>
      <c r="AU190" s="238" t="s">
        <v>79</v>
      </c>
      <c r="AV190" s="12" t="s">
        <v>79</v>
      </c>
      <c r="AW190" s="12" t="s">
        <v>31</v>
      </c>
      <c r="AX190" s="12" t="s">
        <v>77</v>
      </c>
      <c r="AY190" s="238" t="s">
        <v>146</v>
      </c>
    </row>
    <row r="191" s="1" customFormat="1" ht="22.5" customHeight="1">
      <c r="B191" s="38"/>
      <c r="C191" s="215" t="s">
        <v>318</v>
      </c>
      <c r="D191" s="215" t="s">
        <v>147</v>
      </c>
      <c r="E191" s="216" t="s">
        <v>319</v>
      </c>
      <c r="F191" s="217" t="s">
        <v>320</v>
      </c>
      <c r="G191" s="218" t="s">
        <v>172</v>
      </c>
      <c r="H191" s="219">
        <v>6.5</v>
      </c>
      <c r="I191" s="220"/>
      <c r="J191" s="221">
        <f>ROUND(I191*H191,2)</f>
        <v>0</v>
      </c>
      <c r="K191" s="217" t="s">
        <v>151</v>
      </c>
      <c r="L191" s="43"/>
      <c r="M191" s="222" t="s">
        <v>19</v>
      </c>
      <c r="N191" s="223" t="s">
        <v>40</v>
      </c>
      <c r="O191" s="79"/>
      <c r="P191" s="224">
        <f>O191*H191</f>
        <v>0</v>
      </c>
      <c r="Q191" s="224">
        <v>0</v>
      </c>
      <c r="R191" s="224">
        <f>Q191*H191</f>
        <v>0</v>
      </c>
      <c r="S191" s="224">
        <v>0.27000000000000002</v>
      </c>
      <c r="T191" s="225">
        <f>S191*H191</f>
        <v>1.7550000000000001</v>
      </c>
      <c r="AR191" s="17" t="s">
        <v>152</v>
      </c>
      <c r="AT191" s="17" t="s">
        <v>147</v>
      </c>
      <c r="AU191" s="17" t="s">
        <v>79</v>
      </c>
      <c r="AY191" s="17" t="s">
        <v>146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77</v>
      </c>
      <c r="BK191" s="226">
        <f>ROUND(I191*H191,2)</f>
        <v>0</v>
      </c>
      <c r="BL191" s="17" t="s">
        <v>152</v>
      </c>
      <c r="BM191" s="17" t="s">
        <v>321</v>
      </c>
    </row>
    <row r="192" s="12" customFormat="1">
      <c r="B192" s="227"/>
      <c r="C192" s="228"/>
      <c r="D192" s="229" t="s">
        <v>154</v>
      </c>
      <c r="E192" s="230" t="s">
        <v>19</v>
      </c>
      <c r="F192" s="231" t="s">
        <v>322</v>
      </c>
      <c r="G192" s="228"/>
      <c r="H192" s="232">
        <v>2.5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154</v>
      </c>
      <c r="AU192" s="238" t="s">
        <v>79</v>
      </c>
      <c r="AV192" s="12" t="s">
        <v>79</v>
      </c>
      <c r="AW192" s="12" t="s">
        <v>31</v>
      </c>
      <c r="AX192" s="12" t="s">
        <v>69</v>
      </c>
      <c r="AY192" s="238" t="s">
        <v>146</v>
      </c>
    </row>
    <row r="193" s="12" customFormat="1">
      <c r="B193" s="227"/>
      <c r="C193" s="228"/>
      <c r="D193" s="229" t="s">
        <v>154</v>
      </c>
      <c r="E193" s="230" t="s">
        <v>19</v>
      </c>
      <c r="F193" s="231" t="s">
        <v>323</v>
      </c>
      <c r="G193" s="228"/>
      <c r="H193" s="232">
        <v>4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154</v>
      </c>
      <c r="AU193" s="238" t="s">
        <v>79</v>
      </c>
      <c r="AV193" s="12" t="s">
        <v>79</v>
      </c>
      <c r="AW193" s="12" t="s">
        <v>31</v>
      </c>
      <c r="AX193" s="12" t="s">
        <v>69</v>
      </c>
      <c r="AY193" s="238" t="s">
        <v>146</v>
      </c>
    </row>
    <row r="194" s="13" customFormat="1">
      <c r="B194" s="239"/>
      <c r="C194" s="240"/>
      <c r="D194" s="229" t="s">
        <v>154</v>
      </c>
      <c r="E194" s="241" t="s">
        <v>19</v>
      </c>
      <c r="F194" s="242" t="s">
        <v>157</v>
      </c>
      <c r="G194" s="240"/>
      <c r="H194" s="243">
        <v>6.5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AT194" s="249" t="s">
        <v>154</v>
      </c>
      <c r="AU194" s="249" t="s">
        <v>79</v>
      </c>
      <c r="AV194" s="13" t="s">
        <v>152</v>
      </c>
      <c r="AW194" s="13" t="s">
        <v>31</v>
      </c>
      <c r="AX194" s="13" t="s">
        <v>77</v>
      </c>
      <c r="AY194" s="249" t="s">
        <v>146</v>
      </c>
    </row>
    <row r="195" s="1" customFormat="1" ht="22.5" customHeight="1">
      <c r="B195" s="38"/>
      <c r="C195" s="215" t="s">
        <v>324</v>
      </c>
      <c r="D195" s="215" t="s">
        <v>147</v>
      </c>
      <c r="E195" s="216" t="s">
        <v>325</v>
      </c>
      <c r="F195" s="217" t="s">
        <v>326</v>
      </c>
      <c r="G195" s="218" t="s">
        <v>150</v>
      </c>
      <c r="H195" s="219">
        <v>1.8600000000000001</v>
      </c>
      <c r="I195" s="220"/>
      <c r="J195" s="221">
        <f>ROUND(I195*H195,2)</f>
        <v>0</v>
      </c>
      <c r="K195" s="217" t="s">
        <v>151</v>
      </c>
      <c r="L195" s="43"/>
      <c r="M195" s="222" t="s">
        <v>19</v>
      </c>
      <c r="N195" s="223" t="s">
        <v>40</v>
      </c>
      <c r="O195" s="79"/>
      <c r="P195" s="224">
        <f>O195*H195</f>
        <v>0</v>
      </c>
      <c r="Q195" s="224">
        <v>0</v>
      </c>
      <c r="R195" s="224">
        <f>Q195*H195</f>
        <v>0</v>
      </c>
      <c r="S195" s="224">
        <v>1.8</v>
      </c>
      <c r="T195" s="225">
        <f>S195*H195</f>
        <v>3.3480000000000003</v>
      </c>
      <c r="AR195" s="17" t="s">
        <v>152</v>
      </c>
      <c r="AT195" s="17" t="s">
        <v>147</v>
      </c>
      <c r="AU195" s="17" t="s">
        <v>79</v>
      </c>
      <c r="AY195" s="17" t="s">
        <v>146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77</v>
      </c>
      <c r="BK195" s="226">
        <f>ROUND(I195*H195,2)</f>
        <v>0</v>
      </c>
      <c r="BL195" s="17" t="s">
        <v>152</v>
      </c>
      <c r="BM195" s="17" t="s">
        <v>327</v>
      </c>
    </row>
    <row r="196" s="12" customFormat="1">
      <c r="B196" s="227"/>
      <c r="C196" s="228"/>
      <c r="D196" s="229" t="s">
        <v>154</v>
      </c>
      <c r="E196" s="230" t="s">
        <v>19</v>
      </c>
      <c r="F196" s="231" t="s">
        <v>328</v>
      </c>
      <c r="G196" s="228"/>
      <c r="H196" s="232">
        <v>1.26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154</v>
      </c>
      <c r="AU196" s="238" t="s">
        <v>79</v>
      </c>
      <c r="AV196" s="12" t="s">
        <v>79</v>
      </c>
      <c r="AW196" s="12" t="s">
        <v>31</v>
      </c>
      <c r="AX196" s="12" t="s">
        <v>69</v>
      </c>
      <c r="AY196" s="238" t="s">
        <v>146</v>
      </c>
    </row>
    <row r="197" s="12" customFormat="1">
      <c r="B197" s="227"/>
      <c r="C197" s="228"/>
      <c r="D197" s="229" t="s">
        <v>154</v>
      </c>
      <c r="E197" s="230" t="s">
        <v>19</v>
      </c>
      <c r="F197" s="231" t="s">
        <v>329</v>
      </c>
      <c r="G197" s="228"/>
      <c r="H197" s="232">
        <v>0.59999999999999998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154</v>
      </c>
      <c r="AU197" s="238" t="s">
        <v>79</v>
      </c>
      <c r="AV197" s="12" t="s">
        <v>79</v>
      </c>
      <c r="AW197" s="12" t="s">
        <v>31</v>
      </c>
      <c r="AX197" s="12" t="s">
        <v>69</v>
      </c>
      <c r="AY197" s="238" t="s">
        <v>146</v>
      </c>
    </row>
    <row r="198" s="13" customFormat="1">
      <c r="B198" s="239"/>
      <c r="C198" s="240"/>
      <c r="D198" s="229" t="s">
        <v>154</v>
      </c>
      <c r="E198" s="241" t="s">
        <v>19</v>
      </c>
      <c r="F198" s="242" t="s">
        <v>157</v>
      </c>
      <c r="G198" s="240"/>
      <c r="H198" s="243">
        <v>1.8600000000000001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154</v>
      </c>
      <c r="AU198" s="249" t="s">
        <v>79</v>
      </c>
      <c r="AV198" s="13" t="s">
        <v>152</v>
      </c>
      <c r="AW198" s="13" t="s">
        <v>31</v>
      </c>
      <c r="AX198" s="13" t="s">
        <v>77</v>
      </c>
      <c r="AY198" s="249" t="s">
        <v>146</v>
      </c>
    </row>
    <row r="199" s="1" customFormat="1" ht="16.5" customHeight="1">
      <c r="B199" s="38"/>
      <c r="C199" s="215" t="s">
        <v>330</v>
      </c>
      <c r="D199" s="215" t="s">
        <v>147</v>
      </c>
      <c r="E199" s="216" t="s">
        <v>331</v>
      </c>
      <c r="F199" s="217" t="s">
        <v>332</v>
      </c>
      <c r="G199" s="218" t="s">
        <v>193</v>
      </c>
      <c r="H199" s="219">
        <v>30.300000000000001</v>
      </c>
      <c r="I199" s="220"/>
      <c r="J199" s="221">
        <f>ROUND(I199*H199,2)</f>
        <v>0</v>
      </c>
      <c r="K199" s="217" t="s">
        <v>151</v>
      </c>
      <c r="L199" s="43"/>
      <c r="M199" s="222" t="s">
        <v>19</v>
      </c>
      <c r="N199" s="223" t="s">
        <v>40</v>
      </c>
      <c r="O199" s="79"/>
      <c r="P199" s="224">
        <f>O199*H199</f>
        <v>0</v>
      </c>
      <c r="Q199" s="224">
        <v>0</v>
      </c>
      <c r="R199" s="224">
        <f>Q199*H199</f>
        <v>0</v>
      </c>
      <c r="S199" s="224">
        <v>0.019</v>
      </c>
      <c r="T199" s="225">
        <f>S199*H199</f>
        <v>0.57569999999999999</v>
      </c>
      <c r="AR199" s="17" t="s">
        <v>152</v>
      </c>
      <c r="AT199" s="17" t="s">
        <v>147</v>
      </c>
      <c r="AU199" s="17" t="s">
        <v>79</v>
      </c>
      <c r="AY199" s="17" t="s">
        <v>146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77</v>
      </c>
      <c r="BK199" s="226">
        <f>ROUND(I199*H199,2)</f>
        <v>0</v>
      </c>
      <c r="BL199" s="17" t="s">
        <v>152</v>
      </c>
      <c r="BM199" s="17" t="s">
        <v>333</v>
      </c>
    </row>
    <row r="200" s="12" customFormat="1">
      <c r="B200" s="227"/>
      <c r="C200" s="228"/>
      <c r="D200" s="229" t="s">
        <v>154</v>
      </c>
      <c r="E200" s="230" t="s">
        <v>19</v>
      </c>
      <c r="F200" s="231" t="s">
        <v>334</v>
      </c>
      <c r="G200" s="228"/>
      <c r="H200" s="232">
        <v>30.300000000000001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154</v>
      </c>
      <c r="AU200" s="238" t="s">
        <v>79</v>
      </c>
      <c r="AV200" s="12" t="s">
        <v>79</v>
      </c>
      <c r="AW200" s="12" t="s">
        <v>31</v>
      </c>
      <c r="AX200" s="12" t="s">
        <v>77</v>
      </c>
      <c r="AY200" s="238" t="s">
        <v>146</v>
      </c>
    </row>
    <row r="201" s="1" customFormat="1" ht="16.5" customHeight="1">
      <c r="B201" s="38"/>
      <c r="C201" s="215" t="s">
        <v>335</v>
      </c>
      <c r="D201" s="215" t="s">
        <v>147</v>
      </c>
      <c r="E201" s="216" t="s">
        <v>336</v>
      </c>
      <c r="F201" s="217" t="s">
        <v>337</v>
      </c>
      <c r="G201" s="218" t="s">
        <v>193</v>
      </c>
      <c r="H201" s="219">
        <v>27.210000000000001</v>
      </c>
      <c r="I201" s="220"/>
      <c r="J201" s="221">
        <f>ROUND(I201*H201,2)</f>
        <v>0</v>
      </c>
      <c r="K201" s="217" t="s">
        <v>151</v>
      </c>
      <c r="L201" s="43"/>
      <c r="M201" s="222" t="s">
        <v>19</v>
      </c>
      <c r="N201" s="223" t="s">
        <v>40</v>
      </c>
      <c r="O201" s="79"/>
      <c r="P201" s="224">
        <f>O201*H201</f>
        <v>0</v>
      </c>
      <c r="Q201" s="224">
        <v>0</v>
      </c>
      <c r="R201" s="224">
        <f>Q201*H201</f>
        <v>0</v>
      </c>
      <c r="S201" s="224">
        <v>0.027</v>
      </c>
      <c r="T201" s="225">
        <f>S201*H201</f>
        <v>0.73467000000000005</v>
      </c>
      <c r="AR201" s="17" t="s">
        <v>152</v>
      </c>
      <c r="AT201" s="17" t="s">
        <v>147</v>
      </c>
      <c r="AU201" s="17" t="s">
        <v>79</v>
      </c>
      <c r="AY201" s="17" t="s">
        <v>146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77</v>
      </c>
      <c r="BK201" s="226">
        <f>ROUND(I201*H201,2)</f>
        <v>0</v>
      </c>
      <c r="BL201" s="17" t="s">
        <v>152</v>
      </c>
      <c r="BM201" s="17" t="s">
        <v>338</v>
      </c>
    </row>
    <row r="202" s="12" customFormat="1">
      <c r="B202" s="227"/>
      <c r="C202" s="228"/>
      <c r="D202" s="229" t="s">
        <v>154</v>
      </c>
      <c r="E202" s="230" t="s">
        <v>19</v>
      </c>
      <c r="F202" s="231" t="s">
        <v>339</v>
      </c>
      <c r="G202" s="228"/>
      <c r="H202" s="232">
        <v>27.210000000000001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154</v>
      </c>
      <c r="AU202" s="238" t="s">
        <v>79</v>
      </c>
      <c r="AV202" s="12" t="s">
        <v>79</v>
      </c>
      <c r="AW202" s="12" t="s">
        <v>31</v>
      </c>
      <c r="AX202" s="12" t="s">
        <v>77</v>
      </c>
      <c r="AY202" s="238" t="s">
        <v>146</v>
      </c>
    </row>
    <row r="203" s="1" customFormat="1" ht="22.5" customHeight="1">
      <c r="B203" s="38"/>
      <c r="C203" s="215" t="s">
        <v>340</v>
      </c>
      <c r="D203" s="215" t="s">
        <v>147</v>
      </c>
      <c r="E203" s="216" t="s">
        <v>341</v>
      </c>
      <c r="F203" s="217" t="s">
        <v>342</v>
      </c>
      <c r="G203" s="218" t="s">
        <v>193</v>
      </c>
      <c r="H203" s="219">
        <v>8</v>
      </c>
      <c r="I203" s="220"/>
      <c r="J203" s="221">
        <f>ROUND(I203*H203,2)</f>
        <v>0</v>
      </c>
      <c r="K203" s="217" t="s">
        <v>151</v>
      </c>
      <c r="L203" s="43"/>
      <c r="M203" s="222" t="s">
        <v>19</v>
      </c>
      <c r="N203" s="223" t="s">
        <v>40</v>
      </c>
      <c r="O203" s="79"/>
      <c r="P203" s="224">
        <f>O203*H203</f>
        <v>0</v>
      </c>
      <c r="Q203" s="224">
        <v>0</v>
      </c>
      <c r="R203" s="224">
        <f>Q203*H203</f>
        <v>0</v>
      </c>
      <c r="S203" s="224">
        <v>0.042000000000000003</v>
      </c>
      <c r="T203" s="225">
        <f>S203*H203</f>
        <v>0.33600000000000002</v>
      </c>
      <c r="AR203" s="17" t="s">
        <v>152</v>
      </c>
      <c r="AT203" s="17" t="s">
        <v>147</v>
      </c>
      <c r="AU203" s="17" t="s">
        <v>79</v>
      </c>
      <c r="AY203" s="17" t="s">
        <v>146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77</v>
      </c>
      <c r="BK203" s="226">
        <f>ROUND(I203*H203,2)</f>
        <v>0</v>
      </c>
      <c r="BL203" s="17" t="s">
        <v>152</v>
      </c>
      <c r="BM203" s="17" t="s">
        <v>343</v>
      </c>
    </row>
    <row r="204" s="12" customFormat="1">
      <c r="B204" s="227"/>
      <c r="C204" s="228"/>
      <c r="D204" s="229" t="s">
        <v>154</v>
      </c>
      <c r="E204" s="230" t="s">
        <v>19</v>
      </c>
      <c r="F204" s="231" t="s">
        <v>344</v>
      </c>
      <c r="G204" s="228"/>
      <c r="H204" s="232">
        <v>8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154</v>
      </c>
      <c r="AU204" s="238" t="s">
        <v>79</v>
      </c>
      <c r="AV204" s="12" t="s">
        <v>79</v>
      </c>
      <c r="AW204" s="12" t="s">
        <v>31</v>
      </c>
      <c r="AX204" s="12" t="s">
        <v>77</v>
      </c>
      <c r="AY204" s="238" t="s">
        <v>146</v>
      </c>
    </row>
    <row r="205" s="1" customFormat="1" ht="16.5" customHeight="1">
      <c r="B205" s="38"/>
      <c r="C205" s="215" t="s">
        <v>345</v>
      </c>
      <c r="D205" s="215" t="s">
        <v>147</v>
      </c>
      <c r="E205" s="216" t="s">
        <v>346</v>
      </c>
      <c r="F205" s="217" t="s">
        <v>347</v>
      </c>
      <c r="G205" s="218" t="s">
        <v>77</v>
      </c>
      <c r="H205" s="219">
        <v>2</v>
      </c>
      <c r="I205" s="220"/>
      <c r="J205" s="221">
        <f>ROUND(I205*H205,2)</f>
        <v>0</v>
      </c>
      <c r="K205" s="217" t="s">
        <v>19</v>
      </c>
      <c r="L205" s="43"/>
      <c r="M205" s="222" t="s">
        <v>19</v>
      </c>
      <c r="N205" s="223" t="s">
        <v>40</v>
      </c>
      <c r="O205" s="79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AR205" s="17" t="s">
        <v>152</v>
      </c>
      <c r="AT205" s="17" t="s">
        <v>147</v>
      </c>
      <c r="AU205" s="17" t="s">
        <v>79</v>
      </c>
      <c r="AY205" s="17" t="s">
        <v>146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77</v>
      </c>
      <c r="BK205" s="226">
        <f>ROUND(I205*H205,2)</f>
        <v>0</v>
      </c>
      <c r="BL205" s="17" t="s">
        <v>152</v>
      </c>
      <c r="BM205" s="17" t="s">
        <v>348</v>
      </c>
    </row>
    <row r="206" s="1" customFormat="1" ht="16.5" customHeight="1">
      <c r="B206" s="38"/>
      <c r="C206" s="215" t="s">
        <v>349</v>
      </c>
      <c r="D206" s="215" t="s">
        <v>147</v>
      </c>
      <c r="E206" s="216" t="s">
        <v>350</v>
      </c>
      <c r="F206" s="217" t="s">
        <v>351</v>
      </c>
      <c r="G206" s="218" t="s">
        <v>178</v>
      </c>
      <c r="H206" s="219">
        <v>3</v>
      </c>
      <c r="I206" s="220"/>
      <c r="J206" s="221">
        <f>ROUND(I206*H206,2)</f>
        <v>0</v>
      </c>
      <c r="K206" s="217" t="s">
        <v>19</v>
      </c>
      <c r="L206" s="43"/>
      <c r="M206" s="222" t="s">
        <v>19</v>
      </c>
      <c r="N206" s="223" t="s">
        <v>40</v>
      </c>
      <c r="O206" s="79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AR206" s="17" t="s">
        <v>152</v>
      </c>
      <c r="AT206" s="17" t="s">
        <v>147</v>
      </c>
      <c r="AU206" s="17" t="s">
        <v>79</v>
      </c>
      <c r="AY206" s="17" t="s">
        <v>146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77</v>
      </c>
      <c r="BK206" s="226">
        <f>ROUND(I206*H206,2)</f>
        <v>0</v>
      </c>
      <c r="BL206" s="17" t="s">
        <v>152</v>
      </c>
      <c r="BM206" s="17" t="s">
        <v>352</v>
      </c>
    </row>
    <row r="207" s="11" customFormat="1" ht="22.8" customHeight="1">
      <c r="B207" s="199"/>
      <c r="C207" s="200"/>
      <c r="D207" s="201" t="s">
        <v>68</v>
      </c>
      <c r="E207" s="213" t="s">
        <v>353</v>
      </c>
      <c r="F207" s="213" t="s">
        <v>354</v>
      </c>
      <c r="G207" s="200"/>
      <c r="H207" s="200"/>
      <c r="I207" s="203"/>
      <c r="J207" s="214">
        <f>BK207</f>
        <v>0</v>
      </c>
      <c r="K207" s="200"/>
      <c r="L207" s="205"/>
      <c r="M207" s="206"/>
      <c r="N207" s="207"/>
      <c r="O207" s="207"/>
      <c r="P207" s="208">
        <f>SUM(P208:P212)</f>
        <v>0</v>
      </c>
      <c r="Q207" s="207"/>
      <c r="R207" s="208">
        <f>SUM(R208:R212)</f>
        <v>0</v>
      </c>
      <c r="S207" s="207"/>
      <c r="T207" s="209">
        <f>SUM(T208:T212)</f>
        <v>0</v>
      </c>
      <c r="AR207" s="210" t="s">
        <v>77</v>
      </c>
      <c r="AT207" s="211" t="s">
        <v>68</v>
      </c>
      <c r="AU207" s="211" t="s">
        <v>77</v>
      </c>
      <c r="AY207" s="210" t="s">
        <v>146</v>
      </c>
      <c r="BK207" s="212">
        <f>SUM(BK208:BK212)</f>
        <v>0</v>
      </c>
    </row>
    <row r="208" s="1" customFormat="1" ht="16.5" customHeight="1">
      <c r="B208" s="38"/>
      <c r="C208" s="215" t="s">
        <v>355</v>
      </c>
      <c r="D208" s="215" t="s">
        <v>147</v>
      </c>
      <c r="E208" s="216" t="s">
        <v>356</v>
      </c>
      <c r="F208" s="217" t="s">
        <v>357</v>
      </c>
      <c r="G208" s="218" t="s">
        <v>162</v>
      </c>
      <c r="H208" s="219">
        <v>26.068000000000001</v>
      </c>
      <c r="I208" s="220"/>
      <c r="J208" s="221">
        <f>ROUND(I208*H208,2)</f>
        <v>0</v>
      </c>
      <c r="K208" s="217" t="s">
        <v>151</v>
      </c>
      <c r="L208" s="43"/>
      <c r="M208" s="222" t="s">
        <v>19</v>
      </c>
      <c r="N208" s="223" t="s">
        <v>40</v>
      </c>
      <c r="O208" s="79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AR208" s="17" t="s">
        <v>152</v>
      </c>
      <c r="AT208" s="17" t="s">
        <v>147</v>
      </c>
      <c r="AU208" s="17" t="s">
        <v>79</v>
      </c>
      <c r="AY208" s="17" t="s">
        <v>146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77</v>
      </c>
      <c r="BK208" s="226">
        <f>ROUND(I208*H208,2)</f>
        <v>0</v>
      </c>
      <c r="BL208" s="17" t="s">
        <v>152</v>
      </c>
      <c r="BM208" s="17" t="s">
        <v>358</v>
      </c>
    </row>
    <row r="209" s="1" customFormat="1" ht="22.5" customHeight="1">
      <c r="B209" s="38"/>
      <c r="C209" s="215" t="s">
        <v>359</v>
      </c>
      <c r="D209" s="215" t="s">
        <v>147</v>
      </c>
      <c r="E209" s="216" t="s">
        <v>360</v>
      </c>
      <c r="F209" s="217" t="s">
        <v>361</v>
      </c>
      <c r="G209" s="218" t="s">
        <v>162</v>
      </c>
      <c r="H209" s="219">
        <v>651.70000000000005</v>
      </c>
      <c r="I209" s="220"/>
      <c r="J209" s="221">
        <f>ROUND(I209*H209,2)</f>
        <v>0</v>
      </c>
      <c r="K209" s="217" t="s">
        <v>151</v>
      </c>
      <c r="L209" s="43"/>
      <c r="M209" s="222" t="s">
        <v>19</v>
      </c>
      <c r="N209" s="223" t="s">
        <v>40</v>
      </c>
      <c r="O209" s="79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AR209" s="17" t="s">
        <v>152</v>
      </c>
      <c r="AT209" s="17" t="s">
        <v>147</v>
      </c>
      <c r="AU209" s="17" t="s">
        <v>79</v>
      </c>
      <c r="AY209" s="17" t="s">
        <v>146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77</v>
      </c>
      <c r="BK209" s="226">
        <f>ROUND(I209*H209,2)</f>
        <v>0</v>
      </c>
      <c r="BL209" s="17" t="s">
        <v>152</v>
      </c>
      <c r="BM209" s="17" t="s">
        <v>362</v>
      </c>
    </row>
    <row r="210" s="12" customFormat="1">
      <c r="B210" s="227"/>
      <c r="C210" s="228"/>
      <c r="D210" s="229" t="s">
        <v>154</v>
      </c>
      <c r="E210" s="230" t="s">
        <v>19</v>
      </c>
      <c r="F210" s="231" t="s">
        <v>363</v>
      </c>
      <c r="G210" s="228"/>
      <c r="H210" s="232">
        <v>651.70000000000005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154</v>
      </c>
      <c r="AU210" s="238" t="s">
        <v>79</v>
      </c>
      <c r="AV210" s="12" t="s">
        <v>79</v>
      </c>
      <c r="AW210" s="12" t="s">
        <v>31</v>
      </c>
      <c r="AX210" s="12" t="s">
        <v>77</v>
      </c>
      <c r="AY210" s="238" t="s">
        <v>146</v>
      </c>
    </row>
    <row r="211" s="1" customFormat="1" ht="22.5" customHeight="1">
      <c r="B211" s="38"/>
      <c r="C211" s="215" t="s">
        <v>364</v>
      </c>
      <c r="D211" s="215" t="s">
        <v>147</v>
      </c>
      <c r="E211" s="216" t="s">
        <v>365</v>
      </c>
      <c r="F211" s="217" t="s">
        <v>366</v>
      </c>
      <c r="G211" s="218" t="s">
        <v>162</v>
      </c>
      <c r="H211" s="219">
        <v>26.068000000000001</v>
      </c>
      <c r="I211" s="220"/>
      <c r="J211" s="221">
        <f>ROUND(I211*H211,2)</f>
        <v>0</v>
      </c>
      <c r="K211" s="217" t="s">
        <v>151</v>
      </c>
      <c r="L211" s="43"/>
      <c r="M211" s="222" t="s">
        <v>19</v>
      </c>
      <c r="N211" s="223" t="s">
        <v>40</v>
      </c>
      <c r="O211" s="79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AR211" s="17" t="s">
        <v>152</v>
      </c>
      <c r="AT211" s="17" t="s">
        <v>147</v>
      </c>
      <c r="AU211" s="17" t="s">
        <v>79</v>
      </c>
      <c r="AY211" s="17" t="s">
        <v>146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77</v>
      </c>
      <c r="BK211" s="226">
        <f>ROUND(I211*H211,2)</f>
        <v>0</v>
      </c>
      <c r="BL211" s="17" t="s">
        <v>152</v>
      </c>
      <c r="BM211" s="17" t="s">
        <v>367</v>
      </c>
    </row>
    <row r="212" s="1" customFormat="1" ht="22.5" customHeight="1">
      <c r="B212" s="38"/>
      <c r="C212" s="215" t="s">
        <v>368</v>
      </c>
      <c r="D212" s="215" t="s">
        <v>147</v>
      </c>
      <c r="E212" s="216" t="s">
        <v>369</v>
      </c>
      <c r="F212" s="217" t="s">
        <v>370</v>
      </c>
      <c r="G212" s="218" t="s">
        <v>162</v>
      </c>
      <c r="H212" s="219">
        <v>26.068000000000001</v>
      </c>
      <c r="I212" s="220"/>
      <c r="J212" s="221">
        <f>ROUND(I212*H212,2)</f>
        <v>0</v>
      </c>
      <c r="K212" s="217" t="s">
        <v>151</v>
      </c>
      <c r="L212" s="43"/>
      <c r="M212" s="222" t="s">
        <v>19</v>
      </c>
      <c r="N212" s="223" t="s">
        <v>40</v>
      </c>
      <c r="O212" s="79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AR212" s="17" t="s">
        <v>152</v>
      </c>
      <c r="AT212" s="17" t="s">
        <v>147</v>
      </c>
      <c r="AU212" s="17" t="s">
        <v>79</v>
      </c>
      <c r="AY212" s="17" t="s">
        <v>146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77</v>
      </c>
      <c r="BK212" s="226">
        <f>ROUND(I212*H212,2)</f>
        <v>0</v>
      </c>
      <c r="BL212" s="17" t="s">
        <v>152</v>
      </c>
      <c r="BM212" s="17" t="s">
        <v>371</v>
      </c>
    </row>
    <row r="213" s="11" customFormat="1" ht="22.8" customHeight="1">
      <c r="B213" s="199"/>
      <c r="C213" s="200"/>
      <c r="D213" s="201" t="s">
        <v>68</v>
      </c>
      <c r="E213" s="213" t="s">
        <v>372</v>
      </c>
      <c r="F213" s="213" t="s">
        <v>373</v>
      </c>
      <c r="G213" s="200"/>
      <c r="H213" s="200"/>
      <c r="I213" s="203"/>
      <c r="J213" s="214">
        <f>BK213</f>
        <v>0</v>
      </c>
      <c r="K213" s="200"/>
      <c r="L213" s="205"/>
      <c r="M213" s="206"/>
      <c r="N213" s="207"/>
      <c r="O213" s="207"/>
      <c r="P213" s="208">
        <f>P214</f>
        <v>0</v>
      </c>
      <c r="Q213" s="207"/>
      <c r="R213" s="208">
        <f>R214</f>
        <v>0</v>
      </c>
      <c r="S213" s="207"/>
      <c r="T213" s="209">
        <f>T214</f>
        <v>0</v>
      </c>
      <c r="AR213" s="210" t="s">
        <v>77</v>
      </c>
      <c r="AT213" s="211" t="s">
        <v>68</v>
      </c>
      <c r="AU213" s="211" t="s">
        <v>77</v>
      </c>
      <c r="AY213" s="210" t="s">
        <v>146</v>
      </c>
      <c r="BK213" s="212">
        <f>BK214</f>
        <v>0</v>
      </c>
    </row>
    <row r="214" s="1" customFormat="1" ht="22.5" customHeight="1">
      <c r="B214" s="38"/>
      <c r="C214" s="215" t="s">
        <v>374</v>
      </c>
      <c r="D214" s="215" t="s">
        <v>147</v>
      </c>
      <c r="E214" s="216" t="s">
        <v>375</v>
      </c>
      <c r="F214" s="217" t="s">
        <v>376</v>
      </c>
      <c r="G214" s="218" t="s">
        <v>162</v>
      </c>
      <c r="H214" s="219">
        <v>12.108000000000001</v>
      </c>
      <c r="I214" s="220"/>
      <c r="J214" s="221">
        <f>ROUND(I214*H214,2)</f>
        <v>0</v>
      </c>
      <c r="K214" s="217" t="s">
        <v>151</v>
      </c>
      <c r="L214" s="43"/>
      <c r="M214" s="222" t="s">
        <v>19</v>
      </c>
      <c r="N214" s="223" t="s">
        <v>40</v>
      </c>
      <c r="O214" s="79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AR214" s="17" t="s">
        <v>152</v>
      </c>
      <c r="AT214" s="17" t="s">
        <v>147</v>
      </c>
      <c r="AU214" s="17" t="s">
        <v>79</v>
      </c>
      <c r="AY214" s="17" t="s">
        <v>146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77</v>
      </c>
      <c r="BK214" s="226">
        <f>ROUND(I214*H214,2)</f>
        <v>0</v>
      </c>
      <c r="BL214" s="17" t="s">
        <v>152</v>
      </c>
      <c r="BM214" s="17" t="s">
        <v>377</v>
      </c>
    </row>
    <row r="215" s="11" customFormat="1" ht="25.92" customHeight="1">
      <c r="B215" s="199"/>
      <c r="C215" s="200"/>
      <c r="D215" s="201" t="s">
        <v>68</v>
      </c>
      <c r="E215" s="202" t="s">
        <v>378</v>
      </c>
      <c r="F215" s="202" t="s">
        <v>379</v>
      </c>
      <c r="G215" s="200"/>
      <c r="H215" s="200"/>
      <c r="I215" s="203"/>
      <c r="J215" s="204">
        <f>BK215</f>
        <v>0</v>
      </c>
      <c r="K215" s="200"/>
      <c r="L215" s="205"/>
      <c r="M215" s="206"/>
      <c r="N215" s="207"/>
      <c r="O215" s="207"/>
      <c r="P215" s="208">
        <f>P216+P233+P255+P274+P277+P281+P292+P299+P305+P309+P334+P358+P370+P381+P401</f>
        <v>0</v>
      </c>
      <c r="Q215" s="207"/>
      <c r="R215" s="208">
        <f>R216+R233+R255+R274+R277+R281+R292+R299+R305+R309+R334+R358+R370+R381+R401</f>
        <v>8.0499982200000009</v>
      </c>
      <c r="S215" s="207"/>
      <c r="T215" s="209">
        <f>T216+T233+T255+T274+T277+T281+T292+T299+T305+T309+T334+T358+T370+T381+T401</f>
        <v>0.094730000000000009</v>
      </c>
      <c r="AR215" s="210" t="s">
        <v>79</v>
      </c>
      <c r="AT215" s="211" t="s">
        <v>68</v>
      </c>
      <c r="AU215" s="211" t="s">
        <v>69</v>
      </c>
      <c r="AY215" s="210" t="s">
        <v>146</v>
      </c>
      <c r="BK215" s="212">
        <f>BK216+BK233+BK255+BK274+BK277+BK281+BK292+BK299+BK305+BK309+BK334+BK358+BK370+BK381+BK401</f>
        <v>0</v>
      </c>
    </row>
    <row r="216" s="11" customFormat="1" ht="22.8" customHeight="1">
      <c r="B216" s="199"/>
      <c r="C216" s="200"/>
      <c r="D216" s="201" t="s">
        <v>68</v>
      </c>
      <c r="E216" s="213" t="s">
        <v>380</v>
      </c>
      <c r="F216" s="213" t="s">
        <v>381</v>
      </c>
      <c r="G216" s="200"/>
      <c r="H216" s="200"/>
      <c r="I216" s="203"/>
      <c r="J216" s="214">
        <f>BK216</f>
        <v>0</v>
      </c>
      <c r="K216" s="200"/>
      <c r="L216" s="205"/>
      <c r="M216" s="206"/>
      <c r="N216" s="207"/>
      <c r="O216" s="207"/>
      <c r="P216" s="208">
        <f>SUM(P217:P232)</f>
        <v>0</v>
      </c>
      <c r="Q216" s="207"/>
      <c r="R216" s="208">
        <f>SUM(R217:R232)</f>
        <v>0.12647000000000003</v>
      </c>
      <c r="S216" s="207"/>
      <c r="T216" s="209">
        <f>SUM(T217:T232)</f>
        <v>0</v>
      </c>
      <c r="AR216" s="210" t="s">
        <v>79</v>
      </c>
      <c r="AT216" s="211" t="s">
        <v>68</v>
      </c>
      <c r="AU216" s="211" t="s">
        <v>77</v>
      </c>
      <c r="AY216" s="210" t="s">
        <v>146</v>
      </c>
      <c r="BK216" s="212">
        <f>SUM(BK217:BK232)</f>
        <v>0</v>
      </c>
    </row>
    <row r="217" s="1" customFormat="1" ht="16.5" customHeight="1">
      <c r="B217" s="38"/>
      <c r="C217" s="215" t="s">
        <v>382</v>
      </c>
      <c r="D217" s="215" t="s">
        <v>147</v>
      </c>
      <c r="E217" s="216" t="s">
        <v>383</v>
      </c>
      <c r="F217" s="217" t="s">
        <v>384</v>
      </c>
      <c r="G217" s="218" t="s">
        <v>178</v>
      </c>
      <c r="H217" s="219">
        <v>2</v>
      </c>
      <c r="I217" s="220"/>
      <c r="J217" s="221">
        <f>ROUND(I217*H217,2)</f>
        <v>0</v>
      </c>
      <c r="K217" s="217" t="s">
        <v>151</v>
      </c>
      <c r="L217" s="43"/>
      <c r="M217" s="222" t="s">
        <v>19</v>
      </c>
      <c r="N217" s="223" t="s">
        <v>40</v>
      </c>
      <c r="O217" s="79"/>
      <c r="P217" s="224">
        <f>O217*H217</f>
        <v>0</v>
      </c>
      <c r="Q217" s="224">
        <v>0.0010100000000000001</v>
      </c>
      <c r="R217" s="224">
        <f>Q217*H217</f>
        <v>0.0020200000000000001</v>
      </c>
      <c r="S217" s="224">
        <v>0</v>
      </c>
      <c r="T217" s="225">
        <f>S217*H217</f>
        <v>0</v>
      </c>
      <c r="AR217" s="17" t="s">
        <v>233</v>
      </c>
      <c r="AT217" s="17" t="s">
        <v>147</v>
      </c>
      <c r="AU217" s="17" t="s">
        <v>79</v>
      </c>
      <c r="AY217" s="17" t="s">
        <v>146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77</v>
      </c>
      <c r="BK217" s="226">
        <f>ROUND(I217*H217,2)</f>
        <v>0</v>
      </c>
      <c r="BL217" s="17" t="s">
        <v>233</v>
      </c>
      <c r="BM217" s="17" t="s">
        <v>385</v>
      </c>
    </row>
    <row r="218" s="1" customFormat="1" ht="16.5" customHeight="1">
      <c r="B218" s="38"/>
      <c r="C218" s="215" t="s">
        <v>386</v>
      </c>
      <c r="D218" s="215" t="s">
        <v>147</v>
      </c>
      <c r="E218" s="216" t="s">
        <v>387</v>
      </c>
      <c r="F218" s="217" t="s">
        <v>388</v>
      </c>
      <c r="G218" s="218" t="s">
        <v>193</v>
      </c>
      <c r="H218" s="219">
        <v>5</v>
      </c>
      <c r="I218" s="220"/>
      <c r="J218" s="221">
        <f>ROUND(I218*H218,2)</f>
        <v>0</v>
      </c>
      <c r="K218" s="217" t="s">
        <v>151</v>
      </c>
      <c r="L218" s="43"/>
      <c r="M218" s="222" t="s">
        <v>19</v>
      </c>
      <c r="N218" s="223" t="s">
        <v>40</v>
      </c>
      <c r="O218" s="79"/>
      <c r="P218" s="224">
        <f>O218*H218</f>
        <v>0</v>
      </c>
      <c r="Q218" s="224">
        <v>0.0020799999999999998</v>
      </c>
      <c r="R218" s="224">
        <f>Q218*H218</f>
        <v>0.0104</v>
      </c>
      <c r="S218" s="224">
        <v>0</v>
      </c>
      <c r="T218" s="225">
        <f>S218*H218</f>
        <v>0</v>
      </c>
      <c r="AR218" s="17" t="s">
        <v>233</v>
      </c>
      <c r="AT218" s="17" t="s">
        <v>147</v>
      </c>
      <c r="AU218" s="17" t="s">
        <v>79</v>
      </c>
      <c r="AY218" s="17" t="s">
        <v>146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77</v>
      </c>
      <c r="BK218" s="226">
        <f>ROUND(I218*H218,2)</f>
        <v>0</v>
      </c>
      <c r="BL218" s="17" t="s">
        <v>233</v>
      </c>
      <c r="BM218" s="17" t="s">
        <v>389</v>
      </c>
    </row>
    <row r="219" s="1" customFormat="1" ht="16.5" customHeight="1">
      <c r="B219" s="38"/>
      <c r="C219" s="215" t="s">
        <v>390</v>
      </c>
      <c r="D219" s="215" t="s">
        <v>147</v>
      </c>
      <c r="E219" s="216" t="s">
        <v>391</v>
      </c>
      <c r="F219" s="217" t="s">
        <v>392</v>
      </c>
      <c r="G219" s="218" t="s">
        <v>193</v>
      </c>
      <c r="H219" s="219">
        <v>8</v>
      </c>
      <c r="I219" s="220"/>
      <c r="J219" s="221">
        <f>ROUND(I219*H219,2)</f>
        <v>0</v>
      </c>
      <c r="K219" s="217" t="s">
        <v>151</v>
      </c>
      <c r="L219" s="43"/>
      <c r="M219" s="222" t="s">
        <v>19</v>
      </c>
      <c r="N219" s="223" t="s">
        <v>40</v>
      </c>
      <c r="O219" s="79"/>
      <c r="P219" s="224">
        <f>O219*H219</f>
        <v>0</v>
      </c>
      <c r="Q219" s="224">
        <v>0.00362</v>
      </c>
      <c r="R219" s="224">
        <f>Q219*H219</f>
        <v>0.02896</v>
      </c>
      <c r="S219" s="224">
        <v>0</v>
      </c>
      <c r="T219" s="225">
        <f>S219*H219</f>
        <v>0</v>
      </c>
      <c r="AR219" s="17" t="s">
        <v>233</v>
      </c>
      <c r="AT219" s="17" t="s">
        <v>147</v>
      </c>
      <c r="AU219" s="17" t="s">
        <v>79</v>
      </c>
      <c r="AY219" s="17" t="s">
        <v>146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77</v>
      </c>
      <c r="BK219" s="226">
        <f>ROUND(I219*H219,2)</f>
        <v>0</v>
      </c>
      <c r="BL219" s="17" t="s">
        <v>233</v>
      </c>
      <c r="BM219" s="17" t="s">
        <v>393</v>
      </c>
    </row>
    <row r="220" s="1" customFormat="1" ht="16.5" customHeight="1">
      <c r="B220" s="38"/>
      <c r="C220" s="215" t="s">
        <v>394</v>
      </c>
      <c r="D220" s="215" t="s">
        <v>147</v>
      </c>
      <c r="E220" s="216" t="s">
        <v>395</v>
      </c>
      <c r="F220" s="217" t="s">
        <v>396</v>
      </c>
      <c r="G220" s="218" t="s">
        <v>193</v>
      </c>
      <c r="H220" s="219">
        <v>7</v>
      </c>
      <c r="I220" s="220"/>
      <c r="J220" s="221">
        <f>ROUND(I220*H220,2)</f>
        <v>0</v>
      </c>
      <c r="K220" s="217" t="s">
        <v>151</v>
      </c>
      <c r="L220" s="43"/>
      <c r="M220" s="222" t="s">
        <v>19</v>
      </c>
      <c r="N220" s="223" t="s">
        <v>40</v>
      </c>
      <c r="O220" s="79"/>
      <c r="P220" s="224">
        <f>O220*H220</f>
        <v>0</v>
      </c>
      <c r="Q220" s="224">
        <v>0.0044099999999999999</v>
      </c>
      <c r="R220" s="224">
        <f>Q220*H220</f>
        <v>0.030869999999999998</v>
      </c>
      <c r="S220" s="224">
        <v>0</v>
      </c>
      <c r="T220" s="225">
        <f>S220*H220</f>
        <v>0</v>
      </c>
      <c r="AR220" s="17" t="s">
        <v>233</v>
      </c>
      <c r="AT220" s="17" t="s">
        <v>147</v>
      </c>
      <c r="AU220" s="17" t="s">
        <v>79</v>
      </c>
      <c r="AY220" s="17" t="s">
        <v>146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77</v>
      </c>
      <c r="BK220" s="226">
        <f>ROUND(I220*H220,2)</f>
        <v>0</v>
      </c>
      <c r="BL220" s="17" t="s">
        <v>233</v>
      </c>
      <c r="BM220" s="17" t="s">
        <v>397</v>
      </c>
    </row>
    <row r="221" s="1" customFormat="1" ht="16.5" customHeight="1">
      <c r="B221" s="38"/>
      <c r="C221" s="215" t="s">
        <v>398</v>
      </c>
      <c r="D221" s="215" t="s">
        <v>147</v>
      </c>
      <c r="E221" s="216" t="s">
        <v>399</v>
      </c>
      <c r="F221" s="217" t="s">
        <v>400</v>
      </c>
      <c r="G221" s="218" t="s">
        <v>193</v>
      </c>
      <c r="H221" s="219">
        <v>18</v>
      </c>
      <c r="I221" s="220"/>
      <c r="J221" s="221">
        <f>ROUND(I221*H221,2)</f>
        <v>0</v>
      </c>
      <c r="K221" s="217" t="s">
        <v>151</v>
      </c>
      <c r="L221" s="43"/>
      <c r="M221" s="222" t="s">
        <v>19</v>
      </c>
      <c r="N221" s="223" t="s">
        <v>40</v>
      </c>
      <c r="O221" s="79"/>
      <c r="P221" s="224">
        <f>O221*H221</f>
        <v>0</v>
      </c>
      <c r="Q221" s="224">
        <v>0.00046000000000000001</v>
      </c>
      <c r="R221" s="224">
        <f>Q221*H221</f>
        <v>0.0082800000000000009</v>
      </c>
      <c r="S221" s="224">
        <v>0</v>
      </c>
      <c r="T221" s="225">
        <f>S221*H221</f>
        <v>0</v>
      </c>
      <c r="AR221" s="17" t="s">
        <v>233</v>
      </c>
      <c r="AT221" s="17" t="s">
        <v>147</v>
      </c>
      <c r="AU221" s="17" t="s">
        <v>79</v>
      </c>
      <c r="AY221" s="17" t="s">
        <v>146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77</v>
      </c>
      <c r="BK221" s="226">
        <f>ROUND(I221*H221,2)</f>
        <v>0</v>
      </c>
      <c r="BL221" s="17" t="s">
        <v>233</v>
      </c>
      <c r="BM221" s="17" t="s">
        <v>401</v>
      </c>
    </row>
    <row r="222" s="1" customFormat="1" ht="16.5" customHeight="1">
      <c r="B222" s="38"/>
      <c r="C222" s="215" t="s">
        <v>402</v>
      </c>
      <c r="D222" s="215" t="s">
        <v>147</v>
      </c>
      <c r="E222" s="216" t="s">
        <v>403</v>
      </c>
      <c r="F222" s="217" t="s">
        <v>404</v>
      </c>
      <c r="G222" s="218" t="s">
        <v>193</v>
      </c>
      <c r="H222" s="219">
        <v>15</v>
      </c>
      <c r="I222" s="220"/>
      <c r="J222" s="221">
        <f>ROUND(I222*H222,2)</f>
        <v>0</v>
      </c>
      <c r="K222" s="217" t="s">
        <v>151</v>
      </c>
      <c r="L222" s="43"/>
      <c r="M222" s="222" t="s">
        <v>19</v>
      </c>
      <c r="N222" s="223" t="s">
        <v>40</v>
      </c>
      <c r="O222" s="79"/>
      <c r="P222" s="224">
        <f>O222*H222</f>
        <v>0</v>
      </c>
      <c r="Q222" s="224">
        <v>0.00076999999999999996</v>
      </c>
      <c r="R222" s="224">
        <f>Q222*H222</f>
        <v>0.01155</v>
      </c>
      <c r="S222" s="224">
        <v>0</v>
      </c>
      <c r="T222" s="225">
        <f>S222*H222</f>
        <v>0</v>
      </c>
      <c r="AR222" s="17" t="s">
        <v>233</v>
      </c>
      <c r="AT222" s="17" t="s">
        <v>147</v>
      </c>
      <c r="AU222" s="17" t="s">
        <v>79</v>
      </c>
      <c r="AY222" s="17" t="s">
        <v>146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77</v>
      </c>
      <c r="BK222" s="226">
        <f>ROUND(I222*H222,2)</f>
        <v>0</v>
      </c>
      <c r="BL222" s="17" t="s">
        <v>233</v>
      </c>
      <c r="BM222" s="17" t="s">
        <v>405</v>
      </c>
    </row>
    <row r="223" s="1" customFormat="1" ht="16.5" customHeight="1">
      <c r="B223" s="38"/>
      <c r="C223" s="215" t="s">
        <v>406</v>
      </c>
      <c r="D223" s="215" t="s">
        <v>147</v>
      </c>
      <c r="E223" s="216" t="s">
        <v>407</v>
      </c>
      <c r="F223" s="217" t="s">
        <v>408</v>
      </c>
      <c r="G223" s="218" t="s">
        <v>193</v>
      </c>
      <c r="H223" s="219">
        <v>15</v>
      </c>
      <c r="I223" s="220"/>
      <c r="J223" s="221">
        <f>ROUND(I223*H223,2)</f>
        <v>0</v>
      </c>
      <c r="K223" s="217" t="s">
        <v>151</v>
      </c>
      <c r="L223" s="43"/>
      <c r="M223" s="222" t="s">
        <v>19</v>
      </c>
      <c r="N223" s="223" t="s">
        <v>40</v>
      </c>
      <c r="O223" s="79"/>
      <c r="P223" s="224">
        <f>O223*H223</f>
        <v>0</v>
      </c>
      <c r="Q223" s="224">
        <v>0.0017700000000000001</v>
      </c>
      <c r="R223" s="224">
        <f>Q223*H223</f>
        <v>0.026550000000000001</v>
      </c>
      <c r="S223" s="224">
        <v>0</v>
      </c>
      <c r="T223" s="225">
        <f>S223*H223</f>
        <v>0</v>
      </c>
      <c r="AR223" s="17" t="s">
        <v>233</v>
      </c>
      <c r="AT223" s="17" t="s">
        <v>147</v>
      </c>
      <c r="AU223" s="17" t="s">
        <v>79</v>
      </c>
      <c r="AY223" s="17" t="s">
        <v>146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77</v>
      </c>
      <c r="BK223" s="226">
        <f>ROUND(I223*H223,2)</f>
        <v>0</v>
      </c>
      <c r="BL223" s="17" t="s">
        <v>233</v>
      </c>
      <c r="BM223" s="17" t="s">
        <v>409</v>
      </c>
    </row>
    <row r="224" s="1" customFormat="1" ht="16.5" customHeight="1">
      <c r="B224" s="38"/>
      <c r="C224" s="215" t="s">
        <v>410</v>
      </c>
      <c r="D224" s="215" t="s">
        <v>147</v>
      </c>
      <c r="E224" s="216" t="s">
        <v>411</v>
      </c>
      <c r="F224" s="217" t="s">
        <v>412</v>
      </c>
      <c r="G224" s="218" t="s">
        <v>193</v>
      </c>
      <c r="H224" s="219">
        <v>6</v>
      </c>
      <c r="I224" s="220"/>
      <c r="J224" s="221">
        <f>ROUND(I224*H224,2)</f>
        <v>0</v>
      </c>
      <c r="K224" s="217" t="s">
        <v>151</v>
      </c>
      <c r="L224" s="43"/>
      <c r="M224" s="222" t="s">
        <v>19</v>
      </c>
      <c r="N224" s="223" t="s">
        <v>40</v>
      </c>
      <c r="O224" s="79"/>
      <c r="P224" s="224">
        <f>O224*H224</f>
        <v>0</v>
      </c>
      <c r="Q224" s="224">
        <v>0.00109</v>
      </c>
      <c r="R224" s="224">
        <f>Q224*H224</f>
        <v>0.0065400000000000007</v>
      </c>
      <c r="S224" s="224">
        <v>0</v>
      </c>
      <c r="T224" s="225">
        <f>S224*H224</f>
        <v>0</v>
      </c>
      <c r="AR224" s="17" t="s">
        <v>233</v>
      </c>
      <c r="AT224" s="17" t="s">
        <v>147</v>
      </c>
      <c r="AU224" s="17" t="s">
        <v>79</v>
      </c>
      <c r="AY224" s="17" t="s">
        <v>146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77</v>
      </c>
      <c r="BK224" s="226">
        <f>ROUND(I224*H224,2)</f>
        <v>0</v>
      </c>
      <c r="BL224" s="17" t="s">
        <v>233</v>
      </c>
      <c r="BM224" s="17" t="s">
        <v>413</v>
      </c>
    </row>
    <row r="225" s="1" customFormat="1" ht="16.5" customHeight="1">
      <c r="B225" s="38"/>
      <c r="C225" s="215" t="s">
        <v>414</v>
      </c>
      <c r="D225" s="215" t="s">
        <v>147</v>
      </c>
      <c r="E225" s="216" t="s">
        <v>415</v>
      </c>
      <c r="F225" s="217" t="s">
        <v>416</v>
      </c>
      <c r="G225" s="218" t="s">
        <v>178</v>
      </c>
      <c r="H225" s="219">
        <v>8</v>
      </c>
      <c r="I225" s="220"/>
      <c r="J225" s="221">
        <f>ROUND(I225*H225,2)</f>
        <v>0</v>
      </c>
      <c r="K225" s="217" t="s">
        <v>151</v>
      </c>
      <c r="L225" s="43"/>
      <c r="M225" s="222" t="s">
        <v>19</v>
      </c>
      <c r="N225" s="223" t="s">
        <v>40</v>
      </c>
      <c r="O225" s="79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AR225" s="17" t="s">
        <v>233</v>
      </c>
      <c r="AT225" s="17" t="s">
        <v>147</v>
      </c>
      <c r="AU225" s="17" t="s">
        <v>79</v>
      </c>
      <c r="AY225" s="17" t="s">
        <v>146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77</v>
      </c>
      <c r="BK225" s="226">
        <f>ROUND(I225*H225,2)</f>
        <v>0</v>
      </c>
      <c r="BL225" s="17" t="s">
        <v>233</v>
      </c>
      <c r="BM225" s="17" t="s">
        <v>417</v>
      </c>
    </row>
    <row r="226" s="1" customFormat="1" ht="16.5" customHeight="1">
      <c r="B226" s="38"/>
      <c r="C226" s="215" t="s">
        <v>418</v>
      </c>
      <c r="D226" s="215" t="s">
        <v>147</v>
      </c>
      <c r="E226" s="216" t="s">
        <v>419</v>
      </c>
      <c r="F226" s="217" t="s">
        <v>420</v>
      </c>
      <c r="G226" s="218" t="s">
        <v>178</v>
      </c>
      <c r="H226" s="219">
        <v>4</v>
      </c>
      <c r="I226" s="220"/>
      <c r="J226" s="221">
        <f>ROUND(I226*H226,2)</f>
        <v>0</v>
      </c>
      <c r="K226" s="217" t="s">
        <v>151</v>
      </c>
      <c r="L226" s="43"/>
      <c r="M226" s="222" t="s">
        <v>19</v>
      </c>
      <c r="N226" s="223" t="s">
        <v>40</v>
      </c>
      <c r="O226" s="79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AR226" s="17" t="s">
        <v>233</v>
      </c>
      <c r="AT226" s="17" t="s">
        <v>147</v>
      </c>
      <c r="AU226" s="17" t="s">
        <v>79</v>
      </c>
      <c r="AY226" s="17" t="s">
        <v>146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77</v>
      </c>
      <c r="BK226" s="226">
        <f>ROUND(I226*H226,2)</f>
        <v>0</v>
      </c>
      <c r="BL226" s="17" t="s">
        <v>233</v>
      </c>
      <c r="BM226" s="17" t="s">
        <v>421</v>
      </c>
    </row>
    <row r="227" s="1" customFormat="1" ht="16.5" customHeight="1">
      <c r="B227" s="38"/>
      <c r="C227" s="215" t="s">
        <v>422</v>
      </c>
      <c r="D227" s="215" t="s">
        <v>147</v>
      </c>
      <c r="E227" s="216" t="s">
        <v>423</v>
      </c>
      <c r="F227" s="217" t="s">
        <v>424</v>
      </c>
      <c r="G227" s="218" t="s">
        <v>178</v>
      </c>
      <c r="H227" s="219">
        <v>2</v>
      </c>
      <c r="I227" s="220"/>
      <c r="J227" s="221">
        <f>ROUND(I227*H227,2)</f>
        <v>0</v>
      </c>
      <c r="K227" s="217" t="s">
        <v>151</v>
      </c>
      <c r="L227" s="43"/>
      <c r="M227" s="222" t="s">
        <v>19</v>
      </c>
      <c r="N227" s="223" t="s">
        <v>40</v>
      </c>
      <c r="O227" s="79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AR227" s="17" t="s">
        <v>233</v>
      </c>
      <c r="AT227" s="17" t="s">
        <v>147</v>
      </c>
      <c r="AU227" s="17" t="s">
        <v>79</v>
      </c>
      <c r="AY227" s="17" t="s">
        <v>146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77</v>
      </c>
      <c r="BK227" s="226">
        <f>ROUND(I227*H227,2)</f>
        <v>0</v>
      </c>
      <c r="BL227" s="17" t="s">
        <v>233</v>
      </c>
      <c r="BM227" s="17" t="s">
        <v>425</v>
      </c>
    </row>
    <row r="228" s="1" customFormat="1" ht="16.5" customHeight="1">
      <c r="B228" s="38"/>
      <c r="C228" s="215" t="s">
        <v>426</v>
      </c>
      <c r="D228" s="215" t="s">
        <v>147</v>
      </c>
      <c r="E228" s="216" t="s">
        <v>427</v>
      </c>
      <c r="F228" s="217" t="s">
        <v>428</v>
      </c>
      <c r="G228" s="218" t="s">
        <v>178</v>
      </c>
      <c r="H228" s="219">
        <v>1</v>
      </c>
      <c r="I228" s="220"/>
      <c r="J228" s="221">
        <f>ROUND(I228*H228,2)</f>
        <v>0</v>
      </c>
      <c r="K228" s="217" t="s">
        <v>151</v>
      </c>
      <c r="L228" s="43"/>
      <c r="M228" s="222" t="s">
        <v>19</v>
      </c>
      <c r="N228" s="223" t="s">
        <v>40</v>
      </c>
      <c r="O228" s="79"/>
      <c r="P228" s="224">
        <f>O228*H228</f>
        <v>0</v>
      </c>
      <c r="Q228" s="224">
        <v>0.0010100000000000001</v>
      </c>
      <c r="R228" s="224">
        <f>Q228*H228</f>
        <v>0.0010100000000000001</v>
      </c>
      <c r="S228" s="224">
        <v>0</v>
      </c>
      <c r="T228" s="225">
        <f>S228*H228</f>
        <v>0</v>
      </c>
      <c r="AR228" s="17" t="s">
        <v>233</v>
      </c>
      <c r="AT228" s="17" t="s">
        <v>147</v>
      </c>
      <c r="AU228" s="17" t="s">
        <v>79</v>
      </c>
      <c r="AY228" s="17" t="s">
        <v>146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77</v>
      </c>
      <c r="BK228" s="226">
        <f>ROUND(I228*H228,2)</f>
        <v>0</v>
      </c>
      <c r="BL228" s="17" t="s">
        <v>233</v>
      </c>
      <c r="BM228" s="17" t="s">
        <v>429</v>
      </c>
    </row>
    <row r="229" s="1" customFormat="1" ht="16.5" customHeight="1">
      <c r="B229" s="38"/>
      <c r="C229" s="215" t="s">
        <v>430</v>
      </c>
      <c r="D229" s="215" t="s">
        <v>147</v>
      </c>
      <c r="E229" s="216" t="s">
        <v>431</v>
      </c>
      <c r="F229" s="217" t="s">
        <v>432</v>
      </c>
      <c r="G229" s="218" t="s">
        <v>178</v>
      </c>
      <c r="H229" s="219">
        <v>1</v>
      </c>
      <c r="I229" s="220"/>
      <c r="J229" s="221">
        <f>ROUND(I229*H229,2)</f>
        <v>0</v>
      </c>
      <c r="K229" s="217" t="s">
        <v>151</v>
      </c>
      <c r="L229" s="43"/>
      <c r="M229" s="222" t="s">
        <v>19</v>
      </c>
      <c r="N229" s="223" t="s">
        <v>40</v>
      </c>
      <c r="O229" s="79"/>
      <c r="P229" s="224">
        <f>O229*H229</f>
        <v>0</v>
      </c>
      <c r="Q229" s="224">
        <v>0.00029</v>
      </c>
      <c r="R229" s="224">
        <f>Q229*H229</f>
        <v>0.00029</v>
      </c>
      <c r="S229" s="224">
        <v>0</v>
      </c>
      <c r="T229" s="225">
        <f>S229*H229</f>
        <v>0</v>
      </c>
      <c r="AR229" s="17" t="s">
        <v>233</v>
      </c>
      <c r="AT229" s="17" t="s">
        <v>147</v>
      </c>
      <c r="AU229" s="17" t="s">
        <v>79</v>
      </c>
      <c r="AY229" s="17" t="s">
        <v>146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77</v>
      </c>
      <c r="BK229" s="226">
        <f>ROUND(I229*H229,2)</f>
        <v>0</v>
      </c>
      <c r="BL229" s="17" t="s">
        <v>233</v>
      </c>
      <c r="BM229" s="17" t="s">
        <v>433</v>
      </c>
    </row>
    <row r="230" s="1" customFormat="1" ht="16.5" customHeight="1">
      <c r="B230" s="38"/>
      <c r="C230" s="215" t="s">
        <v>434</v>
      </c>
      <c r="D230" s="215" t="s">
        <v>147</v>
      </c>
      <c r="E230" s="216" t="s">
        <v>435</v>
      </c>
      <c r="F230" s="217" t="s">
        <v>436</v>
      </c>
      <c r="G230" s="218" t="s">
        <v>193</v>
      </c>
      <c r="H230" s="219">
        <v>61</v>
      </c>
      <c r="I230" s="220"/>
      <c r="J230" s="221">
        <f>ROUND(I230*H230,2)</f>
        <v>0</v>
      </c>
      <c r="K230" s="217" t="s">
        <v>151</v>
      </c>
      <c r="L230" s="43"/>
      <c r="M230" s="222" t="s">
        <v>19</v>
      </c>
      <c r="N230" s="223" t="s">
        <v>40</v>
      </c>
      <c r="O230" s="79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AR230" s="17" t="s">
        <v>233</v>
      </c>
      <c r="AT230" s="17" t="s">
        <v>147</v>
      </c>
      <c r="AU230" s="17" t="s">
        <v>79</v>
      </c>
      <c r="AY230" s="17" t="s">
        <v>146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77</v>
      </c>
      <c r="BK230" s="226">
        <f>ROUND(I230*H230,2)</f>
        <v>0</v>
      </c>
      <c r="BL230" s="17" t="s">
        <v>233</v>
      </c>
      <c r="BM230" s="17" t="s">
        <v>437</v>
      </c>
    </row>
    <row r="231" s="1" customFormat="1" ht="16.5" customHeight="1">
      <c r="B231" s="38"/>
      <c r="C231" s="215" t="s">
        <v>438</v>
      </c>
      <c r="D231" s="215" t="s">
        <v>147</v>
      </c>
      <c r="E231" s="216" t="s">
        <v>439</v>
      </c>
      <c r="F231" s="217" t="s">
        <v>440</v>
      </c>
      <c r="G231" s="218" t="s">
        <v>193</v>
      </c>
      <c r="H231" s="219">
        <v>15</v>
      </c>
      <c r="I231" s="220"/>
      <c r="J231" s="221">
        <f>ROUND(I231*H231,2)</f>
        <v>0</v>
      </c>
      <c r="K231" s="217" t="s">
        <v>151</v>
      </c>
      <c r="L231" s="43"/>
      <c r="M231" s="222" t="s">
        <v>19</v>
      </c>
      <c r="N231" s="223" t="s">
        <v>40</v>
      </c>
      <c r="O231" s="79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AR231" s="17" t="s">
        <v>233</v>
      </c>
      <c r="AT231" s="17" t="s">
        <v>147</v>
      </c>
      <c r="AU231" s="17" t="s">
        <v>79</v>
      </c>
      <c r="AY231" s="17" t="s">
        <v>146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77</v>
      </c>
      <c r="BK231" s="226">
        <f>ROUND(I231*H231,2)</f>
        <v>0</v>
      </c>
      <c r="BL231" s="17" t="s">
        <v>233</v>
      </c>
      <c r="BM231" s="17" t="s">
        <v>441</v>
      </c>
    </row>
    <row r="232" s="1" customFormat="1" ht="22.5" customHeight="1">
      <c r="B232" s="38"/>
      <c r="C232" s="215" t="s">
        <v>442</v>
      </c>
      <c r="D232" s="215" t="s">
        <v>147</v>
      </c>
      <c r="E232" s="216" t="s">
        <v>443</v>
      </c>
      <c r="F232" s="217" t="s">
        <v>444</v>
      </c>
      <c r="G232" s="218" t="s">
        <v>162</v>
      </c>
      <c r="H232" s="219">
        <v>0.126</v>
      </c>
      <c r="I232" s="220"/>
      <c r="J232" s="221">
        <f>ROUND(I232*H232,2)</f>
        <v>0</v>
      </c>
      <c r="K232" s="217" t="s">
        <v>151</v>
      </c>
      <c r="L232" s="43"/>
      <c r="M232" s="222" t="s">
        <v>19</v>
      </c>
      <c r="N232" s="223" t="s">
        <v>40</v>
      </c>
      <c r="O232" s="79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AR232" s="17" t="s">
        <v>233</v>
      </c>
      <c r="AT232" s="17" t="s">
        <v>147</v>
      </c>
      <c r="AU232" s="17" t="s">
        <v>79</v>
      </c>
      <c r="AY232" s="17" t="s">
        <v>146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77</v>
      </c>
      <c r="BK232" s="226">
        <f>ROUND(I232*H232,2)</f>
        <v>0</v>
      </c>
      <c r="BL232" s="17" t="s">
        <v>233</v>
      </c>
      <c r="BM232" s="17" t="s">
        <v>445</v>
      </c>
    </row>
    <row r="233" s="11" customFormat="1" ht="22.8" customHeight="1">
      <c r="B233" s="199"/>
      <c r="C233" s="200"/>
      <c r="D233" s="201" t="s">
        <v>68</v>
      </c>
      <c r="E233" s="213" t="s">
        <v>446</v>
      </c>
      <c r="F233" s="213" t="s">
        <v>447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SUM(P234:P254)</f>
        <v>0</v>
      </c>
      <c r="Q233" s="207"/>
      <c r="R233" s="208">
        <f>SUM(R234:R254)</f>
        <v>0.10031399999999999</v>
      </c>
      <c r="S233" s="207"/>
      <c r="T233" s="209">
        <f>SUM(T234:T254)</f>
        <v>0.011650000000000001</v>
      </c>
      <c r="AR233" s="210" t="s">
        <v>79</v>
      </c>
      <c r="AT233" s="211" t="s">
        <v>68</v>
      </c>
      <c r="AU233" s="211" t="s">
        <v>77</v>
      </c>
      <c r="AY233" s="210" t="s">
        <v>146</v>
      </c>
      <c r="BK233" s="212">
        <f>SUM(BK234:BK254)</f>
        <v>0</v>
      </c>
    </row>
    <row r="234" s="1" customFormat="1" ht="22.5" customHeight="1">
      <c r="B234" s="38"/>
      <c r="C234" s="215" t="s">
        <v>448</v>
      </c>
      <c r="D234" s="215" t="s">
        <v>147</v>
      </c>
      <c r="E234" s="216" t="s">
        <v>449</v>
      </c>
      <c r="F234" s="217" t="s">
        <v>450</v>
      </c>
      <c r="G234" s="218" t="s">
        <v>193</v>
      </c>
      <c r="H234" s="219">
        <v>60.600000000000001</v>
      </c>
      <c r="I234" s="220"/>
      <c r="J234" s="221">
        <f>ROUND(I234*H234,2)</f>
        <v>0</v>
      </c>
      <c r="K234" s="217" t="s">
        <v>151</v>
      </c>
      <c r="L234" s="43"/>
      <c r="M234" s="222" t="s">
        <v>19</v>
      </c>
      <c r="N234" s="223" t="s">
        <v>40</v>
      </c>
      <c r="O234" s="79"/>
      <c r="P234" s="224">
        <f>O234*H234</f>
        <v>0</v>
      </c>
      <c r="Q234" s="224">
        <v>0.00029999999999999997</v>
      </c>
      <c r="R234" s="224">
        <f>Q234*H234</f>
        <v>0.018179999999999998</v>
      </c>
      <c r="S234" s="224">
        <v>0</v>
      </c>
      <c r="T234" s="225">
        <f>S234*H234</f>
        <v>0</v>
      </c>
      <c r="AR234" s="17" t="s">
        <v>233</v>
      </c>
      <c r="AT234" s="17" t="s">
        <v>147</v>
      </c>
      <c r="AU234" s="17" t="s">
        <v>79</v>
      </c>
      <c r="AY234" s="17" t="s">
        <v>146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77</v>
      </c>
      <c r="BK234" s="226">
        <f>ROUND(I234*H234,2)</f>
        <v>0</v>
      </c>
      <c r="BL234" s="17" t="s">
        <v>233</v>
      </c>
      <c r="BM234" s="17" t="s">
        <v>451</v>
      </c>
    </row>
    <row r="235" s="12" customFormat="1">
      <c r="B235" s="227"/>
      <c r="C235" s="228"/>
      <c r="D235" s="229" t="s">
        <v>154</v>
      </c>
      <c r="E235" s="230" t="s">
        <v>19</v>
      </c>
      <c r="F235" s="231" t="s">
        <v>452</v>
      </c>
      <c r="G235" s="228"/>
      <c r="H235" s="232">
        <v>60.600000000000001</v>
      </c>
      <c r="I235" s="233"/>
      <c r="J235" s="228"/>
      <c r="K235" s="228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154</v>
      </c>
      <c r="AU235" s="238" t="s">
        <v>79</v>
      </c>
      <c r="AV235" s="12" t="s">
        <v>79</v>
      </c>
      <c r="AW235" s="12" t="s">
        <v>31</v>
      </c>
      <c r="AX235" s="12" t="s">
        <v>69</v>
      </c>
      <c r="AY235" s="238" t="s">
        <v>146</v>
      </c>
    </row>
    <row r="236" s="13" customFormat="1">
      <c r="B236" s="239"/>
      <c r="C236" s="240"/>
      <c r="D236" s="229" t="s">
        <v>154</v>
      </c>
      <c r="E236" s="241" t="s">
        <v>19</v>
      </c>
      <c r="F236" s="242" t="s">
        <v>157</v>
      </c>
      <c r="G236" s="240"/>
      <c r="H236" s="243">
        <v>60.600000000000001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AT236" s="249" t="s">
        <v>154</v>
      </c>
      <c r="AU236" s="249" t="s">
        <v>79</v>
      </c>
      <c r="AV236" s="13" t="s">
        <v>152</v>
      </c>
      <c r="AW236" s="13" t="s">
        <v>31</v>
      </c>
      <c r="AX236" s="13" t="s">
        <v>77</v>
      </c>
      <c r="AY236" s="249" t="s">
        <v>146</v>
      </c>
    </row>
    <row r="237" s="1" customFormat="1" ht="16.5" customHeight="1">
      <c r="B237" s="38"/>
      <c r="C237" s="215" t="s">
        <v>453</v>
      </c>
      <c r="D237" s="215" t="s">
        <v>147</v>
      </c>
      <c r="E237" s="216" t="s">
        <v>454</v>
      </c>
      <c r="F237" s="217" t="s">
        <v>455</v>
      </c>
      <c r="G237" s="218" t="s">
        <v>193</v>
      </c>
      <c r="H237" s="219">
        <v>60.600000000000001</v>
      </c>
      <c r="I237" s="220"/>
      <c r="J237" s="221">
        <f>ROUND(I237*H237,2)</f>
        <v>0</v>
      </c>
      <c r="K237" s="217" t="s">
        <v>151</v>
      </c>
      <c r="L237" s="43"/>
      <c r="M237" s="222" t="s">
        <v>19</v>
      </c>
      <c r="N237" s="223" t="s">
        <v>40</v>
      </c>
      <c r="O237" s="79"/>
      <c r="P237" s="224">
        <f>O237*H237</f>
        <v>0</v>
      </c>
      <c r="Q237" s="224">
        <v>0.00091</v>
      </c>
      <c r="R237" s="224">
        <f>Q237*H237</f>
        <v>0.055146000000000001</v>
      </c>
      <c r="S237" s="224">
        <v>0</v>
      </c>
      <c r="T237" s="225">
        <f>S237*H237</f>
        <v>0</v>
      </c>
      <c r="AR237" s="17" t="s">
        <v>233</v>
      </c>
      <c r="AT237" s="17" t="s">
        <v>147</v>
      </c>
      <c r="AU237" s="17" t="s">
        <v>79</v>
      </c>
      <c r="AY237" s="17" t="s">
        <v>146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77</v>
      </c>
      <c r="BK237" s="226">
        <f>ROUND(I237*H237,2)</f>
        <v>0</v>
      </c>
      <c r="BL237" s="17" t="s">
        <v>233</v>
      </c>
      <c r="BM237" s="17" t="s">
        <v>456</v>
      </c>
    </row>
    <row r="238" s="12" customFormat="1">
      <c r="B238" s="227"/>
      <c r="C238" s="228"/>
      <c r="D238" s="229" t="s">
        <v>154</v>
      </c>
      <c r="E238" s="230" t="s">
        <v>19</v>
      </c>
      <c r="F238" s="231" t="s">
        <v>452</v>
      </c>
      <c r="G238" s="228"/>
      <c r="H238" s="232">
        <v>60.600000000000001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154</v>
      </c>
      <c r="AU238" s="238" t="s">
        <v>79</v>
      </c>
      <c r="AV238" s="12" t="s">
        <v>79</v>
      </c>
      <c r="AW238" s="12" t="s">
        <v>31</v>
      </c>
      <c r="AX238" s="12" t="s">
        <v>69</v>
      </c>
      <c r="AY238" s="238" t="s">
        <v>146</v>
      </c>
    </row>
    <row r="239" s="13" customFormat="1">
      <c r="B239" s="239"/>
      <c r="C239" s="240"/>
      <c r="D239" s="229" t="s">
        <v>154</v>
      </c>
      <c r="E239" s="241" t="s">
        <v>19</v>
      </c>
      <c r="F239" s="242" t="s">
        <v>157</v>
      </c>
      <c r="G239" s="240"/>
      <c r="H239" s="243">
        <v>60.600000000000001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154</v>
      </c>
      <c r="AU239" s="249" t="s">
        <v>79</v>
      </c>
      <c r="AV239" s="13" t="s">
        <v>152</v>
      </c>
      <c r="AW239" s="13" t="s">
        <v>31</v>
      </c>
      <c r="AX239" s="13" t="s">
        <v>77</v>
      </c>
      <c r="AY239" s="249" t="s">
        <v>146</v>
      </c>
    </row>
    <row r="240" s="1" customFormat="1" ht="16.5" customHeight="1">
      <c r="B240" s="38"/>
      <c r="C240" s="215" t="s">
        <v>457</v>
      </c>
      <c r="D240" s="215" t="s">
        <v>147</v>
      </c>
      <c r="E240" s="216" t="s">
        <v>458</v>
      </c>
      <c r="F240" s="217" t="s">
        <v>459</v>
      </c>
      <c r="G240" s="218" t="s">
        <v>178</v>
      </c>
      <c r="H240" s="219">
        <v>4</v>
      </c>
      <c r="I240" s="220"/>
      <c r="J240" s="221">
        <f>ROUND(I240*H240,2)</f>
        <v>0</v>
      </c>
      <c r="K240" s="217" t="s">
        <v>151</v>
      </c>
      <c r="L240" s="43"/>
      <c r="M240" s="222" t="s">
        <v>19</v>
      </c>
      <c r="N240" s="223" t="s">
        <v>40</v>
      </c>
      <c r="O240" s="79"/>
      <c r="P240" s="224">
        <f>O240*H240</f>
        <v>0</v>
      </c>
      <c r="Q240" s="224">
        <v>0.00108</v>
      </c>
      <c r="R240" s="224">
        <f>Q240*H240</f>
        <v>0.0043200000000000001</v>
      </c>
      <c r="S240" s="224">
        <v>0</v>
      </c>
      <c r="T240" s="225">
        <f>S240*H240</f>
        <v>0</v>
      </c>
      <c r="AR240" s="17" t="s">
        <v>233</v>
      </c>
      <c r="AT240" s="17" t="s">
        <v>147</v>
      </c>
      <c r="AU240" s="17" t="s">
        <v>79</v>
      </c>
      <c r="AY240" s="17" t="s">
        <v>146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77</v>
      </c>
      <c r="BK240" s="226">
        <f>ROUND(I240*H240,2)</f>
        <v>0</v>
      </c>
      <c r="BL240" s="17" t="s">
        <v>233</v>
      </c>
      <c r="BM240" s="17" t="s">
        <v>460</v>
      </c>
    </row>
    <row r="241" s="1" customFormat="1" ht="22.5" customHeight="1">
      <c r="B241" s="38"/>
      <c r="C241" s="215" t="s">
        <v>461</v>
      </c>
      <c r="D241" s="215" t="s">
        <v>147</v>
      </c>
      <c r="E241" s="216" t="s">
        <v>462</v>
      </c>
      <c r="F241" s="217" t="s">
        <v>463</v>
      </c>
      <c r="G241" s="218" t="s">
        <v>193</v>
      </c>
      <c r="H241" s="219">
        <v>60.600000000000001</v>
      </c>
      <c r="I241" s="220"/>
      <c r="J241" s="221">
        <f>ROUND(I241*H241,2)</f>
        <v>0</v>
      </c>
      <c r="K241" s="217" t="s">
        <v>151</v>
      </c>
      <c r="L241" s="43"/>
      <c r="M241" s="222" t="s">
        <v>19</v>
      </c>
      <c r="N241" s="223" t="s">
        <v>40</v>
      </c>
      <c r="O241" s="79"/>
      <c r="P241" s="224">
        <f>O241*H241</f>
        <v>0</v>
      </c>
      <c r="Q241" s="224">
        <v>6.9999999999999994E-05</v>
      </c>
      <c r="R241" s="224">
        <f>Q241*H241</f>
        <v>0.0042420000000000001</v>
      </c>
      <c r="S241" s="224">
        <v>0</v>
      </c>
      <c r="T241" s="225">
        <f>S241*H241</f>
        <v>0</v>
      </c>
      <c r="AR241" s="17" t="s">
        <v>233</v>
      </c>
      <c r="AT241" s="17" t="s">
        <v>147</v>
      </c>
      <c r="AU241" s="17" t="s">
        <v>79</v>
      </c>
      <c r="AY241" s="17" t="s">
        <v>146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77</v>
      </c>
      <c r="BK241" s="226">
        <f>ROUND(I241*H241,2)</f>
        <v>0</v>
      </c>
      <c r="BL241" s="17" t="s">
        <v>233</v>
      </c>
      <c r="BM241" s="17" t="s">
        <v>464</v>
      </c>
    </row>
    <row r="242" s="12" customFormat="1">
      <c r="B242" s="227"/>
      <c r="C242" s="228"/>
      <c r="D242" s="229" t="s">
        <v>154</v>
      </c>
      <c r="E242" s="230" t="s">
        <v>19</v>
      </c>
      <c r="F242" s="231" t="s">
        <v>452</v>
      </c>
      <c r="G242" s="228"/>
      <c r="H242" s="232">
        <v>60.600000000000001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154</v>
      </c>
      <c r="AU242" s="238" t="s">
        <v>79</v>
      </c>
      <c r="AV242" s="12" t="s">
        <v>79</v>
      </c>
      <c r="AW242" s="12" t="s">
        <v>31</v>
      </c>
      <c r="AX242" s="12" t="s">
        <v>69</v>
      </c>
      <c r="AY242" s="238" t="s">
        <v>146</v>
      </c>
    </row>
    <row r="243" s="13" customFormat="1">
      <c r="B243" s="239"/>
      <c r="C243" s="240"/>
      <c r="D243" s="229" t="s">
        <v>154</v>
      </c>
      <c r="E243" s="241" t="s">
        <v>19</v>
      </c>
      <c r="F243" s="242" t="s">
        <v>157</v>
      </c>
      <c r="G243" s="240"/>
      <c r="H243" s="243">
        <v>60.600000000000001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AT243" s="249" t="s">
        <v>154</v>
      </c>
      <c r="AU243" s="249" t="s">
        <v>79</v>
      </c>
      <c r="AV243" s="13" t="s">
        <v>152</v>
      </c>
      <c r="AW243" s="13" t="s">
        <v>31</v>
      </c>
      <c r="AX243" s="13" t="s">
        <v>77</v>
      </c>
      <c r="AY243" s="249" t="s">
        <v>146</v>
      </c>
    </row>
    <row r="244" s="1" customFormat="1" ht="16.5" customHeight="1">
      <c r="B244" s="38"/>
      <c r="C244" s="215" t="s">
        <v>465</v>
      </c>
      <c r="D244" s="215" t="s">
        <v>147</v>
      </c>
      <c r="E244" s="216" t="s">
        <v>466</v>
      </c>
      <c r="F244" s="217" t="s">
        <v>467</v>
      </c>
      <c r="G244" s="218" t="s">
        <v>178</v>
      </c>
      <c r="H244" s="219">
        <v>4</v>
      </c>
      <c r="I244" s="220"/>
      <c r="J244" s="221">
        <f>ROUND(I244*H244,2)</f>
        <v>0</v>
      </c>
      <c r="K244" s="217" t="s">
        <v>151</v>
      </c>
      <c r="L244" s="43"/>
      <c r="M244" s="222" t="s">
        <v>19</v>
      </c>
      <c r="N244" s="223" t="s">
        <v>40</v>
      </c>
      <c r="O244" s="79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AR244" s="17" t="s">
        <v>233</v>
      </c>
      <c r="AT244" s="17" t="s">
        <v>147</v>
      </c>
      <c r="AU244" s="17" t="s">
        <v>79</v>
      </c>
      <c r="AY244" s="17" t="s">
        <v>146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77</v>
      </c>
      <c r="BK244" s="226">
        <f>ROUND(I244*H244,2)</f>
        <v>0</v>
      </c>
      <c r="BL244" s="17" t="s">
        <v>233</v>
      </c>
      <c r="BM244" s="17" t="s">
        <v>468</v>
      </c>
    </row>
    <row r="245" s="1" customFormat="1" ht="16.5" customHeight="1">
      <c r="B245" s="38"/>
      <c r="C245" s="215" t="s">
        <v>469</v>
      </c>
      <c r="D245" s="215" t="s">
        <v>147</v>
      </c>
      <c r="E245" s="216" t="s">
        <v>470</v>
      </c>
      <c r="F245" s="217" t="s">
        <v>471</v>
      </c>
      <c r="G245" s="218" t="s">
        <v>178</v>
      </c>
      <c r="H245" s="219">
        <v>8</v>
      </c>
      <c r="I245" s="220"/>
      <c r="J245" s="221">
        <f>ROUND(I245*H245,2)</f>
        <v>0</v>
      </c>
      <c r="K245" s="217" t="s">
        <v>151</v>
      </c>
      <c r="L245" s="43"/>
      <c r="M245" s="222" t="s">
        <v>19</v>
      </c>
      <c r="N245" s="223" t="s">
        <v>40</v>
      </c>
      <c r="O245" s="79"/>
      <c r="P245" s="224">
        <f>O245*H245</f>
        <v>0</v>
      </c>
      <c r="Q245" s="224">
        <v>0.00022000000000000001</v>
      </c>
      <c r="R245" s="224">
        <f>Q245*H245</f>
        <v>0.0017600000000000001</v>
      </c>
      <c r="S245" s="224">
        <v>0</v>
      </c>
      <c r="T245" s="225">
        <f>S245*H245</f>
        <v>0</v>
      </c>
      <c r="AR245" s="17" t="s">
        <v>233</v>
      </c>
      <c r="AT245" s="17" t="s">
        <v>147</v>
      </c>
      <c r="AU245" s="17" t="s">
        <v>79</v>
      </c>
      <c r="AY245" s="17" t="s">
        <v>146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77</v>
      </c>
      <c r="BK245" s="226">
        <f>ROUND(I245*H245,2)</f>
        <v>0</v>
      </c>
      <c r="BL245" s="17" t="s">
        <v>233</v>
      </c>
      <c r="BM245" s="17" t="s">
        <v>472</v>
      </c>
    </row>
    <row r="246" s="1" customFormat="1" ht="16.5" customHeight="1">
      <c r="B246" s="38"/>
      <c r="C246" s="215" t="s">
        <v>473</v>
      </c>
      <c r="D246" s="215" t="s">
        <v>147</v>
      </c>
      <c r="E246" s="216" t="s">
        <v>474</v>
      </c>
      <c r="F246" s="217" t="s">
        <v>475</v>
      </c>
      <c r="G246" s="218" t="s">
        <v>178</v>
      </c>
      <c r="H246" s="219">
        <v>8</v>
      </c>
      <c r="I246" s="220"/>
      <c r="J246" s="221">
        <f>ROUND(I246*H246,2)</f>
        <v>0</v>
      </c>
      <c r="K246" s="217" t="s">
        <v>151</v>
      </c>
      <c r="L246" s="43"/>
      <c r="M246" s="222" t="s">
        <v>19</v>
      </c>
      <c r="N246" s="223" t="s">
        <v>40</v>
      </c>
      <c r="O246" s="79"/>
      <c r="P246" s="224">
        <f>O246*H246</f>
        <v>0</v>
      </c>
      <c r="Q246" s="224">
        <v>0.00017000000000000001</v>
      </c>
      <c r="R246" s="224">
        <f>Q246*H246</f>
        <v>0.0013600000000000001</v>
      </c>
      <c r="S246" s="224">
        <v>0</v>
      </c>
      <c r="T246" s="225">
        <f>S246*H246</f>
        <v>0</v>
      </c>
      <c r="AR246" s="17" t="s">
        <v>233</v>
      </c>
      <c r="AT246" s="17" t="s">
        <v>147</v>
      </c>
      <c r="AU246" s="17" t="s">
        <v>79</v>
      </c>
      <c r="AY246" s="17" t="s">
        <v>146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77</v>
      </c>
      <c r="BK246" s="226">
        <f>ROUND(I246*H246,2)</f>
        <v>0</v>
      </c>
      <c r="BL246" s="17" t="s">
        <v>233</v>
      </c>
      <c r="BM246" s="17" t="s">
        <v>476</v>
      </c>
    </row>
    <row r="247" s="1" customFormat="1" ht="16.5" customHeight="1">
      <c r="B247" s="38"/>
      <c r="C247" s="215" t="s">
        <v>477</v>
      </c>
      <c r="D247" s="215" t="s">
        <v>147</v>
      </c>
      <c r="E247" s="216" t="s">
        <v>478</v>
      </c>
      <c r="F247" s="217" t="s">
        <v>479</v>
      </c>
      <c r="G247" s="218" t="s">
        <v>480</v>
      </c>
      <c r="H247" s="219">
        <v>1</v>
      </c>
      <c r="I247" s="220"/>
      <c r="J247" s="221">
        <f>ROUND(I247*H247,2)</f>
        <v>0</v>
      </c>
      <c r="K247" s="217" t="s">
        <v>151</v>
      </c>
      <c r="L247" s="43"/>
      <c r="M247" s="222" t="s">
        <v>19</v>
      </c>
      <c r="N247" s="223" t="s">
        <v>40</v>
      </c>
      <c r="O247" s="79"/>
      <c r="P247" s="224">
        <f>O247*H247</f>
        <v>0</v>
      </c>
      <c r="Q247" s="224">
        <v>0.00089999999999999998</v>
      </c>
      <c r="R247" s="224">
        <f>Q247*H247</f>
        <v>0.00089999999999999998</v>
      </c>
      <c r="S247" s="224">
        <v>0</v>
      </c>
      <c r="T247" s="225">
        <f>S247*H247</f>
        <v>0</v>
      </c>
      <c r="AR247" s="17" t="s">
        <v>233</v>
      </c>
      <c r="AT247" s="17" t="s">
        <v>147</v>
      </c>
      <c r="AU247" s="17" t="s">
        <v>79</v>
      </c>
      <c r="AY247" s="17" t="s">
        <v>146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77</v>
      </c>
      <c r="BK247" s="226">
        <f>ROUND(I247*H247,2)</f>
        <v>0</v>
      </c>
      <c r="BL247" s="17" t="s">
        <v>233</v>
      </c>
      <c r="BM247" s="17" t="s">
        <v>481</v>
      </c>
    </row>
    <row r="248" s="1" customFormat="1" ht="16.5" customHeight="1">
      <c r="B248" s="38"/>
      <c r="C248" s="215" t="s">
        <v>482</v>
      </c>
      <c r="D248" s="215" t="s">
        <v>147</v>
      </c>
      <c r="E248" s="216" t="s">
        <v>483</v>
      </c>
      <c r="F248" s="217" t="s">
        <v>484</v>
      </c>
      <c r="G248" s="218" t="s">
        <v>178</v>
      </c>
      <c r="H248" s="219">
        <v>1</v>
      </c>
      <c r="I248" s="220"/>
      <c r="J248" s="221">
        <f>ROUND(I248*H248,2)</f>
        <v>0</v>
      </c>
      <c r="K248" s="217" t="s">
        <v>151</v>
      </c>
      <c r="L248" s="43"/>
      <c r="M248" s="222" t="s">
        <v>19</v>
      </c>
      <c r="N248" s="223" t="s">
        <v>40</v>
      </c>
      <c r="O248" s="79"/>
      <c r="P248" s="224">
        <f>O248*H248</f>
        <v>0</v>
      </c>
      <c r="Q248" s="224">
        <v>0.00022000000000000001</v>
      </c>
      <c r="R248" s="224">
        <f>Q248*H248</f>
        <v>0.00022000000000000001</v>
      </c>
      <c r="S248" s="224">
        <v>0</v>
      </c>
      <c r="T248" s="225">
        <f>S248*H248</f>
        <v>0</v>
      </c>
      <c r="AR248" s="17" t="s">
        <v>233</v>
      </c>
      <c r="AT248" s="17" t="s">
        <v>147</v>
      </c>
      <c r="AU248" s="17" t="s">
        <v>79</v>
      </c>
      <c r="AY248" s="17" t="s">
        <v>146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77</v>
      </c>
      <c r="BK248" s="226">
        <f>ROUND(I248*H248,2)</f>
        <v>0</v>
      </c>
      <c r="BL248" s="17" t="s">
        <v>233</v>
      </c>
      <c r="BM248" s="17" t="s">
        <v>485</v>
      </c>
    </row>
    <row r="249" s="1" customFormat="1" ht="16.5" customHeight="1">
      <c r="B249" s="38"/>
      <c r="C249" s="215" t="s">
        <v>486</v>
      </c>
      <c r="D249" s="215" t="s">
        <v>147</v>
      </c>
      <c r="E249" s="216" t="s">
        <v>487</v>
      </c>
      <c r="F249" s="217" t="s">
        <v>488</v>
      </c>
      <c r="G249" s="218" t="s">
        <v>178</v>
      </c>
      <c r="H249" s="219">
        <v>1</v>
      </c>
      <c r="I249" s="220"/>
      <c r="J249" s="221">
        <f>ROUND(I249*H249,2)</f>
        <v>0</v>
      </c>
      <c r="K249" s="217" t="s">
        <v>151</v>
      </c>
      <c r="L249" s="43"/>
      <c r="M249" s="222" t="s">
        <v>19</v>
      </c>
      <c r="N249" s="223" t="s">
        <v>40</v>
      </c>
      <c r="O249" s="79"/>
      <c r="P249" s="224">
        <f>O249*H249</f>
        <v>0</v>
      </c>
      <c r="Q249" s="224">
        <v>0</v>
      </c>
      <c r="R249" s="224">
        <f>Q249*H249</f>
        <v>0</v>
      </c>
      <c r="S249" s="224">
        <v>0.011650000000000001</v>
      </c>
      <c r="T249" s="225">
        <f>S249*H249</f>
        <v>0.011650000000000001</v>
      </c>
      <c r="AR249" s="17" t="s">
        <v>233</v>
      </c>
      <c r="AT249" s="17" t="s">
        <v>147</v>
      </c>
      <c r="AU249" s="17" t="s">
        <v>79</v>
      </c>
      <c r="AY249" s="17" t="s">
        <v>146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77</v>
      </c>
      <c r="BK249" s="226">
        <f>ROUND(I249*H249,2)</f>
        <v>0</v>
      </c>
      <c r="BL249" s="17" t="s">
        <v>233</v>
      </c>
      <c r="BM249" s="17" t="s">
        <v>489</v>
      </c>
    </row>
    <row r="250" s="1" customFormat="1" ht="16.5" customHeight="1">
      <c r="B250" s="38"/>
      <c r="C250" s="215" t="s">
        <v>490</v>
      </c>
      <c r="D250" s="215" t="s">
        <v>147</v>
      </c>
      <c r="E250" s="216" t="s">
        <v>491</v>
      </c>
      <c r="F250" s="217" t="s">
        <v>492</v>
      </c>
      <c r="G250" s="218" t="s">
        <v>178</v>
      </c>
      <c r="H250" s="219">
        <v>1</v>
      </c>
      <c r="I250" s="220"/>
      <c r="J250" s="221">
        <f>ROUND(I250*H250,2)</f>
        <v>0</v>
      </c>
      <c r="K250" s="217" t="s">
        <v>151</v>
      </c>
      <c r="L250" s="43"/>
      <c r="M250" s="222" t="s">
        <v>19</v>
      </c>
      <c r="N250" s="223" t="s">
        <v>40</v>
      </c>
      <c r="O250" s="79"/>
      <c r="P250" s="224">
        <f>O250*H250</f>
        <v>0</v>
      </c>
      <c r="Q250" s="224">
        <v>0.01158</v>
      </c>
      <c r="R250" s="224">
        <f>Q250*H250</f>
        <v>0.01158</v>
      </c>
      <c r="S250" s="224">
        <v>0</v>
      </c>
      <c r="T250" s="225">
        <f>S250*H250</f>
        <v>0</v>
      </c>
      <c r="AR250" s="17" t="s">
        <v>233</v>
      </c>
      <c r="AT250" s="17" t="s">
        <v>147</v>
      </c>
      <c r="AU250" s="17" t="s">
        <v>79</v>
      </c>
      <c r="AY250" s="17" t="s">
        <v>146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77</v>
      </c>
      <c r="BK250" s="226">
        <f>ROUND(I250*H250,2)</f>
        <v>0</v>
      </c>
      <c r="BL250" s="17" t="s">
        <v>233</v>
      </c>
      <c r="BM250" s="17" t="s">
        <v>493</v>
      </c>
    </row>
    <row r="251" s="1" customFormat="1" ht="16.5" customHeight="1">
      <c r="B251" s="38"/>
      <c r="C251" s="215" t="s">
        <v>494</v>
      </c>
      <c r="D251" s="215" t="s">
        <v>147</v>
      </c>
      <c r="E251" s="216" t="s">
        <v>495</v>
      </c>
      <c r="F251" s="217" t="s">
        <v>496</v>
      </c>
      <c r="G251" s="218" t="s">
        <v>480</v>
      </c>
      <c r="H251" s="219">
        <v>1</v>
      </c>
      <c r="I251" s="220"/>
      <c r="J251" s="221">
        <f>ROUND(I251*H251,2)</f>
        <v>0</v>
      </c>
      <c r="K251" s="217" t="s">
        <v>151</v>
      </c>
      <c r="L251" s="43"/>
      <c r="M251" s="222" t="s">
        <v>19</v>
      </c>
      <c r="N251" s="223" t="s">
        <v>40</v>
      </c>
      <c r="O251" s="79"/>
      <c r="P251" s="224">
        <f>O251*H251</f>
        <v>0</v>
      </c>
      <c r="Q251" s="224">
        <v>0.002</v>
      </c>
      <c r="R251" s="224">
        <f>Q251*H251</f>
        <v>0.002</v>
      </c>
      <c r="S251" s="224">
        <v>0</v>
      </c>
      <c r="T251" s="225">
        <f>S251*H251</f>
        <v>0</v>
      </c>
      <c r="AR251" s="17" t="s">
        <v>233</v>
      </c>
      <c r="AT251" s="17" t="s">
        <v>147</v>
      </c>
      <c r="AU251" s="17" t="s">
        <v>79</v>
      </c>
      <c r="AY251" s="17" t="s">
        <v>146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77</v>
      </c>
      <c r="BK251" s="226">
        <f>ROUND(I251*H251,2)</f>
        <v>0</v>
      </c>
      <c r="BL251" s="17" t="s">
        <v>233</v>
      </c>
      <c r="BM251" s="17" t="s">
        <v>497</v>
      </c>
    </row>
    <row r="252" s="1" customFormat="1" ht="16.5" customHeight="1">
      <c r="B252" s="38"/>
      <c r="C252" s="215" t="s">
        <v>498</v>
      </c>
      <c r="D252" s="215" t="s">
        <v>147</v>
      </c>
      <c r="E252" s="216" t="s">
        <v>499</v>
      </c>
      <c r="F252" s="217" t="s">
        <v>500</v>
      </c>
      <c r="G252" s="218" t="s">
        <v>193</v>
      </c>
      <c r="H252" s="219">
        <v>60.600000000000001</v>
      </c>
      <c r="I252" s="220"/>
      <c r="J252" s="221">
        <f>ROUND(I252*H252,2)</f>
        <v>0</v>
      </c>
      <c r="K252" s="217" t="s">
        <v>151</v>
      </c>
      <c r="L252" s="43"/>
      <c r="M252" s="222" t="s">
        <v>19</v>
      </c>
      <c r="N252" s="223" t="s">
        <v>40</v>
      </c>
      <c r="O252" s="79"/>
      <c r="P252" s="224">
        <f>O252*H252</f>
        <v>0</v>
      </c>
      <c r="Q252" s="224">
        <v>1.0000000000000001E-05</v>
      </c>
      <c r="R252" s="224">
        <f>Q252*H252</f>
        <v>0.00060600000000000009</v>
      </c>
      <c r="S252" s="224">
        <v>0</v>
      </c>
      <c r="T252" s="225">
        <f>S252*H252</f>
        <v>0</v>
      </c>
      <c r="AR252" s="17" t="s">
        <v>233</v>
      </c>
      <c r="AT252" s="17" t="s">
        <v>147</v>
      </c>
      <c r="AU252" s="17" t="s">
        <v>79</v>
      </c>
      <c r="AY252" s="17" t="s">
        <v>146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77</v>
      </c>
      <c r="BK252" s="226">
        <f>ROUND(I252*H252,2)</f>
        <v>0</v>
      </c>
      <c r="BL252" s="17" t="s">
        <v>233</v>
      </c>
      <c r="BM252" s="17" t="s">
        <v>501</v>
      </c>
    </row>
    <row r="253" s="1" customFormat="1" ht="22.5" customHeight="1">
      <c r="B253" s="38"/>
      <c r="C253" s="215" t="s">
        <v>502</v>
      </c>
      <c r="D253" s="215" t="s">
        <v>147</v>
      </c>
      <c r="E253" s="216" t="s">
        <v>503</v>
      </c>
      <c r="F253" s="217" t="s">
        <v>504</v>
      </c>
      <c r="G253" s="218" t="s">
        <v>162</v>
      </c>
      <c r="H253" s="219">
        <v>0.10000000000000001</v>
      </c>
      <c r="I253" s="220"/>
      <c r="J253" s="221">
        <f>ROUND(I253*H253,2)</f>
        <v>0</v>
      </c>
      <c r="K253" s="217" t="s">
        <v>151</v>
      </c>
      <c r="L253" s="43"/>
      <c r="M253" s="222" t="s">
        <v>19</v>
      </c>
      <c r="N253" s="223" t="s">
        <v>40</v>
      </c>
      <c r="O253" s="79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AR253" s="17" t="s">
        <v>233</v>
      </c>
      <c r="AT253" s="17" t="s">
        <v>147</v>
      </c>
      <c r="AU253" s="17" t="s">
        <v>79</v>
      </c>
      <c r="AY253" s="17" t="s">
        <v>146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77</v>
      </c>
      <c r="BK253" s="226">
        <f>ROUND(I253*H253,2)</f>
        <v>0</v>
      </c>
      <c r="BL253" s="17" t="s">
        <v>233</v>
      </c>
      <c r="BM253" s="17" t="s">
        <v>505</v>
      </c>
    </row>
    <row r="254" s="1" customFormat="1" ht="16.5" customHeight="1">
      <c r="B254" s="38"/>
      <c r="C254" s="215" t="s">
        <v>506</v>
      </c>
      <c r="D254" s="215" t="s">
        <v>147</v>
      </c>
      <c r="E254" s="216" t="s">
        <v>507</v>
      </c>
      <c r="F254" s="217" t="s">
        <v>508</v>
      </c>
      <c r="G254" s="218" t="s">
        <v>193</v>
      </c>
      <c r="H254" s="219">
        <v>60.600000000000001</v>
      </c>
      <c r="I254" s="220"/>
      <c r="J254" s="221">
        <f>ROUND(I254*H254,2)</f>
        <v>0</v>
      </c>
      <c r="K254" s="217" t="s">
        <v>151</v>
      </c>
      <c r="L254" s="43"/>
      <c r="M254" s="222" t="s">
        <v>19</v>
      </c>
      <c r="N254" s="223" t="s">
        <v>40</v>
      </c>
      <c r="O254" s="79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AR254" s="17" t="s">
        <v>457</v>
      </c>
      <c r="AT254" s="17" t="s">
        <v>147</v>
      </c>
      <c r="AU254" s="17" t="s">
        <v>79</v>
      </c>
      <c r="AY254" s="17" t="s">
        <v>146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77</v>
      </c>
      <c r="BK254" s="226">
        <f>ROUND(I254*H254,2)</f>
        <v>0</v>
      </c>
      <c r="BL254" s="17" t="s">
        <v>457</v>
      </c>
      <c r="BM254" s="17" t="s">
        <v>509</v>
      </c>
    </row>
    <row r="255" s="11" customFormat="1" ht="22.8" customHeight="1">
      <c r="B255" s="199"/>
      <c r="C255" s="200"/>
      <c r="D255" s="201" t="s">
        <v>68</v>
      </c>
      <c r="E255" s="213" t="s">
        <v>510</v>
      </c>
      <c r="F255" s="213" t="s">
        <v>511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SUM(P256:P273)</f>
        <v>0</v>
      </c>
      <c r="Q255" s="207"/>
      <c r="R255" s="208">
        <f>SUM(R256:R273)</f>
        <v>0.18328</v>
      </c>
      <c r="S255" s="207"/>
      <c r="T255" s="209">
        <f>SUM(T256:T273)</f>
        <v>0.07758000000000001</v>
      </c>
      <c r="AR255" s="210" t="s">
        <v>79</v>
      </c>
      <c r="AT255" s="211" t="s">
        <v>68</v>
      </c>
      <c r="AU255" s="211" t="s">
        <v>77</v>
      </c>
      <c r="AY255" s="210" t="s">
        <v>146</v>
      </c>
      <c r="BK255" s="212">
        <f>SUM(BK256:BK273)</f>
        <v>0</v>
      </c>
    </row>
    <row r="256" s="1" customFormat="1" ht="16.5" customHeight="1">
      <c r="B256" s="38"/>
      <c r="C256" s="215" t="s">
        <v>512</v>
      </c>
      <c r="D256" s="215" t="s">
        <v>147</v>
      </c>
      <c r="E256" s="216" t="s">
        <v>513</v>
      </c>
      <c r="F256" s="217" t="s">
        <v>514</v>
      </c>
      <c r="G256" s="218" t="s">
        <v>480</v>
      </c>
      <c r="H256" s="219">
        <v>2</v>
      </c>
      <c r="I256" s="220"/>
      <c r="J256" s="221">
        <f>ROUND(I256*H256,2)</f>
        <v>0</v>
      </c>
      <c r="K256" s="217" t="s">
        <v>151</v>
      </c>
      <c r="L256" s="43"/>
      <c r="M256" s="222" t="s">
        <v>19</v>
      </c>
      <c r="N256" s="223" t="s">
        <v>40</v>
      </c>
      <c r="O256" s="79"/>
      <c r="P256" s="224">
        <f>O256*H256</f>
        <v>0</v>
      </c>
      <c r="Q256" s="224">
        <v>0</v>
      </c>
      <c r="R256" s="224">
        <f>Q256*H256</f>
        <v>0</v>
      </c>
      <c r="S256" s="224">
        <v>0.01933</v>
      </c>
      <c r="T256" s="225">
        <f>S256*H256</f>
        <v>0.03866</v>
      </c>
      <c r="AR256" s="17" t="s">
        <v>233</v>
      </c>
      <c r="AT256" s="17" t="s">
        <v>147</v>
      </c>
      <c r="AU256" s="17" t="s">
        <v>79</v>
      </c>
      <c r="AY256" s="17" t="s">
        <v>146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77</v>
      </c>
      <c r="BK256" s="226">
        <f>ROUND(I256*H256,2)</f>
        <v>0</v>
      </c>
      <c r="BL256" s="17" t="s">
        <v>233</v>
      </c>
      <c r="BM256" s="17" t="s">
        <v>515</v>
      </c>
    </row>
    <row r="257" s="1" customFormat="1" ht="16.5" customHeight="1">
      <c r="B257" s="38"/>
      <c r="C257" s="215" t="s">
        <v>516</v>
      </c>
      <c r="D257" s="215" t="s">
        <v>147</v>
      </c>
      <c r="E257" s="216" t="s">
        <v>517</v>
      </c>
      <c r="F257" s="217" t="s">
        <v>518</v>
      </c>
      <c r="G257" s="218" t="s">
        <v>480</v>
      </c>
      <c r="H257" s="219">
        <v>2</v>
      </c>
      <c r="I257" s="220"/>
      <c r="J257" s="221">
        <f>ROUND(I257*H257,2)</f>
        <v>0</v>
      </c>
      <c r="K257" s="217" t="s">
        <v>151</v>
      </c>
      <c r="L257" s="43"/>
      <c r="M257" s="222" t="s">
        <v>19</v>
      </c>
      <c r="N257" s="223" t="s">
        <v>40</v>
      </c>
      <c r="O257" s="79"/>
      <c r="P257" s="224">
        <f>O257*H257</f>
        <v>0</v>
      </c>
      <c r="Q257" s="224">
        <v>0.016920000000000001</v>
      </c>
      <c r="R257" s="224">
        <f>Q257*H257</f>
        <v>0.033840000000000002</v>
      </c>
      <c r="S257" s="224">
        <v>0</v>
      </c>
      <c r="T257" s="225">
        <f>S257*H257</f>
        <v>0</v>
      </c>
      <c r="AR257" s="17" t="s">
        <v>233</v>
      </c>
      <c r="AT257" s="17" t="s">
        <v>147</v>
      </c>
      <c r="AU257" s="17" t="s">
        <v>79</v>
      </c>
      <c r="AY257" s="17" t="s">
        <v>146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77</v>
      </c>
      <c r="BK257" s="226">
        <f>ROUND(I257*H257,2)</f>
        <v>0</v>
      </c>
      <c r="BL257" s="17" t="s">
        <v>233</v>
      </c>
      <c r="BM257" s="17" t="s">
        <v>519</v>
      </c>
    </row>
    <row r="258" s="1" customFormat="1" ht="16.5" customHeight="1">
      <c r="B258" s="38"/>
      <c r="C258" s="215" t="s">
        <v>520</v>
      </c>
      <c r="D258" s="215" t="s">
        <v>147</v>
      </c>
      <c r="E258" s="216" t="s">
        <v>521</v>
      </c>
      <c r="F258" s="217" t="s">
        <v>522</v>
      </c>
      <c r="G258" s="218" t="s">
        <v>480</v>
      </c>
      <c r="H258" s="219">
        <v>2</v>
      </c>
      <c r="I258" s="220"/>
      <c r="J258" s="221">
        <f>ROUND(I258*H258,2)</f>
        <v>0</v>
      </c>
      <c r="K258" s="217" t="s">
        <v>151</v>
      </c>
      <c r="L258" s="43"/>
      <c r="M258" s="222" t="s">
        <v>19</v>
      </c>
      <c r="N258" s="223" t="s">
        <v>40</v>
      </c>
      <c r="O258" s="79"/>
      <c r="P258" s="224">
        <f>O258*H258</f>
        <v>0</v>
      </c>
      <c r="Q258" s="224">
        <v>0</v>
      </c>
      <c r="R258" s="224">
        <f>Q258*H258</f>
        <v>0</v>
      </c>
      <c r="S258" s="224">
        <v>0.019460000000000002</v>
      </c>
      <c r="T258" s="225">
        <f>S258*H258</f>
        <v>0.038920000000000003</v>
      </c>
      <c r="AR258" s="17" t="s">
        <v>233</v>
      </c>
      <c r="AT258" s="17" t="s">
        <v>147</v>
      </c>
      <c r="AU258" s="17" t="s">
        <v>79</v>
      </c>
      <c r="AY258" s="17" t="s">
        <v>146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77</v>
      </c>
      <c r="BK258" s="226">
        <f>ROUND(I258*H258,2)</f>
        <v>0</v>
      </c>
      <c r="BL258" s="17" t="s">
        <v>233</v>
      </c>
      <c r="BM258" s="17" t="s">
        <v>523</v>
      </c>
    </row>
    <row r="259" s="1" customFormat="1" ht="16.5" customHeight="1">
      <c r="B259" s="38"/>
      <c r="C259" s="215" t="s">
        <v>524</v>
      </c>
      <c r="D259" s="215" t="s">
        <v>147</v>
      </c>
      <c r="E259" s="216" t="s">
        <v>525</v>
      </c>
      <c r="F259" s="217" t="s">
        <v>526</v>
      </c>
      <c r="G259" s="218" t="s">
        <v>480</v>
      </c>
      <c r="H259" s="219">
        <v>2</v>
      </c>
      <c r="I259" s="220"/>
      <c r="J259" s="221">
        <f>ROUND(I259*H259,2)</f>
        <v>0</v>
      </c>
      <c r="K259" s="217" t="s">
        <v>151</v>
      </c>
      <c r="L259" s="43"/>
      <c r="M259" s="222" t="s">
        <v>19</v>
      </c>
      <c r="N259" s="223" t="s">
        <v>40</v>
      </c>
      <c r="O259" s="79"/>
      <c r="P259" s="224">
        <f>O259*H259</f>
        <v>0</v>
      </c>
      <c r="Q259" s="224">
        <v>0.016469999999999999</v>
      </c>
      <c r="R259" s="224">
        <f>Q259*H259</f>
        <v>0.032939999999999997</v>
      </c>
      <c r="S259" s="224">
        <v>0</v>
      </c>
      <c r="T259" s="225">
        <f>S259*H259</f>
        <v>0</v>
      </c>
      <c r="AR259" s="17" t="s">
        <v>233</v>
      </c>
      <c r="AT259" s="17" t="s">
        <v>147</v>
      </c>
      <c r="AU259" s="17" t="s">
        <v>79</v>
      </c>
      <c r="AY259" s="17" t="s">
        <v>146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7" t="s">
        <v>77</v>
      </c>
      <c r="BK259" s="226">
        <f>ROUND(I259*H259,2)</f>
        <v>0</v>
      </c>
      <c r="BL259" s="17" t="s">
        <v>233</v>
      </c>
      <c r="BM259" s="17" t="s">
        <v>527</v>
      </c>
    </row>
    <row r="260" s="1" customFormat="1" ht="16.5" customHeight="1">
      <c r="B260" s="38"/>
      <c r="C260" s="215" t="s">
        <v>528</v>
      </c>
      <c r="D260" s="215" t="s">
        <v>147</v>
      </c>
      <c r="E260" s="216" t="s">
        <v>529</v>
      </c>
      <c r="F260" s="217" t="s">
        <v>530</v>
      </c>
      <c r="G260" s="218" t="s">
        <v>480</v>
      </c>
      <c r="H260" s="219">
        <v>1</v>
      </c>
      <c r="I260" s="220"/>
      <c r="J260" s="221">
        <f>ROUND(I260*H260,2)</f>
        <v>0</v>
      </c>
      <c r="K260" s="217" t="s">
        <v>151</v>
      </c>
      <c r="L260" s="43"/>
      <c r="M260" s="222" t="s">
        <v>19</v>
      </c>
      <c r="N260" s="223" t="s">
        <v>40</v>
      </c>
      <c r="O260" s="79"/>
      <c r="P260" s="224">
        <f>O260*H260</f>
        <v>0</v>
      </c>
      <c r="Q260" s="224">
        <v>0.010460000000000001</v>
      </c>
      <c r="R260" s="224">
        <f>Q260*H260</f>
        <v>0.010460000000000001</v>
      </c>
      <c r="S260" s="224">
        <v>0</v>
      </c>
      <c r="T260" s="225">
        <f>S260*H260</f>
        <v>0</v>
      </c>
      <c r="AR260" s="17" t="s">
        <v>233</v>
      </c>
      <c r="AT260" s="17" t="s">
        <v>147</v>
      </c>
      <c r="AU260" s="17" t="s">
        <v>79</v>
      </c>
      <c r="AY260" s="17" t="s">
        <v>146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77</v>
      </c>
      <c r="BK260" s="226">
        <f>ROUND(I260*H260,2)</f>
        <v>0</v>
      </c>
      <c r="BL260" s="17" t="s">
        <v>233</v>
      </c>
      <c r="BM260" s="17" t="s">
        <v>531</v>
      </c>
    </row>
    <row r="261" s="1" customFormat="1" ht="16.5" customHeight="1">
      <c r="B261" s="38"/>
      <c r="C261" s="215" t="s">
        <v>532</v>
      </c>
      <c r="D261" s="215" t="s">
        <v>147</v>
      </c>
      <c r="E261" s="216" t="s">
        <v>533</v>
      </c>
      <c r="F261" s="217" t="s">
        <v>534</v>
      </c>
      <c r="G261" s="218" t="s">
        <v>480</v>
      </c>
      <c r="H261" s="219">
        <v>1</v>
      </c>
      <c r="I261" s="220"/>
      <c r="J261" s="221">
        <f>ROUND(I261*H261,2)</f>
        <v>0</v>
      </c>
      <c r="K261" s="217" t="s">
        <v>151</v>
      </c>
      <c r="L261" s="43"/>
      <c r="M261" s="222" t="s">
        <v>19</v>
      </c>
      <c r="N261" s="223" t="s">
        <v>40</v>
      </c>
      <c r="O261" s="79"/>
      <c r="P261" s="224">
        <f>O261*H261</f>
        <v>0</v>
      </c>
      <c r="Q261" s="224">
        <v>0.021239999999999998</v>
      </c>
      <c r="R261" s="224">
        <f>Q261*H261</f>
        <v>0.021239999999999998</v>
      </c>
      <c r="S261" s="224">
        <v>0</v>
      </c>
      <c r="T261" s="225">
        <f>S261*H261</f>
        <v>0</v>
      </c>
      <c r="AR261" s="17" t="s">
        <v>233</v>
      </c>
      <c r="AT261" s="17" t="s">
        <v>147</v>
      </c>
      <c r="AU261" s="17" t="s">
        <v>79</v>
      </c>
      <c r="AY261" s="17" t="s">
        <v>146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77</v>
      </c>
      <c r="BK261" s="226">
        <f>ROUND(I261*H261,2)</f>
        <v>0</v>
      </c>
      <c r="BL261" s="17" t="s">
        <v>233</v>
      </c>
      <c r="BM261" s="17" t="s">
        <v>535</v>
      </c>
    </row>
    <row r="262" s="1" customFormat="1" ht="22.5" customHeight="1">
      <c r="B262" s="38"/>
      <c r="C262" s="215" t="s">
        <v>536</v>
      </c>
      <c r="D262" s="215" t="s">
        <v>147</v>
      </c>
      <c r="E262" s="216" t="s">
        <v>537</v>
      </c>
      <c r="F262" s="217" t="s">
        <v>538</v>
      </c>
      <c r="G262" s="218" t="s">
        <v>480</v>
      </c>
      <c r="H262" s="219">
        <v>1</v>
      </c>
      <c r="I262" s="220"/>
      <c r="J262" s="221">
        <f>ROUND(I262*H262,2)</f>
        <v>0</v>
      </c>
      <c r="K262" s="217" t="s">
        <v>151</v>
      </c>
      <c r="L262" s="43"/>
      <c r="M262" s="222" t="s">
        <v>19</v>
      </c>
      <c r="N262" s="223" t="s">
        <v>40</v>
      </c>
      <c r="O262" s="79"/>
      <c r="P262" s="224">
        <f>O262*H262</f>
        <v>0</v>
      </c>
      <c r="Q262" s="224">
        <v>0.026429999999999999</v>
      </c>
      <c r="R262" s="224">
        <f>Q262*H262</f>
        <v>0.026429999999999999</v>
      </c>
      <c r="S262" s="224">
        <v>0</v>
      </c>
      <c r="T262" s="225">
        <f>S262*H262</f>
        <v>0</v>
      </c>
      <c r="AR262" s="17" t="s">
        <v>233</v>
      </c>
      <c r="AT262" s="17" t="s">
        <v>147</v>
      </c>
      <c r="AU262" s="17" t="s">
        <v>79</v>
      </c>
      <c r="AY262" s="17" t="s">
        <v>146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77</v>
      </c>
      <c r="BK262" s="226">
        <f>ROUND(I262*H262,2)</f>
        <v>0</v>
      </c>
      <c r="BL262" s="17" t="s">
        <v>233</v>
      </c>
      <c r="BM262" s="17" t="s">
        <v>539</v>
      </c>
    </row>
    <row r="263" s="1" customFormat="1" ht="22.5" customHeight="1">
      <c r="B263" s="38"/>
      <c r="C263" s="215" t="s">
        <v>540</v>
      </c>
      <c r="D263" s="215" t="s">
        <v>147</v>
      </c>
      <c r="E263" s="216" t="s">
        <v>541</v>
      </c>
      <c r="F263" s="217" t="s">
        <v>542</v>
      </c>
      <c r="G263" s="218" t="s">
        <v>480</v>
      </c>
      <c r="H263" s="219">
        <v>1</v>
      </c>
      <c r="I263" s="220"/>
      <c r="J263" s="221">
        <f>ROUND(I263*H263,2)</f>
        <v>0</v>
      </c>
      <c r="K263" s="217" t="s">
        <v>151</v>
      </c>
      <c r="L263" s="43"/>
      <c r="M263" s="222" t="s">
        <v>19</v>
      </c>
      <c r="N263" s="223" t="s">
        <v>40</v>
      </c>
      <c r="O263" s="79"/>
      <c r="P263" s="224">
        <f>O263*H263</f>
        <v>0</v>
      </c>
      <c r="Q263" s="224">
        <v>0.05525</v>
      </c>
      <c r="R263" s="224">
        <f>Q263*H263</f>
        <v>0.05525</v>
      </c>
      <c r="S263" s="224">
        <v>0</v>
      </c>
      <c r="T263" s="225">
        <f>S263*H263</f>
        <v>0</v>
      </c>
      <c r="AR263" s="17" t="s">
        <v>233</v>
      </c>
      <c r="AT263" s="17" t="s">
        <v>147</v>
      </c>
      <c r="AU263" s="17" t="s">
        <v>79</v>
      </c>
      <c r="AY263" s="17" t="s">
        <v>146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77</v>
      </c>
      <c r="BK263" s="226">
        <f>ROUND(I263*H263,2)</f>
        <v>0</v>
      </c>
      <c r="BL263" s="17" t="s">
        <v>233</v>
      </c>
      <c r="BM263" s="17" t="s">
        <v>543</v>
      </c>
    </row>
    <row r="264" s="1" customFormat="1" ht="16.5" customHeight="1">
      <c r="B264" s="38"/>
      <c r="C264" s="215" t="s">
        <v>544</v>
      </c>
      <c r="D264" s="215" t="s">
        <v>147</v>
      </c>
      <c r="E264" s="216" t="s">
        <v>545</v>
      </c>
      <c r="F264" s="217" t="s">
        <v>546</v>
      </c>
      <c r="G264" s="218" t="s">
        <v>480</v>
      </c>
      <c r="H264" s="219">
        <v>3</v>
      </c>
      <c r="I264" s="220"/>
      <c r="J264" s="221">
        <f>ROUND(I264*H264,2)</f>
        <v>0</v>
      </c>
      <c r="K264" s="217" t="s">
        <v>151</v>
      </c>
      <c r="L264" s="43"/>
      <c r="M264" s="222" t="s">
        <v>19</v>
      </c>
      <c r="N264" s="223" t="s">
        <v>40</v>
      </c>
      <c r="O264" s="79"/>
      <c r="P264" s="224">
        <f>O264*H264</f>
        <v>0</v>
      </c>
      <c r="Q264" s="224">
        <v>0.0010399999999999999</v>
      </c>
      <c r="R264" s="224">
        <f>Q264*H264</f>
        <v>0.0031199999999999995</v>
      </c>
      <c r="S264" s="224">
        <v>0</v>
      </c>
      <c r="T264" s="225">
        <f>S264*H264</f>
        <v>0</v>
      </c>
      <c r="AR264" s="17" t="s">
        <v>233</v>
      </c>
      <c r="AT264" s="17" t="s">
        <v>147</v>
      </c>
      <c r="AU264" s="17" t="s">
        <v>79</v>
      </c>
      <c r="AY264" s="17" t="s">
        <v>146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77</v>
      </c>
      <c r="BK264" s="226">
        <f>ROUND(I264*H264,2)</f>
        <v>0</v>
      </c>
      <c r="BL264" s="17" t="s">
        <v>233</v>
      </c>
      <c r="BM264" s="17" t="s">
        <v>547</v>
      </c>
    </row>
    <row r="265" s="1" customFormat="1" ht="22.5" customHeight="1">
      <c r="B265" s="38"/>
      <c r="C265" s="215" t="s">
        <v>548</v>
      </c>
      <c r="D265" s="215" t="s">
        <v>147</v>
      </c>
      <c r="E265" s="216" t="s">
        <v>549</v>
      </c>
      <c r="F265" s="217" t="s">
        <v>550</v>
      </c>
      <c r="G265" s="218" t="s">
        <v>162</v>
      </c>
      <c r="H265" s="219">
        <v>0.183</v>
      </c>
      <c r="I265" s="220"/>
      <c r="J265" s="221">
        <f>ROUND(I265*H265,2)</f>
        <v>0</v>
      </c>
      <c r="K265" s="217" t="s">
        <v>151</v>
      </c>
      <c r="L265" s="43"/>
      <c r="M265" s="222" t="s">
        <v>19</v>
      </c>
      <c r="N265" s="223" t="s">
        <v>40</v>
      </c>
      <c r="O265" s="79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AR265" s="17" t="s">
        <v>233</v>
      </c>
      <c r="AT265" s="17" t="s">
        <v>147</v>
      </c>
      <c r="AU265" s="17" t="s">
        <v>79</v>
      </c>
      <c r="AY265" s="17" t="s">
        <v>146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77</v>
      </c>
      <c r="BK265" s="226">
        <f>ROUND(I265*H265,2)</f>
        <v>0</v>
      </c>
      <c r="BL265" s="17" t="s">
        <v>233</v>
      </c>
      <c r="BM265" s="17" t="s">
        <v>551</v>
      </c>
    </row>
    <row r="266" s="1" customFormat="1" ht="16.5" customHeight="1">
      <c r="B266" s="38"/>
      <c r="C266" s="215" t="s">
        <v>552</v>
      </c>
      <c r="D266" s="215" t="s">
        <v>147</v>
      </c>
      <c r="E266" s="216" t="s">
        <v>553</v>
      </c>
      <c r="F266" s="217" t="s">
        <v>554</v>
      </c>
      <c r="G266" s="218" t="s">
        <v>178</v>
      </c>
      <c r="H266" s="219">
        <v>6</v>
      </c>
      <c r="I266" s="220"/>
      <c r="J266" s="221">
        <f>ROUND(I266*H266,2)</f>
        <v>0</v>
      </c>
      <c r="K266" s="217" t="s">
        <v>19</v>
      </c>
      <c r="L266" s="43"/>
      <c r="M266" s="222" t="s">
        <v>19</v>
      </c>
      <c r="N266" s="223" t="s">
        <v>40</v>
      </c>
      <c r="O266" s="79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AR266" s="17" t="s">
        <v>233</v>
      </c>
      <c r="AT266" s="17" t="s">
        <v>147</v>
      </c>
      <c r="AU266" s="17" t="s">
        <v>79</v>
      </c>
      <c r="AY266" s="17" t="s">
        <v>146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77</v>
      </c>
      <c r="BK266" s="226">
        <f>ROUND(I266*H266,2)</f>
        <v>0</v>
      </c>
      <c r="BL266" s="17" t="s">
        <v>233</v>
      </c>
      <c r="BM266" s="17" t="s">
        <v>555</v>
      </c>
    </row>
    <row r="267" s="1" customFormat="1" ht="16.5" customHeight="1">
      <c r="B267" s="38"/>
      <c r="C267" s="250" t="s">
        <v>556</v>
      </c>
      <c r="D267" s="250" t="s">
        <v>165</v>
      </c>
      <c r="E267" s="251" t="s">
        <v>557</v>
      </c>
      <c r="F267" s="252" t="s">
        <v>558</v>
      </c>
      <c r="G267" s="253" t="s">
        <v>178</v>
      </c>
      <c r="H267" s="254">
        <v>1</v>
      </c>
      <c r="I267" s="255"/>
      <c r="J267" s="256">
        <f>ROUND(I267*H267,2)</f>
        <v>0</v>
      </c>
      <c r="K267" s="252" t="s">
        <v>19</v>
      </c>
      <c r="L267" s="257"/>
      <c r="M267" s="258" t="s">
        <v>19</v>
      </c>
      <c r="N267" s="259" t="s">
        <v>40</v>
      </c>
      <c r="O267" s="79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AR267" s="17" t="s">
        <v>308</v>
      </c>
      <c r="AT267" s="17" t="s">
        <v>165</v>
      </c>
      <c r="AU267" s="17" t="s">
        <v>79</v>
      </c>
      <c r="AY267" s="17" t="s">
        <v>146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77</v>
      </c>
      <c r="BK267" s="226">
        <f>ROUND(I267*H267,2)</f>
        <v>0</v>
      </c>
      <c r="BL267" s="17" t="s">
        <v>233</v>
      </c>
      <c r="BM267" s="17" t="s">
        <v>559</v>
      </c>
    </row>
    <row r="268" s="1" customFormat="1" ht="16.5" customHeight="1">
      <c r="B268" s="38"/>
      <c r="C268" s="250" t="s">
        <v>560</v>
      </c>
      <c r="D268" s="250" t="s">
        <v>165</v>
      </c>
      <c r="E268" s="251" t="s">
        <v>561</v>
      </c>
      <c r="F268" s="252" t="s">
        <v>562</v>
      </c>
      <c r="G268" s="253" t="s">
        <v>178</v>
      </c>
      <c r="H268" s="254">
        <v>1</v>
      </c>
      <c r="I268" s="255"/>
      <c r="J268" s="256">
        <f>ROUND(I268*H268,2)</f>
        <v>0</v>
      </c>
      <c r="K268" s="252" t="s">
        <v>19</v>
      </c>
      <c r="L268" s="257"/>
      <c r="M268" s="258" t="s">
        <v>19</v>
      </c>
      <c r="N268" s="259" t="s">
        <v>40</v>
      </c>
      <c r="O268" s="79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AR268" s="17" t="s">
        <v>308</v>
      </c>
      <c r="AT268" s="17" t="s">
        <v>165</v>
      </c>
      <c r="AU268" s="17" t="s">
        <v>79</v>
      </c>
      <c r="AY268" s="17" t="s">
        <v>146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77</v>
      </c>
      <c r="BK268" s="226">
        <f>ROUND(I268*H268,2)</f>
        <v>0</v>
      </c>
      <c r="BL268" s="17" t="s">
        <v>233</v>
      </c>
      <c r="BM268" s="17" t="s">
        <v>563</v>
      </c>
    </row>
    <row r="269" s="1" customFormat="1" ht="16.5" customHeight="1">
      <c r="B269" s="38"/>
      <c r="C269" s="250" t="s">
        <v>564</v>
      </c>
      <c r="D269" s="250" t="s">
        <v>165</v>
      </c>
      <c r="E269" s="251" t="s">
        <v>565</v>
      </c>
      <c r="F269" s="252" t="s">
        <v>566</v>
      </c>
      <c r="G269" s="253" t="s">
        <v>178</v>
      </c>
      <c r="H269" s="254">
        <v>1</v>
      </c>
      <c r="I269" s="255"/>
      <c r="J269" s="256">
        <f>ROUND(I269*H269,2)</f>
        <v>0</v>
      </c>
      <c r="K269" s="252" t="s">
        <v>19</v>
      </c>
      <c r="L269" s="257"/>
      <c r="M269" s="258" t="s">
        <v>19</v>
      </c>
      <c r="N269" s="259" t="s">
        <v>40</v>
      </c>
      <c r="O269" s="79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AR269" s="17" t="s">
        <v>308</v>
      </c>
      <c r="AT269" s="17" t="s">
        <v>165</v>
      </c>
      <c r="AU269" s="17" t="s">
        <v>79</v>
      </c>
      <c r="AY269" s="17" t="s">
        <v>146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77</v>
      </c>
      <c r="BK269" s="226">
        <f>ROUND(I269*H269,2)</f>
        <v>0</v>
      </c>
      <c r="BL269" s="17" t="s">
        <v>233</v>
      </c>
      <c r="BM269" s="17" t="s">
        <v>567</v>
      </c>
    </row>
    <row r="270" s="1" customFormat="1" ht="16.5" customHeight="1">
      <c r="B270" s="38"/>
      <c r="C270" s="250" t="s">
        <v>568</v>
      </c>
      <c r="D270" s="250" t="s">
        <v>165</v>
      </c>
      <c r="E270" s="251" t="s">
        <v>569</v>
      </c>
      <c r="F270" s="252" t="s">
        <v>570</v>
      </c>
      <c r="G270" s="253" t="s">
        <v>178</v>
      </c>
      <c r="H270" s="254">
        <v>1</v>
      </c>
      <c r="I270" s="255"/>
      <c r="J270" s="256">
        <f>ROUND(I270*H270,2)</f>
        <v>0</v>
      </c>
      <c r="K270" s="252" t="s">
        <v>19</v>
      </c>
      <c r="L270" s="257"/>
      <c r="M270" s="258" t="s">
        <v>19</v>
      </c>
      <c r="N270" s="259" t="s">
        <v>40</v>
      </c>
      <c r="O270" s="79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AR270" s="17" t="s">
        <v>308</v>
      </c>
      <c r="AT270" s="17" t="s">
        <v>165</v>
      </c>
      <c r="AU270" s="17" t="s">
        <v>79</v>
      </c>
      <c r="AY270" s="17" t="s">
        <v>146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77</v>
      </c>
      <c r="BK270" s="226">
        <f>ROUND(I270*H270,2)</f>
        <v>0</v>
      </c>
      <c r="BL270" s="17" t="s">
        <v>233</v>
      </c>
      <c r="BM270" s="17" t="s">
        <v>571</v>
      </c>
    </row>
    <row r="271" s="1" customFormat="1" ht="16.5" customHeight="1">
      <c r="B271" s="38"/>
      <c r="C271" s="250" t="s">
        <v>572</v>
      </c>
      <c r="D271" s="250" t="s">
        <v>165</v>
      </c>
      <c r="E271" s="251" t="s">
        <v>573</v>
      </c>
      <c r="F271" s="252" t="s">
        <v>574</v>
      </c>
      <c r="G271" s="253" t="s">
        <v>178</v>
      </c>
      <c r="H271" s="254">
        <v>1</v>
      </c>
      <c r="I271" s="255"/>
      <c r="J271" s="256">
        <f>ROUND(I271*H271,2)</f>
        <v>0</v>
      </c>
      <c r="K271" s="252" t="s">
        <v>19</v>
      </c>
      <c r="L271" s="257"/>
      <c r="M271" s="258" t="s">
        <v>19</v>
      </c>
      <c r="N271" s="259" t="s">
        <v>40</v>
      </c>
      <c r="O271" s="79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AR271" s="17" t="s">
        <v>308</v>
      </c>
      <c r="AT271" s="17" t="s">
        <v>165</v>
      </c>
      <c r="AU271" s="17" t="s">
        <v>79</v>
      </c>
      <c r="AY271" s="17" t="s">
        <v>146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77</v>
      </c>
      <c r="BK271" s="226">
        <f>ROUND(I271*H271,2)</f>
        <v>0</v>
      </c>
      <c r="BL271" s="17" t="s">
        <v>233</v>
      </c>
      <c r="BM271" s="17" t="s">
        <v>575</v>
      </c>
    </row>
    <row r="272" s="1" customFormat="1" ht="16.5" customHeight="1">
      <c r="B272" s="38"/>
      <c r="C272" s="250" t="s">
        <v>576</v>
      </c>
      <c r="D272" s="250" t="s">
        <v>165</v>
      </c>
      <c r="E272" s="251" t="s">
        <v>577</v>
      </c>
      <c r="F272" s="252" t="s">
        <v>578</v>
      </c>
      <c r="G272" s="253" t="s">
        <v>178</v>
      </c>
      <c r="H272" s="254">
        <v>1</v>
      </c>
      <c r="I272" s="255"/>
      <c r="J272" s="256">
        <f>ROUND(I272*H272,2)</f>
        <v>0</v>
      </c>
      <c r="K272" s="252" t="s">
        <v>19</v>
      </c>
      <c r="L272" s="257"/>
      <c r="M272" s="258" t="s">
        <v>19</v>
      </c>
      <c r="N272" s="259" t="s">
        <v>40</v>
      </c>
      <c r="O272" s="79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AR272" s="17" t="s">
        <v>308</v>
      </c>
      <c r="AT272" s="17" t="s">
        <v>165</v>
      </c>
      <c r="AU272" s="17" t="s">
        <v>79</v>
      </c>
      <c r="AY272" s="17" t="s">
        <v>146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77</v>
      </c>
      <c r="BK272" s="226">
        <f>ROUND(I272*H272,2)</f>
        <v>0</v>
      </c>
      <c r="BL272" s="17" t="s">
        <v>233</v>
      </c>
      <c r="BM272" s="17" t="s">
        <v>579</v>
      </c>
    </row>
    <row r="273" s="1" customFormat="1" ht="16.5" customHeight="1">
      <c r="B273" s="38"/>
      <c r="C273" s="250" t="s">
        <v>580</v>
      </c>
      <c r="D273" s="250" t="s">
        <v>165</v>
      </c>
      <c r="E273" s="251" t="s">
        <v>581</v>
      </c>
      <c r="F273" s="252" t="s">
        <v>582</v>
      </c>
      <c r="G273" s="253" t="s">
        <v>178</v>
      </c>
      <c r="H273" s="254">
        <v>1</v>
      </c>
      <c r="I273" s="255"/>
      <c r="J273" s="256">
        <f>ROUND(I273*H273,2)</f>
        <v>0</v>
      </c>
      <c r="K273" s="252" t="s">
        <v>19</v>
      </c>
      <c r="L273" s="257"/>
      <c r="M273" s="258" t="s">
        <v>19</v>
      </c>
      <c r="N273" s="259" t="s">
        <v>40</v>
      </c>
      <c r="O273" s="79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AR273" s="17" t="s">
        <v>308</v>
      </c>
      <c r="AT273" s="17" t="s">
        <v>165</v>
      </c>
      <c r="AU273" s="17" t="s">
        <v>79</v>
      </c>
      <c r="AY273" s="17" t="s">
        <v>146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77</v>
      </c>
      <c r="BK273" s="226">
        <f>ROUND(I273*H273,2)</f>
        <v>0</v>
      </c>
      <c r="BL273" s="17" t="s">
        <v>233</v>
      </c>
      <c r="BM273" s="17" t="s">
        <v>583</v>
      </c>
    </row>
    <row r="274" s="11" customFormat="1" ht="22.8" customHeight="1">
      <c r="B274" s="199"/>
      <c r="C274" s="200"/>
      <c r="D274" s="201" t="s">
        <v>68</v>
      </c>
      <c r="E274" s="213" t="s">
        <v>584</v>
      </c>
      <c r="F274" s="213" t="s">
        <v>585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SUM(P275:P276)</f>
        <v>0</v>
      </c>
      <c r="Q274" s="207"/>
      <c r="R274" s="208">
        <f>SUM(R275:R276)</f>
        <v>0.0184</v>
      </c>
      <c r="S274" s="207"/>
      <c r="T274" s="209">
        <f>SUM(T275:T276)</f>
        <v>0</v>
      </c>
      <c r="AR274" s="210" t="s">
        <v>79</v>
      </c>
      <c r="AT274" s="211" t="s">
        <v>68</v>
      </c>
      <c r="AU274" s="211" t="s">
        <v>77</v>
      </c>
      <c r="AY274" s="210" t="s">
        <v>146</v>
      </c>
      <c r="BK274" s="212">
        <f>SUM(BK275:BK276)</f>
        <v>0</v>
      </c>
    </row>
    <row r="275" s="1" customFormat="1" ht="22.5" customHeight="1">
      <c r="B275" s="38"/>
      <c r="C275" s="215" t="s">
        <v>586</v>
      </c>
      <c r="D275" s="215" t="s">
        <v>147</v>
      </c>
      <c r="E275" s="216" t="s">
        <v>587</v>
      </c>
      <c r="F275" s="217" t="s">
        <v>588</v>
      </c>
      <c r="G275" s="218" t="s">
        <v>480</v>
      </c>
      <c r="H275" s="219">
        <v>2</v>
      </c>
      <c r="I275" s="220"/>
      <c r="J275" s="221">
        <f>ROUND(I275*H275,2)</f>
        <v>0</v>
      </c>
      <c r="K275" s="217" t="s">
        <v>151</v>
      </c>
      <c r="L275" s="43"/>
      <c r="M275" s="222" t="s">
        <v>19</v>
      </c>
      <c r="N275" s="223" t="s">
        <v>40</v>
      </c>
      <c r="O275" s="79"/>
      <c r="P275" s="224">
        <f>O275*H275</f>
        <v>0</v>
      </c>
      <c r="Q275" s="224">
        <v>0.0091999999999999998</v>
      </c>
      <c r="R275" s="224">
        <f>Q275*H275</f>
        <v>0.0184</v>
      </c>
      <c r="S275" s="224">
        <v>0</v>
      </c>
      <c r="T275" s="225">
        <f>S275*H275</f>
        <v>0</v>
      </c>
      <c r="AR275" s="17" t="s">
        <v>233</v>
      </c>
      <c r="AT275" s="17" t="s">
        <v>147</v>
      </c>
      <c r="AU275" s="17" t="s">
        <v>79</v>
      </c>
      <c r="AY275" s="17" t="s">
        <v>146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77</v>
      </c>
      <c r="BK275" s="226">
        <f>ROUND(I275*H275,2)</f>
        <v>0</v>
      </c>
      <c r="BL275" s="17" t="s">
        <v>233</v>
      </c>
      <c r="BM275" s="17" t="s">
        <v>589</v>
      </c>
    </row>
    <row r="276" s="1" customFormat="1" ht="22.5" customHeight="1">
      <c r="B276" s="38"/>
      <c r="C276" s="215" t="s">
        <v>590</v>
      </c>
      <c r="D276" s="215" t="s">
        <v>147</v>
      </c>
      <c r="E276" s="216" t="s">
        <v>591</v>
      </c>
      <c r="F276" s="217" t="s">
        <v>592</v>
      </c>
      <c r="G276" s="218" t="s">
        <v>162</v>
      </c>
      <c r="H276" s="219">
        <v>0.017999999999999999</v>
      </c>
      <c r="I276" s="220"/>
      <c r="J276" s="221">
        <f>ROUND(I276*H276,2)</f>
        <v>0</v>
      </c>
      <c r="K276" s="217" t="s">
        <v>151</v>
      </c>
      <c r="L276" s="43"/>
      <c r="M276" s="222" t="s">
        <v>19</v>
      </c>
      <c r="N276" s="223" t="s">
        <v>40</v>
      </c>
      <c r="O276" s="79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AR276" s="17" t="s">
        <v>233</v>
      </c>
      <c r="AT276" s="17" t="s">
        <v>147</v>
      </c>
      <c r="AU276" s="17" t="s">
        <v>79</v>
      </c>
      <c r="AY276" s="17" t="s">
        <v>146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77</v>
      </c>
      <c r="BK276" s="226">
        <f>ROUND(I276*H276,2)</f>
        <v>0</v>
      </c>
      <c r="BL276" s="17" t="s">
        <v>233</v>
      </c>
      <c r="BM276" s="17" t="s">
        <v>593</v>
      </c>
    </row>
    <row r="277" s="11" customFormat="1" ht="22.8" customHeight="1">
      <c r="B277" s="199"/>
      <c r="C277" s="200"/>
      <c r="D277" s="201" t="s">
        <v>68</v>
      </c>
      <c r="E277" s="213" t="s">
        <v>594</v>
      </c>
      <c r="F277" s="213" t="s">
        <v>595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SUM(P278:P280)</f>
        <v>0</v>
      </c>
      <c r="Q277" s="207"/>
      <c r="R277" s="208">
        <f>SUM(R278:R280)</f>
        <v>0</v>
      </c>
      <c r="S277" s="207"/>
      <c r="T277" s="209">
        <f>SUM(T278:T280)</f>
        <v>0</v>
      </c>
      <c r="AR277" s="210" t="s">
        <v>79</v>
      </c>
      <c r="AT277" s="211" t="s">
        <v>68</v>
      </c>
      <c r="AU277" s="211" t="s">
        <v>77</v>
      </c>
      <c r="AY277" s="210" t="s">
        <v>146</v>
      </c>
      <c r="BK277" s="212">
        <f>SUM(BK278:BK280)</f>
        <v>0</v>
      </c>
    </row>
    <row r="278" s="1" customFormat="1" ht="16.5" customHeight="1">
      <c r="B278" s="38"/>
      <c r="C278" s="215" t="s">
        <v>596</v>
      </c>
      <c r="D278" s="215" t="s">
        <v>147</v>
      </c>
      <c r="E278" s="216" t="s">
        <v>597</v>
      </c>
      <c r="F278" s="217" t="s">
        <v>598</v>
      </c>
      <c r="G278" s="218" t="s">
        <v>178</v>
      </c>
      <c r="H278" s="219">
        <v>2</v>
      </c>
      <c r="I278" s="220"/>
      <c r="J278" s="221">
        <f>ROUND(I278*H278,2)</f>
        <v>0</v>
      </c>
      <c r="K278" s="217" t="s">
        <v>151</v>
      </c>
      <c r="L278" s="43"/>
      <c r="M278" s="222" t="s">
        <v>19</v>
      </c>
      <c r="N278" s="223" t="s">
        <v>40</v>
      </c>
      <c r="O278" s="79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AR278" s="17" t="s">
        <v>233</v>
      </c>
      <c r="AT278" s="17" t="s">
        <v>147</v>
      </c>
      <c r="AU278" s="17" t="s">
        <v>79</v>
      </c>
      <c r="AY278" s="17" t="s">
        <v>146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77</v>
      </c>
      <c r="BK278" s="226">
        <f>ROUND(I278*H278,2)</f>
        <v>0</v>
      </c>
      <c r="BL278" s="17" t="s">
        <v>233</v>
      </c>
      <c r="BM278" s="17" t="s">
        <v>599</v>
      </c>
    </row>
    <row r="279" s="1" customFormat="1" ht="16.5" customHeight="1">
      <c r="B279" s="38"/>
      <c r="C279" s="215" t="s">
        <v>600</v>
      </c>
      <c r="D279" s="215" t="s">
        <v>147</v>
      </c>
      <c r="E279" s="216" t="s">
        <v>601</v>
      </c>
      <c r="F279" s="217" t="s">
        <v>602</v>
      </c>
      <c r="G279" s="218" t="s">
        <v>178</v>
      </c>
      <c r="H279" s="219">
        <v>1</v>
      </c>
      <c r="I279" s="220"/>
      <c r="J279" s="221">
        <f>ROUND(I279*H279,2)</f>
        <v>0</v>
      </c>
      <c r="K279" s="217" t="s">
        <v>19</v>
      </c>
      <c r="L279" s="43"/>
      <c r="M279" s="222" t="s">
        <v>19</v>
      </c>
      <c r="N279" s="223" t="s">
        <v>40</v>
      </c>
      <c r="O279" s="79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AR279" s="17" t="s">
        <v>233</v>
      </c>
      <c r="AT279" s="17" t="s">
        <v>147</v>
      </c>
      <c r="AU279" s="17" t="s">
        <v>79</v>
      </c>
      <c r="AY279" s="17" t="s">
        <v>146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77</v>
      </c>
      <c r="BK279" s="226">
        <f>ROUND(I279*H279,2)</f>
        <v>0</v>
      </c>
      <c r="BL279" s="17" t="s">
        <v>233</v>
      </c>
      <c r="BM279" s="17" t="s">
        <v>603</v>
      </c>
    </row>
    <row r="280" s="1" customFormat="1" ht="16.5" customHeight="1">
      <c r="B280" s="38"/>
      <c r="C280" s="215" t="s">
        <v>604</v>
      </c>
      <c r="D280" s="215" t="s">
        <v>147</v>
      </c>
      <c r="E280" s="216" t="s">
        <v>605</v>
      </c>
      <c r="F280" s="217" t="s">
        <v>606</v>
      </c>
      <c r="G280" s="218" t="s">
        <v>178</v>
      </c>
      <c r="H280" s="219">
        <v>1</v>
      </c>
      <c r="I280" s="220"/>
      <c r="J280" s="221">
        <f>ROUND(I280*H280,2)</f>
        <v>0</v>
      </c>
      <c r="K280" s="217" t="s">
        <v>19</v>
      </c>
      <c r="L280" s="43"/>
      <c r="M280" s="222" t="s">
        <v>19</v>
      </c>
      <c r="N280" s="223" t="s">
        <v>40</v>
      </c>
      <c r="O280" s="79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AR280" s="17" t="s">
        <v>233</v>
      </c>
      <c r="AT280" s="17" t="s">
        <v>147</v>
      </c>
      <c r="AU280" s="17" t="s">
        <v>79</v>
      </c>
      <c r="AY280" s="17" t="s">
        <v>146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77</v>
      </c>
      <c r="BK280" s="226">
        <f>ROUND(I280*H280,2)</f>
        <v>0</v>
      </c>
      <c r="BL280" s="17" t="s">
        <v>233</v>
      </c>
      <c r="BM280" s="17" t="s">
        <v>607</v>
      </c>
    </row>
    <row r="281" s="11" customFormat="1" ht="22.8" customHeight="1">
      <c r="B281" s="199"/>
      <c r="C281" s="200"/>
      <c r="D281" s="201" t="s">
        <v>68</v>
      </c>
      <c r="E281" s="213" t="s">
        <v>608</v>
      </c>
      <c r="F281" s="213" t="s">
        <v>609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SUM(P282:P291)</f>
        <v>0</v>
      </c>
      <c r="Q281" s="207"/>
      <c r="R281" s="208">
        <f>SUM(R282:R291)</f>
        <v>0.045960000000000001</v>
      </c>
      <c r="S281" s="207"/>
      <c r="T281" s="209">
        <f>SUM(T282:T291)</f>
        <v>0.0054999999999999997</v>
      </c>
      <c r="AR281" s="210" t="s">
        <v>79</v>
      </c>
      <c r="AT281" s="211" t="s">
        <v>68</v>
      </c>
      <c r="AU281" s="211" t="s">
        <v>77</v>
      </c>
      <c r="AY281" s="210" t="s">
        <v>146</v>
      </c>
      <c r="BK281" s="212">
        <f>SUM(BK282:BK291)</f>
        <v>0</v>
      </c>
    </row>
    <row r="282" s="1" customFormat="1" ht="16.5" customHeight="1">
      <c r="B282" s="38"/>
      <c r="C282" s="215" t="s">
        <v>610</v>
      </c>
      <c r="D282" s="215" t="s">
        <v>147</v>
      </c>
      <c r="E282" s="216" t="s">
        <v>611</v>
      </c>
      <c r="F282" s="217" t="s">
        <v>612</v>
      </c>
      <c r="G282" s="218" t="s">
        <v>178</v>
      </c>
      <c r="H282" s="219">
        <v>5</v>
      </c>
      <c r="I282" s="220"/>
      <c r="J282" s="221">
        <f>ROUND(I282*H282,2)</f>
        <v>0</v>
      </c>
      <c r="K282" s="217" t="s">
        <v>151</v>
      </c>
      <c r="L282" s="43"/>
      <c r="M282" s="222" t="s">
        <v>19</v>
      </c>
      <c r="N282" s="223" t="s">
        <v>40</v>
      </c>
      <c r="O282" s="79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AR282" s="17" t="s">
        <v>233</v>
      </c>
      <c r="AT282" s="17" t="s">
        <v>147</v>
      </c>
      <c r="AU282" s="17" t="s">
        <v>79</v>
      </c>
      <c r="AY282" s="17" t="s">
        <v>146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77</v>
      </c>
      <c r="BK282" s="226">
        <f>ROUND(I282*H282,2)</f>
        <v>0</v>
      </c>
      <c r="BL282" s="17" t="s">
        <v>233</v>
      </c>
      <c r="BM282" s="17" t="s">
        <v>613</v>
      </c>
    </row>
    <row r="283" s="1" customFormat="1" ht="16.5" customHeight="1">
      <c r="B283" s="38"/>
      <c r="C283" s="250" t="s">
        <v>614</v>
      </c>
      <c r="D283" s="250" t="s">
        <v>165</v>
      </c>
      <c r="E283" s="251" t="s">
        <v>615</v>
      </c>
      <c r="F283" s="252" t="s">
        <v>616</v>
      </c>
      <c r="G283" s="253" t="s">
        <v>178</v>
      </c>
      <c r="H283" s="254">
        <v>5</v>
      </c>
      <c r="I283" s="255"/>
      <c r="J283" s="256">
        <f>ROUND(I283*H283,2)</f>
        <v>0</v>
      </c>
      <c r="K283" s="252" t="s">
        <v>19</v>
      </c>
      <c r="L283" s="257"/>
      <c r="M283" s="258" t="s">
        <v>19</v>
      </c>
      <c r="N283" s="259" t="s">
        <v>40</v>
      </c>
      <c r="O283" s="79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AR283" s="17" t="s">
        <v>308</v>
      </c>
      <c r="AT283" s="17" t="s">
        <v>165</v>
      </c>
      <c r="AU283" s="17" t="s">
        <v>79</v>
      </c>
      <c r="AY283" s="17" t="s">
        <v>146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77</v>
      </c>
      <c r="BK283" s="226">
        <f>ROUND(I283*H283,2)</f>
        <v>0</v>
      </c>
      <c r="BL283" s="17" t="s">
        <v>233</v>
      </c>
      <c r="BM283" s="17" t="s">
        <v>617</v>
      </c>
    </row>
    <row r="284" s="1" customFormat="1" ht="16.5" customHeight="1">
      <c r="B284" s="38"/>
      <c r="C284" s="215" t="s">
        <v>618</v>
      </c>
      <c r="D284" s="215" t="s">
        <v>147</v>
      </c>
      <c r="E284" s="216" t="s">
        <v>619</v>
      </c>
      <c r="F284" s="217" t="s">
        <v>620</v>
      </c>
      <c r="G284" s="218" t="s">
        <v>178</v>
      </c>
      <c r="H284" s="219">
        <v>1</v>
      </c>
      <c r="I284" s="220"/>
      <c r="J284" s="221">
        <f>ROUND(I284*H284,2)</f>
        <v>0</v>
      </c>
      <c r="K284" s="217" t="s">
        <v>151</v>
      </c>
      <c r="L284" s="43"/>
      <c r="M284" s="222" t="s">
        <v>19</v>
      </c>
      <c r="N284" s="223" t="s">
        <v>40</v>
      </c>
      <c r="O284" s="79"/>
      <c r="P284" s="224">
        <f>O284*H284</f>
        <v>0</v>
      </c>
      <c r="Q284" s="224">
        <v>0</v>
      </c>
      <c r="R284" s="224">
        <f>Q284*H284</f>
        <v>0</v>
      </c>
      <c r="S284" s="224">
        <v>0.0054999999999999997</v>
      </c>
      <c r="T284" s="225">
        <f>S284*H284</f>
        <v>0.0054999999999999997</v>
      </c>
      <c r="AR284" s="17" t="s">
        <v>233</v>
      </c>
      <c r="AT284" s="17" t="s">
        <v>147</v>
      </c>
      <c r="AU284" s="17" t="s">
        <v>79</v>
      </c>
      <c r="AY284" s="17" t="s">
        <v>146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77</v>
      </c>
      <c r="BK284" s="226">
        <f>ROUND(I284*H284,2)</f>
        <v>0</v>
      </c>
      <c r="BL284" s="17" t="s">
        <v>233</v>
      </c>
      <c r="BM284" s="17" t="s">
        <v>621</v>
      </c>
    </row>
    <row r="285" s="1" customFormat="1" ht="22.5" customHeight="1">
      <c r="B285" s="38"/>
      <c r="C285" s="215" t="s">
        <v>622</v>
      </c>
      <c r="D285" s="215" t="s">
        <v>147</v>
      </c>
      <c r="E285" s="216" t="s">
        <v>623</v>
      </c>
      <c r="F285" s="217" t="s">
        <v>624</v>
      </c>
      <c r="G285" s="218" t="s">
        <v>193</v>
      </c>
      <c r="H285" s="219">
        <v>13</v>
      </c>
      <c r="I285" s="220"/>
      <c r="J285" s="221">
        <f>ROUND(I285*H285,2)</f>
        <v>0</v>
      </c>
      <c r="K285" s="217" t="s">
        <v>151</v>
      </c>
      <c r="L285" s="43"/>
      <c r="M285" s="222" t="s">
        <v>19</v>
      </c>
      <c r="N285" s="223" t="s">
        <v>40</v>
      </c>
      <c r="O285" s="79"/>
      <c r="P285" s="224">
        <f>O285*H285</f>
        <v>0</v>
      </c>
      <c r="Q285" s="224">
        <v>0.0031199999999999999</v>
      </c>
      <c r="R285" s="224">
        <f>Q285*H285</f>
        <v>0.040559999999999999</v>
      </c>
      <c r="S285" s="224">
        <v>0</v>
      </c>
      <c r="T285" s="225">
        <f>S285*H285</f>
        <v>0</v>
      </c>
      <c r="AR285" s="17" t="s">
        <v>233</v>
      </c>
      <c r="AT285" s="17" t="s">
        <v>147</v>
      </c>
      <c r="AU285" s="17" t="s">
        <v>79</v>
      </c>
      <c r="AY285" s="17" t="s">
        <v>146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77</v>
      </c>
      <c r="BK285" s="226">
        <f>ROUND(I285*H285,2)</f>
        <v>0</v>
      </c>
      <c r="BL285" s="17" t="s">
        <v>233</v>
      </c>
      <c r="BM285" s="17" t="s">
        <v>625</v>
      </c>
    </row>
    <row r="286" s="12" customFormat="1">
      <c r="B286" s="227"/>
      <c r="C286" s="228"/>
      <c r="D286" s="229" t="s">
        <v>154</v>
      </c>
      <c r="E286" s="230" t="s">
        <v>19</v>
      </c>
      <c r="F286" s="231" t="s">
        <v>218</v>
      </c>
      <c r="G286" s="228"/>
      <c r="H286" s="232">
        <v>13</v>
      </c>
      <c r="I286" s="233"/>
      <c r="J286" s="228"/>
      <c r="K286" s="228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154</v>
      </c>
      <c r="AU286" s="238" t="s">
        <v>79</v>
      </c>
      <c r="AV286" s="12" t="s">
        <v>79</v>
      </c>
      <c r="AW286" s="12" t="s">
        <v>31</v>
      </c>
      <c r="AX286" s="12" t="s">
        <v>77</v>
      </c>
      <c r="AY286" s="238" t="s">
        <v>146</v>
      </c>
    </row>
    <row r="287" s="1" customFormat="1" ht="16.5" customHeight="1">
      <c r="B287" s="38"/>
      <c r="C287" s="215" t="s">
        <v>626</v>
      </c>
      <c r="D287" s="215" t="s">
        <v>147</v>
      </c>
      <c r="E287" s="216" t="s">
        <v>627</v>
      </c>
      <c r="F287" s="217" t="s">
        <v>628</v>
      </c>
      <c r="G287" s="218" t="s">
        <v>178</v>
      </c>
      <c r="H287" s="219">
        <v>4</v>
      </c>
      <c r="I287" s="220"/>
      <c r="J287" s="221">
        <f>ROUND(I287*H287,2)</f>
        <v>0</v>
      </c>
      <c r="K287" s="217" t="s">
        <v>151</v>
      </c>
      <c r="L287" s="43"/>
      <c r="M287" s="222" t="s">
        <v>19</v>
      </c>
      <c r="N287" s="223" t="s">
        <v>40</v>
      </c>
      <c r="O287" s="79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AR287" s="17" t="s">
        <v>233</v>
      </c>
      <c r="AT287" s="17" t="s">
        <v>147</v>
      </c>
      <c r="AU287" s="17" t="s">
        <v>79</v>
      </c>
      <c r="AY287" s="17" t="s">
        <v>146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77</v>
      </c>
      <c r="BK287" s="226">
        <f>ROUND(I287*H287,2)</f>
        <v>0</v>
      </c>
      <c r="BL287" s="17" t="s">
        <v>233</v>
      </c>
      <c r="BM287" s="17" t="s">
        <v>629</v>
      </c>
    </row>
    <row r="288" s="1" customFormat="1" ht="16.5" customHeight="1">
      <c r="B288" s="38"/>
      <c r="C288" s="250" t="s">
        <v>630</v>
      </c>
      <c r="D288" s="250" t="s">
        <v>165</v>
      </c>
      <c r="E288" s="251" t="s">
        <v>631</v>
      </c>
      <c r="F288" s="252" t="s">
        <v>632</v>
      </c>
      <c r="G288" s="253" t="s">
        <v>178</v>
      </c>
      <c r="H288" s="254">
        <v>4</v>
      </c>
      <c r="I288" s="255"/>
      <c r="J288" s="256">
        <f>ROUND(I288*H288,2)</f>
        <v>0</v>
      </c>
      <c r="K288" s="252" t="s">
        <v>19</v>
      </c>
      <c r="L288" s="257"/>
      <c r="M288" s="258" t="s">
        <v>19</v>
      </c>
      <c r="N288" s="259" t="s">
        <v>40</v>
      </c>
      <c r="O288" s="79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AR288" s="17" t="s">
        <v>308</v>
      </c>
      <c r="AT288" s="17" t="s">
        <v>165</v>
      </c>
      <c r="AU288" s="17" t="s">
        <v>79</v>
      </c>
      <c r="AY288" s="17" t="s">
        <v>146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77</v>
      </c>
      <c r="BK288" s="226">
        <f>ROUND(I288*H288,2)</f>
        <v>0</v>
      </c>
      <c r="BL288" s="17" t="s">
        <v>233</v>
      </c>
      <c r="BM288" s="17" t="s">
        <v>633</v>
      </c>
    </row>
    <row r="289" s="1" customFormat="1" ht="22.5" customHeight="1">
      <c r="B289" s="38"/>
      <c r="C289" s="215" t="s">
        <v>634</v>
      </c>
      <c r="D289" s="215" t="s">
        <v>147</v>
      </c>
      <c r="E289" s="216" t="s">
        <v>635</v>
      </c>
      <c r="F289" s="217" t="s">
        <v>636</v>
      </c>
      <c r="G289" s="218" t="s">
        <v>178</v>
      </c>
      <c r="H289" s="219">
        <v>1</v>
      </c>
      <c r="I289" s="220"/>
      <c r="J289" s="221">
        <f>ROUND(I289*H289,2)</f>
        <v>0</v>
      </c>
      <c r="K289" s="217" t="s">
        <v>151</v>
      </c>
      <c r="L289" s="43"/>
      <c r="M289" s="222" t="s">
        <v>19</v>
      </c>
      <c r="N289" s="223" t="s">
        <v>40</v>
      </c>
      <c r="O289" s="79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AR289" s="17" t="s">
        <v>233</v>
      </c>
      <c r="AT289" s="17" t="s">
        <v>147</v>
      </c>
      <c r="AU289" s="17" t="s">
        <v>79</v>
      </c>
      <c r="AY289" s="17" t="s">
        <v>146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77</v>
      </c>
      <c r="BK289" s="226">
        <f>ROUND(I289*H289,2)</f>
        <v>0</v>
      </c>
      <c r="BL289" s="17" t="s">
        <v>233</v>
      </c>
      <c r="BM289" s="17" t="s">
        <v>637</v>
      </c>
    </row>
    <row r="290" s="1" customFormat="1" ht="16.5" customHeight="1">
      <c r="B290" s="38"/>
      <c r="C290" s="250" t="s">
        <v>638</v>
      </c>
      <c r="D290" s="250" t="s">
        <v>165</v>
      </c>
      <c r="E290" s="251" t="s">
        <v>639</v>
      </c>
      <c r="F290" s="252" t="s">
        <v>640</v>
      </c>
      <c r="G290" s="253" t="s">
        <v>178</v>
      </c>
      <c r="H290" s="254">
        <v>1</v>
      </c>
      <c r="I290" s="255"/>
      <c r="J290" s="256">
        <f>ROUND(I290*H290,2)</f>
        <v>0</v>
      </c>
      <c r="K290" s="252" t="s">
        <v>151</v>
      </c>
      <c r="L290" s="257"/>
      <c r="M290" s="258" t="s">
        <v>19</v>
      </c>
      <c r="N290" s="259" t="s">
        <v>40</v>
      </c>
      <c r="O290" s="79"/>
      <c r="P290" s="224">
        <f>O290*H290</f>
        <v>0</v>
      </c>
      <c r="Q290" s="224">
        <v>0.0054000000000000003</v>
      </c>
      <c r="R290" s="224">
        <f>Q290*H290</f>
        <v>0.0054000000000000003</v>
      </c>
      <c r="S290" s="224">
        <v>0</v>
      </c>
      <c r="T290" s="225">
        <f>S290*H290</f>
        <v>0</v>
      </c>
      <c r="AR290" s="17" t="s">
        <v>308</v>
      </c>
      <c r="AT290" s="17" t="s">
        <v>165</v>
      </c>
      <c r="AU290" s="17" t="s">
        <v>79</v>
      </c>
      <c r="AY290" s="17" t="s">
        <v>146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77</v>
      </c>
      <c r="BK290" s="226">
        <f>ROUND(I290*H290,2)</f>
        <v>0</v>
      </c>
      <c r="BL290" s="17" t="s">
        <v>233</v>
      </c>
      <c r="BM290" s="17" t="s">
        <v>641</v>
      </c>
    </row>
    <row r="291" s="1" customFormat="1" ht="22.5" customHeight="1">
      <c r="B291" s="38"/>
      <c r="C291" s="215" t="s">
        <v>642</v>
      </c>
      <c r="D291" s="215" t="s">
        <v>147</v>
      </c>
      <c r="E291" s="216" t="s">
        <v>643</v>
      </c>
      <c r="F291" s="217" t="s">
        <v>644</v>
      </c>
      <c r="G291" s="218" t="s">
        <v>162</v>
      </c>
      <c r="H291" s="219">
        <v>0.045999999999999999</v>
      </c>
      <c r="I291" s="220"/>
      <c r="J291" s="221">
        <f>ROUND(I291*H291,2)</f>
        <v>0</v>
      </c>
      <c r="K291" s="217" t="s">
        <v>151</v>
      </c>
      <c r="L291" s="43"/>
      <c r="M291" s="222" t="s">
        <v>19</v>
      </c>
      <c r="N291" s="223" t="s">
        <v>40</v>
      </c>
      <c r="O291" s="79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AR291" s="17" t="s">
        <v>233</v>
      </c>
      <c r="AT291" s="17" t="s">
        <v>147</v>
      </c>
      <c r="AU291" s="17" t="s">
        <v>79</v>
      </c>
      <c r="AY291" s="17" t="s">
        <v>146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77</v>
      </c>
      <c r="BK291" s="226">
        <f>ROUND(I291*H291,2)</f>
        <v>0</v>
      </c>
      <c r="BL291" s="17" t="s">
        <v>233</v>
      </c>
      <c r="BM291" s="17" t="s">
        <v>645</v>
      </c>
    </row>
    <row r="292" s="11" customFormat="1" ht="22.8" customHeight="1">
      <c r="B292" s="199"/>
      <c r="C292" s="200"/>
      <c r="D292" s="201" t="s">
        <v>68</v>
      </c>
      <c r="E292" s="213" t="s">
        <v>646</v>
      </c>
      <c r="F292" s="213" t="s">
        <v>647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SUM(P293:P298)</f>
        <v>0</v>
      </c>
      <c r="Q292" s="207"/>
      <c r="R292" s="208">
        <f>SUM(R293:R298)</f>
        <v>1.1336438</v>
      </c>
      <c r="S292" s="207"/>
      <c r="T292" s="209">
        <f>SUM(T293:T298)</f>
        <v>0</v>
      </c>
      <c r="AR292" s="210" t="s">
        <v>79</v>
      </c>
      <c r="AT292" s="211" t="s">
        <v>68</v>
      </c>
      <c r="AU292" s="211" t="s">
        <v>77</v>
      </c>
      <c r="AY292" s="210" t="s">
        <v>146</v>
      </c>
      <c r="BK292" s="212">
        <f>SUM(BK293:BK298)</f>
        <v>0</v>
      </c>
    </row>
    <row r="293" s="1" customFormat="1" ht="16.5" customHeight="1">
      <c r="B293" s="38"/>
      <c r="C293" s="215" t="s">
        <v>648</v>
      </c>
      <c r="D293" s="215" t="s">
        <v>147</v>
      </c>
      <c r="E293" s="216" t="s">
        <v>649</v>
      </c>
      <c r="F293" s="217" t="s">
        <v>650</v>
      </c>
      <c r="G293" s="218" t="s">
        <v>172</v>
      </c>
      <c r="H293" s="219">
        <v>38.259999999999998</v>
      </c>
      <c r="I293" s="220"/>
      <c r="J293" s="221">
        <f>ROUND(I293*H293,2)</f>
        <v>0</v>
      </c>
      <c r="K293" s="217" t="s">
        <v>151</v>
      </c>
      <c r="L293" s="43"/>
      <c r="M293" s="222" t="s">
        <v>19</v>
      </c>
      <c r="N293" s="223" t="s">
        <v>40</v>
      </c>
      <c r="O293" s="79"/>
      <c r="P293" s="224">
        <f>O293*H293</f>
        <v>0</v>
      </c>
      <c r="Q293" s="224">
        <v>0.02963</v>
      </c>
      <c r="R293" s="224">
        <f>Q293*H293</f>
        <v>1.1336438</v>
      </c>
      <c r="S293" s="224">
        <v>0</v>
      </c>
      <c r="T293" s="225">
        <f>S293*H293</f>
        <v>0</v>
      </c>
      <c r="AR293" s="17" t="s">
        <v>233</v>
      </c>
      <c r="AT293" s="17" t="s">
        <v>147</v>
      </c>
      <c r="AU293" s="17" t="s">
        <v>79</v>
      </c>
      <c r="AY293" s="17" t="s">
        <v>146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77</v>
      </c>
      <c r="BK293" s="226">
        <f>ROUND(I293*H293,2)</f>
        <v>0</v>
      </c>
      <c r="BL293" s="17" t="s">
        <v>233</v>
      </c>
      <c r="BM293" s="17" t="s">
        <v>651</v>
      </c>
    </row>
    <row r="294" s="14" customFormat="1">
      <c r="B294" s="260"/>
      <c r="C294" s="261"/>
      <c r="D294" s="229" t="s">
        <v>154</v>
      </c>
      <c r="E294" s="262" t="s">
        <v>19</v>
      </c>
      <c r="F294" s="263" t="s">
        <v>652</v>
      </c>
      <c r="G294" s="261"/>
      <c r="H294" s="262" t="s">
        <v>19</v>
      </c>
      <c r="I294" s="264"/>
      <c r="J294" s="261"/>
      <c r="K294" s="261"/>
      <c r="L294" s="265"/>
      <c r="M294" s="266"/>
      <c r="N294" s="267"/>
      <c r="O294" s="267"/>
      <c r="P294" s="267"/>
      <c r="Q294" s="267"/>
      <c r="R294" s="267"/>
      <c r="S294" s="267"/>
      <c r="T294" s="268"/>
      <c r="AT294" s="269" t="s">
        <v>154</v>
      </c>
      <c r="AU294" s="269" t="s">
        <v>79</v>
      </c>
      <c r="AV294" s="14" t="s">
        <v>77</v>
      </c>
      <c r="AW294" s="14" t="s">
        <v>31</v>
      </c>
      <c r="AX294" s="14" t="s">
        <v>69</v>
      </c>
      <c r="AY294" s="269" t="s">
        <v>146</v>
      </c>
    </row>
    <row r="295" s="12" customFormat="1">
      <c r="B295" s="227"/>
      <c r="C295" s="228"/>
      <c r="D295" s="229" t="s">
        <v>154</v>
      </c>
      <c r="E295" s="230" t="s">
        <v>19</v>
      </c>
      <c r="F295" s="231" t="s">
        <v>653</v>
      </c>
      <c r="G295" s="228"/>
      <c r="H295" s="232">
        <v>34.600000000000001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154</v>
      </c>
      <c r="AU295" s="238" t="s">
        <v>79</v>
      </c>
      <c r="AV295" s="12" t="s">
        <v>79</v>
      </c>
      <c r="AW295" s="12" t="s">
        <v>31</v>
      </c>
      <c r="AX295" s="12" t="s">
        <v>69</v>
      </c>
      <c r="AY295" s="238" t="s">
        <v>146</v>
      </c>
    </row>
    <row r="296" s="12" customFormat="1">
      <c r="B296" s="227"/>
      <c r="C296" s="228"/>
      <c r="D296" s="229" t="s">
        <v>154</v>
      </c>
      <c r="E296" s="230" t="s">
        <v>19</v>
      </c>
      <c r="F296" s="231" t="s">
        <v>654</v>
      </c>
      <c r="G296" s="228"/>
      <c r="H296" s="232">
        <v>3.6600000000000001</v>
      </c>
      <c r="I296" s="233"/>
      <c r="J296" s="228"/>
      <c r="K296" s="228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154</v>
      </c>
      <c r="AU296" s="238" t="s">
        <v>79</v>
      </c>
      <c r="AV296" s="12" t="s">
        <v>79</v>
      </c>
      <c r="AW296" s="12" t="s">
        <v>31</v>
      </c>
      <c r="AX296" s="12" t="s">
        <v>69</v>
      </c>
      <c r="AY296" s="238" t="s">
        <v>146</v>
      </c>
    </row>
    <row r="297" s="13" customFormat="1">
      <c r="B297" s="239"/>
      <c r="C297" s="240"/>
      <c r="D297" s="229" t="s">
        <v>154</v>
      </c>
      <c r="E297" s="241" t="s">
        <v>19</v>
      </c>
      <c r="F297" s="242" t="s">
        <v>157</v>
      </c>
      <c r="G297" s="240"/>
      <c r="H297" s="243">
        <v>38.259999999999998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AT297" s="249" t="s">
        <v>154</v>
      </c>
      <c r="AU297" s="249" t="s">
        <v>79</v>
      </c>
      <c r="AV297" s="13" t="s">
        <v>152</v>
      </c>
      <c r="AW297" s="13" t="s">
        <v>31</v>
      </c>
      <c r="AX297" s="13" t="s">
        <v>77</v>
      </c>
      <c r="AY297" s="249" t="s">
        <v>146</v>
      </c>
    </row>
    <row r="298" s="1" customFormat="1" ht="22.5" customHeight="1">
      <c r="B298" s="38"/>
      <c r="C298" s="215" t="s">
        <v>655</v>
      </c>
      <c r="D298" s="215" t="s">
        <v>147</v>
      </c>
      <c r="E298" s="216" t="s">
        <v>656</v>
      </c>
      <c r="F298" s="217" t="s">
        <v>657</v>
      </c>
      <c r="G298" s="218" t="s">
        <v>162</v>
      </c>
      <c r="H298" s="219">
        <v>1.1339999999999999</v>
      </c>
      <c r="I298" s="220"/>
      <c r="J298" s="221">
        <f>ROUND(I298*H298,2)</f>
        <v>0</v>
      </c>
      <c r="K298" s="217" t="s">
        <v>151</v>
      </c>
      <c r="L298" s="43"/>
      <c r="M298" s="222" t="s">
        <v>19</v>
      </c>
      <c r="N298" s="223" t="s">
        <v>40</v>
      </c>
      <c r="O298" s="79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AR298" s="17" t="s">
        <v>233</v>
      </c>
      <c r="AT298" s="17" t="s">
        <v>147</v>
      </c>
      <c r="AU298" s="17" t="s">
        <v>79</v>
      </c>
      <c r="AY298" s="17" t="s">
        <v>146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77</v>
      </c>
      <c r="BK298" s="226">
        <f>ROUND(I298*H298,2)</f>
        <v>0</v>
      </c>
      <c r="BL298" s="17" t="s">
        <v>233</v>
      </c>
      <c r="BM298" s="17" t="s">
        <v>658</v>
      </c>
    </row>
    <row r="299" s="11" customFormat="1" ht="22.8" customHeight="1">
      <c r="B299" s="199"/>
      <c r="C299" s="200"/>
      <c r="D299" s="201" t="s">
        <v>68</v>
      </c>
      <c r="E299" s="213" t="s">
        <v>659</v>
      </c>
      <c r="F299" s="213" t="s">
        <v>660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SUM(P300:P304)</f>
        <v>0</v>
      </c>
      <c r="Q299" s="207"/>
      <c r="R299" s="208">
        <f>SUM(R300:R304)</f>
        <v>1.042173</v>
      </c>
      <c r="S299" s="207"/>
      <c r="T299" s="209">
        <f>SUM(T300:T304)</f>
        <v>0</v>
      </c>
      <c r="AR299" s="210" t="s">
        <v>79</v>
      </c>
      <c r="AT299" s="211" t="s">
        <v>68</v>
      </c>
      <c r="AU299" s="211" t="s">
        <v>77</v>
      </c>
      <c r="AY299" s="210" t="s">
        <v>146</v>
      </c>
      <c r="BK299" s="212">
        <f>SUM(BK300:BK304)</f>
        <v>0</v>
      </c>
    </row>
    <row r="300" s="1" customFormat="1" ht="16.5" customHeight="1">
      <c r="B300" s="38"/>
      <c r="C300" s="215" t="s">
        <v>661</v>
      </c>
      <c r="D300" s="215" t="s">
        <v>147</v>
      </c>
      <c r="E300" s="216" t="s">
        <v>662</v>
      </c>
      <c r="F300" s="217" t="s">
        <v>663</v>
      </c>
      <c r="G300" s="218" t="s">
        <v>172</v>
      </c>
      <c r="H300" s="219">
        <v>108.90000000000001</v>
      </c>
      <c r="I300" s="220"/>
      <c r="J300" s="221">
        <f>ROUND(I300*H300,2)</f>
        <v>0</v>
      </c>
      <c r="K300" s="217" t="s">
        <v>151</v>
      </c>
      <c r="L300" s="43"/>
      <c r="M300" s="222" t="s">
        <v>19</v>
      </c>
      <c r="N300" s="223" t="s">
        <v>40</v>
      </c>
      <c r="O300" s="79"/>
      <c r="P300" s="224">
        <f>O300*H300</f>
        <v>0</v>
      </c>
      <c r="Q300" s="224">
        <v>0.00117</v>
      </c>
      <c r="R300" s="224">
        <f>Q300*H300</f>
        <v>0.127413</v>
      </c>
      <c r="S300" s="224">
        <v>0</v>
      </c>
      <c r="T300" s="225">
        <f>S300*H300</f>
        <v>0</v>
      </c>
      <c r="AR300" s="17" t="s">
        <v>233</v>
      </c>
      <c r="AT300" s="17" t="s">
        <v>147</v>
      </c>
      <c r="AU300" s="17" t="s">
        <v>79</v>
      </c>
      <c r="AY300" s="17" t="s">
        <v>146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7" t="s">
        <v>77</v>
      </c>
      <c r="BK300" s="226">
        <f>ROUND(I300*H300,2)</f>
        <v>0</v>
      </c>
      <c r="BL300" s="17" t="s">
        <v>233</v>
      </c>
      <c r="BM300" s="17" t="s">
        <v>664</v>
      </c>
    </row>
    <row r="301" s="12" customFormat="1">
      <c r="B301" s="227"/>
      <c r="C301" s="228"/>
      <c r="D301" s="229" t="s">
        <v>154</v>
      </c>
      <c r="E301" s="230" t="s">
        <v>19</v>
      </c>
      <c r="F301" s="231" t="s">
        <v>665</v>
      </c>
      <c r="G301" s="228"/>
      <c r="H301" s="232">
        <v>108.90000000000001</v>
      </c>
      <c r="I301" s="233"/>
      <c r="J301" s="228"/>
      <c r="K301" s="228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154</v>
      </c>
      <c r="AU301" s="238" t="s">
        <v>79</v>
      </c>
      <c r="AV301" s="12" t="s">
        <v>79</v>
      </c>
      <c r="AW301" s="12" t="s">
        <v>31</v>
      </c>
      <c r="AX301" s="12" t="s">
        <v>77</v>
      </c>
      <c r="AY301" s="238" t="s">
        <v>146</v>
      </c>
    </row>
    <row r="302" s="1" customFormat="1" ht="16.5" customHeight="1">
      <c r="B302" s="38"/>
      <c r="C302" s="250" t="s">
        <v>666</v>
      </c>
      <c r="D302" s="250" t="s">
        <v>165</v>
      </c>
      <c r="E302" s="251" t="s">
        <v>667</v>
      </c>
      <c r="F302" s="252" t="s">
        <v>668</v>
      </c>
      <c r="G302" s="253" t="s">
        <v>172</v>
      </c>
      <c r="H302" s="254">
        <v>114.345</v>
      </c>
      <c r="I302" s="255"/>
      <c r="J302" s="256">
        <f>ROUND(I302*H302,2)</f>
        <v>0</v>
      </c>
      <c r="K302" s="252" t="s">
        <v>151</v>
      </c>
      <c r="L302" s="257"/>
      <c r="M302" s="258" t="s">
        <v>19</v>
      </c>
      <c r="N302" s="259" t="s">
        <v>40</v>
      </c>
      <c r="O302" s="79"/>
      <c r="P302" s="224">
        <f>O302*H302</f>
        <v>0</v>
      </c>
      <c r="Q302" s="224">
        <v>0.0080000000000000002</v>
      </c>
      <c r="R302" s="224">
        <f>Q302*H302</f>
        <v>0.91476000000000002</v>
      </c>
      <c r="S302" s="224">
        <v>0</v>
      </c>
      <c r="T302" s="225">
        <f>S302*H302</f>
        <v>0</v>
      </c>
      <c r="AR302" s="17" t="s">
        <v>308</v>
      </c>
      <c r="AT302" s="17" t="s">
        <v>165</v>
      </c>
      <c r="AU302" s="17" t="s">
        <v>79</v>
      </c>
      <c r="AY302" s="17" t="s">
        <v>146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77</v>
      </c>
      <c r="BK302" s="226">
        <f>ROUND(I302*H302,2)</f>
        <v>0</v>
      </c>
      <c r="BL302" s="17" t="s">
        <v>233</v>
      </c>
      <c r="BM302" s="17" t="s">
        <v>669</v>
      </c>
    </row>
    <row r="303" s="12" customFormat="1">
      <c r="B303" s="227"/>
      <c r="C303" s="228"/>
      <c r="D303" s="229" t="s">
        <v>154</v>
      </c>
      <c r="E303" s="228"/>
      <c r="F303" s="231" t="s">
        <v>670</v>
      </c>
      <c r="G303" s="228"/>
      <c r="H303" s="232">
        <v>114.345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154</v>
      </c>
      <c r="AU303" s="238" t="s">
        <v>79</v>
      </c>
      <c r="AV303" s="12" t="s">
        <v>79</v>
      </c>
      <c r="AW303" s="12" t="s">
        <v>4</v>
      </c>
      <c r="AX303" s="12" t="s">
        <v>77</v>
      </c>
      <c r="AY303" s="238" t="s">
        <v>146</v>
      </c>
    </row>
    <row r="304" s="1" customFormat="1" ht="22.5" customHeight="1">
      <c r="B304" s="38"/>
      <c r="C304" s="215" t="s">
        <v>671</v>
      </c>
      <c r="D304" s="215" t="s">
        <v>147</v>
      </c>
      <c r="E304" s="216" t="s">
        <v>672</v>
      </c>
      <c r="F304" s="217" t="s">
        <v>673</v>
      </c>
      <c r="G304" s="218" t="s">
        <v>162</v>
      </c>
      <c r="H304" s="219">
        <v>1.042</v>
      </c>
      <c r="I304" s="220"/>
      <c r="J304" s="221">
        <f>ROUND(I304*H304,2)</f>
        <v>0</v>
      </c>
      <c r="K304" s="217" t="s">
        <v>151</v>
      </c>
      <c r="L304" s="43"/>
      <c r="M304" s="222" t="s">
        <v>19</v>
      </c>
      <c r="N304" s="223" t="s">
        <v>40</v>
      </c>
      <c r="O304" s="79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AR304" s="17" t="s">
        <v>233</v>
      </c>
      <c r="AT304" s="17" t="s">
        <v>147</v>
      </c>
      <c r="AU304" s="17" t="s">
        <v>79</v>
      </c>
      <c r="AY304" s="17" t="s">
        <v>146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77</v>
      </c>
      <c r="BK304" s="226">
        <f>ROUND(I304*H304,2)</f>
        <v>0</v>
      </c>
      <c r="BL304" s="17" t="s">
        <v>233</v>
      </c>
      <c r="BM304" s="17" t="s">
        <v>674</v>
      </c>
    </row>
    <row r="305" s="11" customFormat="1" ht="22.8" customHeight="1">
      <c r="B305" s="199"/>
      <c r="C305" s="200"/>
      <c r="D305" s="201" t="s">
        <v>68</v>
      </c>
      <c r="E305" s="213" t="s">
        <v>675</v>
      </c>
      <c r="F305" s="213" t="s">
        <v>676</v>
      </c>
      <c r="G305" s="200"/>
      <c r="H305" s="200"/>
      <c r="I305" s="203"/>
      <c r="J305" s="214">
        <f>BK305</f>
        <v>0</v>
      </c>
      <c r="K305" s="200"/>
      <c r="L305" s="205"/>
      <c r="M305" s="206"/>
      <c r="N305" s="207"/>
      <c r="O305" s="207"/>
      <c r="P305" s="208">
        <f>SUM(P306:P308)</f>
        <v>0</v>
      </c>
      <c r="Q305" s="207"/>
      <c r="R305" s="208">
        <f>SUM(R306:R308)</f>
        <v>0.211116</v>
      </c>
      <c r="S305" s="207"/>
      <c r="T305" s="209">
        <f>SUM(T306:T308)</f>
        <v>0</v>
      </c>
      <c r="AR305" s="210" t="s">
        <v>79</v>
      </c>
      <c r="AT305" s="211" t="s">
        <v>68</v>
      </c>
      <c r="AU305" s="211" t="s">
        <v>77</v>
      </c>
      <c r="AY305" s="210" t="s">
        <v>146</v>
      </c>
      <c r="BK305" s="212">
        <f>SUM(BK306:BK308)</f>
        <v>0</v>
      </c>
    </row>
    <row r="306" s="1" customFormat="1" ht="22.5" customHeight="1">
      <c r="B306" s="38"/>
      <c r="C306" s="215" t="s">
        <v>677</v>
      </c>
      <c r="D306" s="215" t="s">
        <v>147</v>
      </c>
      <c r="E306" s="216" t="s">
        <v>678</v>
      </c>
      <c r="F306" s="217" t="s">
        <v>679</v>
      </c>
      <c r="G306" s="218" t="s">
        <v>172</v>
      </c>
      <c r="H306" s="219">
        <v>29.199999999999999</v>
      </c>
      <c r="I306" s="220"/>
      <c r="J306" s="221">
        <f>ROUND(I306*H306,2)</f>
        <v>0</v>
      </c>
      <c r="K306" s="217" t="s">
        <v>151</v>
      </c>
      <c r="L306" s="43"/>
      <c r="M306" s="222" t="s">
        <v>19</v>
      </c>
      <c r="N306" s="223" t="s">
        <v>40</v>
      </c>
      <c r="O306" s="79"/>
      <c r="P306" s="224">
        <f>O306*H306</f>
        <v>0</v>
      </c>
      <c r="Q306" s="224">
        <v>0.0072300000000000003</v>
      </c>
      <c r="R306" s="224">
        <f>Q306*H306</f>
        <v>0.211116</v>
      </c>
      <c r="S306" s="224">
        <v>0</v>
      </c>
      <c r="T306" s="225">
        <f>S306*H306</f>
        <v>0</v>
      </c>
      <c r="AR306" s="17" t="s">
        <v>233</v>
      </c>
      <c r="AT306" s="17" t="s">
        <v>147</v>
      </c>
      <c r="AU306" s="17" t="s">
        <v>79</v>
      </c>
      <c r="AY306" s="17" t="s">
        <v>146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77</v>
      </c>
      <c r="BK306" s="226">
        <f>ROUND(I306*H306,2)</f>
        <v>0</v>
      </c>
      <c r="BL306" s="17" t="s">
        <v>233</v>
      </c>
      <c r="BM306" s="17" t="s">
        <v>680</v>
      </c>
    </row>
    <row r="307" s="12" customFormat="1">
      <c r="B307" s="227"/>
      <c r="C307" s="228"/>
      <c r="D307" s="229" t="s">
        <v>154</v>
      </c>
      <c r="E307" s="230" t="s">
        <v>19</v>
      </c>
      <c r="F307" s="231" t="s">
        <v>228</v>
      </c>
      <c r="G307" s="228"/>
      <c r="H307" s="232">
        <v>29.199999999999999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154</v>
      </c>
      <c r="AU307" s="238" t="s">
        <v>79</v>
      </c>
      <c r="AV307" s="12" t="s">
        <v>79</v>
      </c>
      <c r="AW307" s="12" t="s">
        <v>31</v>
      </c>
      <c r="AX307" s="12" t="s">
        <v>77</v>
      </c>
      <c r="AY307" s="238" t="s">
        <v>146</v>
      </c>
    </row>
    <row r="308" s="1" customFormat="1" ht="22.5" customHeight="1">
      <c r="B308" s="38"/>
      <c r="C308" s="215" t="s">
        <v>681</v>
      </c>
      <c r="D308" s="215" t="s">
        <v>147</v>
      </c>
      <c r="E308" s="216" t="s">
        <v>682</v>
      </c>
      <c r="F308" s="217" t="s">
        <v>683</v>
      </c>
      <c r="G308" s="218" t="s">
        <v>162</v>
      </c>
      <c r="H308" s="219">
        <v>0.21099999999999999</v>
      </c>
      <c r="I308" s="220"/>
      <c r="J308" s="221">
        <f>ROUND(I308*H308,2)</f>
        <v>0</v>
      </c>
      <c r="K308" s="217" t="s">
        <v>151</v>
      </c>
      <c r="L308" s="43"/>
      <c r="M308" s="222" t="s">
        <v>19</v>
      </c>
      <c r="N308" s="223" t="s">
        <v>40</v>
      </c>
      <c r="O308" s="79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AR308" s="17" t="s">
        <v>233</v>
      </c>
      <c r="AT308" s="17" t="s">
        <v>147</v>
      </c>
      <c r="AU308" s="17" t="s">
        <v>79</v>
      </c>
      <c r="AY308" s="17" t="s">
        <v>146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77</v>
      </c>
      <c r="BK308" s="226">
        <f>ROUND(I308*H308,2)</f>
        <v>0</v>
      </c>
      <c r="BL308" s="17" t="s">
        <v>233</v>
      </c>
      <c r="BM308" s="17" t="s">
        <v>684</v>
      </c>
    </row>
    <row r="309" s="11" customFormat="1" ht="22.8" customHeight="1">
      <c r="B309" s="199"/>
      <c r="C309" s="200"/>
      <c r="D309" s="201" t="s">
        <v>68</v>
      </c>
      <c r="E309" s="213" t="s">
        <v>685</v>
      </c>
      <c r="F309" s="213" t="s">
        <v>686</v>
      </c>
      <c r="G309" s="200"/>
      <c r="H309" s="200"/>
      <c r="I309" s="203"/>
      <c r="J309" s="214">
        <f>BK309</f>
        <v>0</v>
      </c>
      <c r="K309" s="200"/>
      <c r="L309" s="205"/>
      <c r="M309" s="206"/>
      <c r="N309" s="207"/>
      <c r="O309" s="207"/>
      <c r="P309" s="208">
        <f>SUM(P310:P333)</f>
        <v>0</v>
      </c>
      <c r="Q309" s="207"/>
      <c r="R309" s="208">
        <f>SUM(R310:R333)</f>
        <v>0.26717350000000001</v>
      </c>
      <c r="S309" s="207"/>
      <c r="T309" s="209">
        <f>SUM(T310:T333)</f>
        <v>0</v>
      </c>
      <c r="AR309" s="210" t="s">
        <v>79</v>
      </c>
      <c r="AT309" s="211" t="s">
        <v>68</v>
      </c>
      <c r="AU309" s="211" t="s">
        <v>77</v>
      </c>
      <c r="AY309" s="210" t="s">
        <v>146</v>
      </c>
      <c r="BK309" s="212">
        <f>SUM(BK310:BK333)</f>
        <v>0</v>
      </c>
    </row>
    <row r="310" s="1" customFormat="1" ht="16.5" customHeight="1">
      <c r="B310" s="38"/>
      <c r="C310" s="215" t="s">
        <v>687</v>
      </c>
      <c r="D310" s="215" t="s">
        <v>147</v>
      </c>
      <c r="E310" s="216" t="s">
        <v>688</v>
      </c>
      <c r="F310" s="217" t="s">
        <v>689</v>
      </c>
      <c r="G310" s="218" t="s">
        <v>172</v>
      </c>
      <c r="H310" s="219">
        <v>2.1749999999999998</v>
      </c>
      <c r="I310" s="220"/>
      <c r="J310" s="221">
        <f>ROUND(I310*H310,2)</f>
        <v>0</v>
      </c>
      <c r="K310" s="217" t="s">
        <v>151</v>
      </c>
      <c r="L310" s="43"/>
      <c r="M310" s="222" t="s">
        <v>19</v>
      </c>
      <c r="N310" s="223" t="s">
        <v>40</v>
      </c>
      <c r="O310" s="79"/>
      <c r="P310" s="224">
        <f>O310*H310</f>
        <v>0</v>
      </c>
      <c r="Q310" s="224">
        <v>0.00025999999999999998</v>
      </c>
      <c r="R310" s="224">
        <f>Q310*H310</f>
        <v>0.00056549999999999992</v>
      </c>
      <c r="S310" s="224">
        <v>0</v>
      </c>
      <c r="T310" s="225">
        <f>S310*H310</f>
        <v>0</v>
      </c>
      <c r="AR310" s="17" t="s">
        <v>233</v>
      </c>
      <c r="AT310" s="17" t="s">
        <v>147</v>
      </c>
      <c r="AU310" s="17" t="s">
        <v>79</v>
      </c>
      <c r="AY310" s="17" t="s">
        <v>146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77</v>
      </c>
      <c r="BK310" s="226">
        <f>ROUND(I310*H310,2)</f>
        <v>0</v>
      </c>
      <c r="BL310" s="17" t="s">
        <v>233</v>
      </c>
      <c r="BM310" s="17" t="s">
        <v>690</v>
      </c>
    </row>
    <row r="311" s="12" customFormat="1">
      <c r="B311" s="227"/>
      <c r="C311" s="228"/>
      <c r="D311" s="229" t="s">
        <v>154</v>
      </c>
      <c r="E311" s="230" t="s">
        <v>19</v>
      </c>
      <c r="F311" s="231" t="s">
        <v>691</v>
      </c>
      <c r="G311" s="228"/>
      <c r="H311" s="232">
        <v>2.1749999999999998</v>
      </c>
      <c r="I311" s="233"/>
      <c r="J311" s="228"/>
      <c r="K311" s="228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154</v>
      </c>
      <c r="AU311" s="238" t="s">
        <v>79</v>
      </c>
      <c r="AV311" s="12" t="s">
        <v>79</v>
      </c>
      <c r="AW311" s="12" t="s">
        <v>31</v>
      </c>
      <c r="AX311" s="12" t="s">
        <v>77</v>
      </c>
      <c r="AY311" s="238" t="s">
        <v>146</v>
      </c>
    </row>
    <row r="312" s="1" customFormat="1" ht="16.5" customHeight="1">
      <c r="B312" s="38"/>
      <c r="C312" s="250" t="s">
        <v>692</v>
      </c>
      <c r="D312" s="250" t="s">
        <v>165</v>
      </c>
      <c r="E312" s="251" t="s">
        <v>693</v>
      </c>
      <c r="F312" s="252" t="s">
        <v>694</v>
      </c>
      <c r="G312" s="253" t="s">
        <v>172</v>
      </c>
      <c r="H312" s="254">
        <v>2.1749999999999998</v>
      </c>
      <c r="I312" s="255"/>
      <c r="J312" s="256">
        <f>ROUND(I312*H312,2)</f>
        <v>0</v>
      </c>
      <c r="K312" s="252" t="s">
        <v>19</v>
      </c>
      <c r="L312" s="257"/>
      <c r="M312" s="258" t="s">
        <v>19</v>
      </c>
      <c r="N312" s="259" t="s">
        <v>40</v>
      </c>
      <c r="O312" s="79"/>
      <c r="P312" s="224">
        <f>O312*H312</f>
        <v>0</v>
      </c>
      <c r="Q312" s="224">
        <v>0.034720000000000001</v>
      </c>
      <c r="R312" s="224">
        <f>Q312*H312</f>
        <v>0.075516</v>
      </c>
      <c r="S312" s="224">
        <v>0</v>
      </c>
      <c r="T312" s="225">
        <f>S312*H312</f>
        <v>0</v>
      </c>
      <c r="AR312" s="17" t="s">
        <v>308</v>
      </c>
      <c r="AT312" s="17" t="s">
        <v>165</v>
      </c>
      <c r="AU312" s="17" t="s">
        <v>79</v>
      </c>
      <c r="AY312" s="17" t="s">
        <v>146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77</v>
      </c>
      <c r="BK312" s="226">
        <f>ROUND(I312*H312,2)</f>
        <v>0</v>
      </c>
      <c r="BL312" s="17" t="s">
        <v>233</v>
      </c>
      <c r="BM312" s="17" t="s">
        <v>695</v>
      </c>
    </row>
    <row r="313" s="12" customFormat="1">
      <c r="B313" s="227"/>
      <c r="C313" s="228"/>
      <c r="D313" s="229" t="s">
        <v>154</v>
      </c>
      <c r="E313" s="230" t="s">
        <v>19</v>
      </c>
      <c r="F313" s="231" t="s">
        <v>691</v>
      </c>
      <c r="G313" s="228"/>
      <c r="H313" s="232">
        <v>2.1749999999999998</v>
      </c>
      <c r="I313" s="233"/>
      <c r="J313" s="228"/>
      <c r="K313" s="228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154</v>
      </c>
      <c r="AU313" s="238" t="s">
        <v>79</v>
      </c>
      <c r="AV313" s="12" t="s">
        <v>79</v>
      </c>
      <c r="AW313" s="12" t="s">
        <v>31</v>
      </c>
      <c r="AX313" s="12" t="s">
        <v>77</v>
      </c>
      <c r="AY313" s="238" t="s">
        <v>146</v>
      </c>
    </row>
    <row r="314" s="1" customFormat="1" ht="22.5" customHeight="1">
      <c r="B314" s="38"/>
      <c r="C314" s="215" t="s">
        <v>696</v>
      </c>
      <c r="D314" s="215" t="s">
        <v>147</v>
      </c>
      <c r="E314" s="216" t="s">
        <v>697</v>
      </c>
      <c r="F314" s="217" t="s">
        <v>698</v>
      </c>
      <c r="G314" s="218" t="s">
        <v>172</v>
      </c>
      <c r="H314" s="219">
        <v>8.3249999999999993</v>
      </c>
      <c r="I314" s="220"/>
      <c r="J314" s="221">
        <f>ROUND(I314*H314,2)</f>
        <v>0</v>
      </c>
      <c r="K314" s="217" t="s">
        <v>151</v>
      </c>
      <c r="L314" s="43"/>
      <c r="M314" s="222" t="s">
        <v>19</v>
      </c>
      <c r="N314" s="223" t="s">
        <v>40</v>
      </c>
      <c r="O314" s="79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AR314" s="17" t="s">
        <v>233</v>
      </c>
      <c r="AT314" s="17" t="s">
        <v>147</v>
      </c>
      <c r="AU314" s="17" t="s">
        <v>79</v>
      </c>
      <c r="AY314" s="17" t="s">
        <v>146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77</v>
      </c>
      <c r="BK314" s="226">
        <f>ROUND(I314*H314,2)</f>
        <v>0</v>
      </c>
      <c r="BL314" s="17" t="s">
        <v>233</v>
      </c>
      <c r="BM314" s="17" t="s">
        <v>699</v>
      </c>
    </row>
    <row r="315" s="12" customFormat="1">
      <c r="B315" s="227"/>
      <c r="C315" s="228"/>
      <c r="D315" s="229" t="s">
        <v>154</v>
      </c>
      <c r="E315" s="230" t="s">
        <v>19</v>
      </c>
      <c r="F315" s="231" t="s">
        <v>700</v>
      </c>
      <c r="G315" s="228"/>
      <c r="H315" s="232">
        <v>6.1500000000000004</v>
      </c>
      <c r="I315" s="233"/>
      <c r="J315" s="228"/>
      <c r="K315" s="228"/>
      <c r="L315" s="234"/>
      <c r="M315" s="235"/>
      <c r="N315" s="236"/>
      <c r="O315" s="236"/>
      <c r="P315" s="236"/>
      <c r="Q315" s="236"/>
      <c r="R315" s="236"/>
      <c r="S315" s="236"/>
      <c r="T315" s="237"/>
      <c r="AT315" s="238" t="s">
        <v>154</v>
      </c>
      <c r="AU315" s="238" t="s">
        <v>79</v>
      </c>
      <c r="AV315" s="12" t="s">
        <v>79</v>
      </c>
      <c r="AW315" s="12" t="s">
        <v>31</v>
      </c>
      <c r="AX315" s="12" t="s">
        <v>69</v>
      </c>
      <c r="AY315" s="238" t="s">
        <v>146</v>
      </c>
    </row>
    <row r="316" s="12" customFormat="1">
      <c r="B316" s="227"/>
      <c r="C316" s="228"/>
      <c r="D316" s="229" t="s">
        <v>154</v>
      </c>
      <c r="E316" s="230" t="s">
        <v>19</v>
      </c>
      <c r="F316" s="231" t="s">
        <v>691</v>
      </c>
      <c r="G316" s="228"/>
      <c r="H316" s="232">
        <v>2.1749999999999998</v>
      </c>
      <c r="I316" s="233"/>
      <c r="J316" s="228"/>
      <c r="K316" s="228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154</v>
      </c>
      <c r="AU316" s="238" t="s">
        <v>79</v>
      </c>
      <c r="AV316" s="12" t="s">
        <v>79</v>
      </c>
      <c r="AW316" s="12" t="s">
        <v>31</v>
      </c>
      <c r="AX316" s="12" t="s">
        <v>69</v>
      </c>
      <c r="AY316" s="238" t="s">
        <v>146</v>
      </c>
    </row>
    <row r="317" s="13" customFormat="1">
      <c r="B317" s="239"/>
      <c r="C317" s="240"/>
      <c r="D317" s="229" t="s">
        <v>154</v>
      </c>
      <c r="E317" s="241" t="s">
        <v>19</v>
      </c>
      <c r="F317" s="242" t="s">
        <v>157</v>
      </c>
      <c r="G317" s="240"/>
      <c r="H317" s="243">
        <v>8.3249999999999993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AT317" s="249" t="s">
        <v>154</v>
      </c>
      <c r="AU317" s="249" t="s">
        <v>79</v>
      </c>
      <c r="AV317" s="13" t="s">
        <v>152</v>
      </c>
      <c r="AW317" s="13" t="s">
        <v>31</v>
      </c>
      <c r="AX317" s="13" t="s">
        <v>77</v>
      </c>
      <c r="AY317" s="249" t="s">
        <v>146</v>
      </c>
    </row>
    <row r="318" s="1" customFormat="1" ht="22.5" customHeight="1">
      <c r="B318" s="38"/>
      <c r="C318" s="215" t="s">
        <v>701</v>
      </c>
      <c r="D318" s="215" t="s">
        <v>147</v>
      </c>
      <c r="E318" s="216" t="s">
        <v>702</v>
      </c>
      <c r="F318" s="217" t="s">
        <v>703</v>
      </c>
      <c r="G318" s="218" t="s">
        <v>178</v>
      </c>
      <c r="H318" s="219">
        <v>6</v>
      </c>
      <c r="I318" s="220"/>
      <c r="J318" s="221">
        <f>ROUND(I318*H318,2)</f>
        <v>0</v>
      </c>
      <c r="K318" s="217" t="s">
        <v>151</v>
      </c>
      <c r="L318" s="43"/>
      <c r="M318" s="222" t="s">
        <v>19</v>
      </c>
      <c r="N318" s="223" t="s">
        <v>40</v>
      </c>
      <c r="O318" s="79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AR318" s="17" t="s">
        <v>233</v>
      </c>
      <c r="AT318" s="17" t="s">
        <v>147</v>
      </c>
      <c r="AU318" s="17" t="s">
        <v>79</v>
      </c>
      <c r="AY318" s="17" t="s">
        <v>146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7" t="s">
        <v>77</v>
      </c>
      <c r="BK318" s="226">
        <f>ROUND(I318*H318,2)</f>
        <v>0</v>
      </c>
      <c r="BL318" s="17" t="s">
        <v>233</v>
      </c>
      <c r="BM318" s="17" t="s">
        <v>704</v>
      </c>
    </row>
    <row r="319" s="1" customFormat="1" ht="16.5" customHeight="1">
      <c r="B319" s="38"/>
      <c r="C319" s="250" t="s">
        <v>286</v>
      </c>
      <c r="D319" s="250" t="s">
        <v>165</v>
      </c>
      <c r="E319" s="251" t="s">
        <v>705</v>
      </c>
      <c r="F319" s="252" t="s">
        <v>706</v>
      </c>
      <c r="G319" s="253" t="s">
        <v>178</v>
      </c>
      <c r="H319" s="254">
        <v>1</v>
      </c>
      <c r="I319" s="255"/>
      <c r="J319" s="256">
        <f>ROUND(I319*H319,2)</f>
        <v>0</v>
      </c>
      <c r="K319" s="252" t="s">
        <v>151</v>
      </c>
      <c r="L319" s="257"/>
      <c r="M319" s="258" t="s">
        <v>19</v>
      </c>
      <c r="N319" s="259" t="s">
        <v>40</v>
      </c>
      <c r="O319" s="79"/>
      <c r="P319" s="224">
        <f>O319*H319</f>
        <v>0</v>
      </c>
      <c r="Q319" s="224">
        <v>0.0155</v>
      </c>
      <c r="R319" s="224">
        <f>Q319*H319</f>
        <v>0.0155</v>
      </c>
      <c r="S319" s="224">
        <v>0</v>
      </c>
      <c r="T319" s="225">
        <f>S319*H319</f>
        <v>0</v>
      </c>
      <c r="AR319" s="17" t="s">
        <v>308</v>
      </c>
      <c r="AT319" s="17" t="s">
        <v>165</v>
      </c>
      <c r="AU319" s="17" t="s">
        <v>79</v>
      </c>
      <c r="AY319" s="17" t="s">
        <v>146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77</v>
      </c>
      <c r="BK319" s="226">
        <f>ROUND(I319*H319,2)</f>
        <v>0</v>
      </c>
      <c r="BL319" s="17" t="s">
        <v>233</v>
      </c>
      <c r="BM319" s="17" t="s">
        <v>707</v>
      </c>
    </row>
    <row r="320" s="1" customFormat="1" ht="16.5" customHeight="1">
      <c r="B320" s="38"/>
      <c r="C320" s="250" t="s">
        <v>708</v>
      </c>
      <c r="D320" s="250" t="s">
        <v>165</v>
      </c>
      <c r="E320" s="251" t="s">
        <v>709</v>
      </c>
      <c r="F320" s="252" t="s">
        <v>710</v>
      </c>
      <c r="G320" s="253" t="s">
        <v>178</v>
      </c>
      <c r="H320" s="254">
        <v>5</v>
      </c>
      <c r="I320" s="255"/>
      <c r="J320" s="256">
        <f>ROUND(I320*H320,2)</f>
        <v>0</v>
      </c>
      <c r="K320" s="252" t="s">
        <v>151</v>
      </c>
      <c r="L320" s="257"/>
      <c r="M320" s="258" t="s">
        <v>19</v>
      </c>
      <c r="N320" s="259" t="s">
        <v>40</v>
      </c>
      <c r="O320" s="79"/>
      <c r="P320" s="224">
        <f>O320*H320</f>
        <v>0</v>
      </c>
      <c r="Q320" s="224">
        <v>0.016</v>
      </c>
      <c r="R320" s="224">
        <f>Q320*H320</f>
        <v>0.080000000000000002</v>
      </c>
      <c r="S320" s="224">
        <v>0</v>
      </c>
      <c r="T320" s="225">
        <f>S320*H320</f>
        <v>0</v>
      </c>
      <c r="AR320" s="17" t="s">
        <v>308</v>
      </c>
      <c r="AT320" s="17" t="s">
        <v>165</v>
      </c>
      <c r="AU320" s="17" t="s">
        <v>79</v>
      </c>
      <c r="AY320" s="17" t="s">
        <v>146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77</v>
      </c>
      <c r="BK320" s="226">
        <f>ROUND(I320*H320,2)</f>
        <v>0</v>
      </c>
      <c r="BL320" s="17" t="s">
        <v>233</v>
      </c>
      <c r="BM320" s="17" t="s">
        <v>711</v>
      </c>
    </row>
    <row r="321" s="1" customFormat="1" ht="22.5" customHeight="1">
      <c r="B321" s="38"/>
      <c r="C321" s="215" t="s">
        <v>712</v>
      </c>
      <c r="D321" s="215" t="s">
        <v>147</v>
      </c>
      <c r="E321" s="216" t="s">
        <v>713</v>
      </c>
      <c r="F321" s="217" t="s">
        <v>714</v>
      </c>
      <c r="G321" s="218" t="s">
        <v>178</v>
      </c>
      <c r="H321" s="219">
        <v>3</v>
      </c>
      <c r="I321" s="220"/>
      <c r="J321" s="221">
        <f>ROUND(I321*H321,2)</f>
        <v>0</v>
      </c>
      <c r="K321" s="217" t="s">
        <v>151</v>
      </c>
      <c r="L321" s="43"/>
      <c r="M321" s="222" t="s">
        <v>19</v>
      </c>
      <c r="N321" s="223" t="s">
        <v>40</v>
      </c>
      <c r="O321" s="79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AR321" s="17" t="s">
        <v>233</v>
      </c>
      <c r="AT321" s="17" t="s">
        <v>147</v>
      </c>
      <c r="AU321" s="17" t="s">
        <v>79</v>
      </c>
      <c r="AY321" s="17" t="s">
        <v>146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77</v>
      </c>
      <c r="BK321" s="226">
        <f>ROUND(I321*H321,2)</f>
        <v>0</v>
      </c>
      <c r="BL321" s="17" t="s">
        <v>233</v>
      </c>
      <c r="BM321" s="17" t="s">
        <v>715</v>
      </c>
    </row>
    <row r="322" s="1" customFormat="1" ht="16.5" customHeight="1">
      <c r="B322" s="38"/>
      <c r="C322" s="250" t="s">
        <v>716</v>
      </c>
      <c r="D322" s="250" t="s">
        <v>165</v>
      </c>
      <c r="E322" s="251" t="s">
        <v>717</v>
      </c>
      <c r="F322" s="252" t="s">
        <v>718</v>
      </c>
      <c r="G322" s="253" t="s">
        <v>178</v>
      </c>
      <c r="H322" s="254">
        <v>3</v>
      </c>
      <c r="I322" s="255"/>
      <c r="J322" s="256">
        <f>ROUND(I322*H322,2)</f>
        <v>0</v>
      </c>
      <c r="K322" s="252" t="s">
        <v>151</v>
      </c>
      <c r="L322" s="257"/>
      <c r="M322" s="258" t="s">
        <v>19</v>
      </c>
      <c r="N322" s="259" t="s">
        <v>40</v>
      </c>
      <c r="O322" s="79"/>
      <c r="P322" s="224">
        <f>O322*H322</f>
        <v>0</v>
      </c>
      <c r="Q322" s="224">
        <v>0.017500000000000002</v>
      </c>
      <c r="R322" s="224">
        <f>Q322*H322</f>
        <v>0.052500000000000005</v>
      </c>
      <c r="S322" s="224">
        <v>0</v>
      </c>
      <c r="T322" s="225">
        <f>S322*H322</f>
        <v>0</v>
      </c>
      <c r="AR322" s="17" t="s">
        <v>308</v>
      </c>
      <c r="AT322" s="17" t="s">
        <v>165</v>
      </c>
      <c r="AU322" s="17" t="s">
        <v>79</v>
      </c>
      <c r="AY322" s="17" t="s">
        <v>146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77</v>
      </c>
      <c r="BK322" s="226">
        <f>ROUND(I322*H322,2)</f>
        <v>0</v>
      </c>
      <c r="BL322" s="17" t="s">
        <v>233</v>
      </c>
      <c r="BM322" s="17" t="s">
        <v>719</v>
      </c>
    </row>
    <row r="323" s="1" customFormat="1" ht="16.5" customHeight="1">
      <c r="B323" s="38"/>
      <c r="C323" s="215" t="s">
        <v>720</v>
      </c>
      <c r="D323" s="215" t="s">
        <v>147</v>
      </c>
      <c r="E323" s="216" t="s">
        <v>721</v>
      </c>
      <c r="F323" s="217" t="s">
        <v>722</v>
      </c>
      <c r="G323" s="218" t="s">
        <v>178</v>
      </c>
      <c r="H323" s="219">
        <v>1</v>
      </c>
      <c r="I323" s="220"/>
      <c r="J323" s="221">
        <f>ROUND(I323*H323,2)</f>
        <v>0</v>
      </c>
      <c r="K323" s="217" t="s">
        <v>151</v>
      </c>
      <c r="L323" s="43"/>
      <c r="M323" s="222" t="s">
        <v>19</v>
      </c>
      <c r="N323" s="223" t="s">
        <v>40</v>
      </c>
      <c r="O323" s="79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AR323" s="17" t="s">
        <v>233</v>
      </c>
      <c r="AT323" s="17" t="s">
        <v>147</v>
      </c>
      <c r="AU323" s="17" t="s">
        <v>79</v>
      </c>
      <c r="AY323" s="17" t="s">
        <v>146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77</v>
      </c>
      <c r="BK323" s="226">
        <f>ROUND(I323*H323,2)</f>
        <v>0</v>
      </c>
      <c r="BL323" s="17" t="s">
        <v>233</v>
      </c>
      <c r="BM323" s="17" t="s">
        <v>723</v>
      </c>
    </row>
    <row r="324" s="1" customFormat="1" ht="16.5" customHeight="1">
      <c r="B324" s="38"/>
      <c r="C324" s="250" t="s">
        <v>724</v>
      </c>
      <c r="D324" s="250" t="s">
        <v>165</v>
      </c>
      <c r="E324" s="251" t="s">
        <v>725</v>
      </c>
      <c r="F324" s="252" t="s">
        <v>726</v>
      </c>
      <c r="G324" s="253" t="s">
        <v>172</v>
      </c>
      <c r="H324" s="254">
        <v>1.26</v>
      </c>
      <c r="I324" s="255"/>
      <c r="J324" s="256">
        <f>ROUND(I324*H324,2)</f>
        <v>0</v>
      </c>
      <c r="K324" s="252" t="s">
        <v>151</v>
      </c>
      <c r="L324" s="257"/>
      <c r="M324" s="258" t="s">
        <v>19</v>
      </c>
      <c r="N324" s="259" t="s">
        <v>40</v>
      </c>
      <c r="O324" s="79"/>
      <c r="P324" s="224">
        <f>O324*H324</f>
        <v>0</v>
      </c>
      <c r="Q324" s="224">
        <v>0.034200000000000001</v>
      </c>
      <c r="R324" s="224">
        <f>Q324*H324</f>
        <v>0.043092000000000005</v>
      </c>
      <c r="S324" s="224">
        <v>0</v>
      </c>
      <c r="T324" s="225">
        <f>S324*H324</f>
        <v>0</v>
      </c>
      <c r="AR324" s="17" t="s">
        <v>308</v>
      </c>
      <c r="AT324" s="17" t="s">
        <v>165</v>
      </c>
      <c r="AU324" s="17" t="s">
        <v>79</v>
      </c>
      <c r="AY324" s="17" t="s">
        <v>146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77</v>
      </c>
      <c r="BK324" s="226">
        <f>ROUND(I324*H324,2)</f>
        <v>0</v>
      </c>
      <c r="BL324" s="17" t="s">
        <v>233</v>
      </c>
      <c r="BM324" s="17" t="s">
        <v>727</v>
      </c>
    </row>
    <row r="325" s="12" customFormat="1">
      <c r="B325" s="227"/>
      <c r="C325" s="228"/>
      <c r="D325" s="229" t="s">
        <v>154</v>
      </c>
      <c r="E325" s="230" t="s">
        <v>19</v>
      </c>
      <c r="F325" s="231" t="s">
        <v>728</v>
      </c>
      <c r="G325" s="228"/>
      <c r="H325" s="232">
        <v>1.26</v>
      </c>
      <c r="I325" s="233"/>
      <c r="J325" s="228"/>
      <c r="K325" s="228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154</v>
      </c>
      <c r="AU325" s="238" t="s">
        <v>79</v>
      </c>
      <c r="AV325" s="12" t="s">
        <v>79</v>
      </c>
      <c r="AW325" s="12" t="s">
        <v>31</v>
      </c>
      <c r="AX325" s="12" t="s">
        <v>77</v>
      </c>
      <c r="AY325" s="238" t="s">
        <v>146</v>
      </c>
    </row>
    <row r="326" s="1" customFormat="1" ht="16.5" customHeight="1">
      <c r="B326" s="38"/>
      <c r="C326" s="215" t="s">
        <v>729</v>
      </c>
      <c r="D326" s="215" t="s">
        <v>147</v>
      </c>
      <c r="E326" s="216" t="s">
        <v>730</v>
      </c>
      <c r="F326" s="217" t="s">
        <v>731</v>
      </c>
      <c r="G326" s="218" t="s">
        <v>178</v>
      </c>
      <c r="H326" s="219">
        <v>1</v>
      </c>
      <c r="I326" s="220"/>
      <c r="J326" s="221">
        <f>ROUND(I326*H326,2)</f>
        <v>0</v>
      </c>
      <c r="K326" s="217" t="s">
        <v>151</v>
      </c>
      <c r="L326" s="43"/>
      <c r="M326" s="222" t="s">
        <v>19</v>
      </c>
      <c r="N326" s="223" t="s">
        <v>40</v>
      </c>
      <c r="O326" s="79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AR326" s="17" t="s">
        <v>233</v>
      </c>
      <c r="AT326" s="17" t="s">
        <v>147</v>
      </c>
      <c r="AU326" s="17" t="s">
        <v>79</v>
      </c>
      <c r="AY326" s="17" t="s">
        <v>146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7" t="s">
        <v>77</v>
      </c>
      <c r="BK326" s="226">
        <f>ROUND(I326*H326,2)</f>
        <v>0</v>
      </c>
      <c r="BL326" s="17" t="s">
        <v>233</v>
      </c>
      <c r="BM326" s="17" t="s">
        <v>732</v>
      </c>
    </row>
    <row r="327" s="1" customFormat="1" ht="16.5" customHeight="1">
      <c r="B327" s="38"/>
      <c r="C327" s="215" t="s">
        <v>733</v>
      </c>
      <c r="D327" s="215" t="s">
        <v>147</v>
      </c>
      <c r="E327" s="216" t="s">
        <v>734</v>
      </c>
      <c r="F327" s="217" t="s">
        <v>735</v>
      </c>
      <c r="G327" s="218" t="s">
        <v>178</v>
      </c>
      <c r="H327" s="219">
        <v>1</v>
      </c>
      <c r="I327" s="220"/>
      <c r="J327" s="221">
        <f>ROUND(I327*H327,2)</f>
        <v>0</v>
      </c>
      <c r="K327" s="217" t="s">
        <v>151</v>
      </c>
      <c r="L327" s="43"/>
      <c r="M327" s="222" t="s">
        <v>19</v>
      </c>
      <c r="N327" s="223" t="s">
        <v>40</v>
      </c>
      <c r="O327" s="79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AR327" s="17" t="s">
        <v>233</v>
      </c>
      <c r="AT327" s="17" t="s">
        <v>147</v>
      </c>
      <c r="AU327" s="17" t="s">
        <v>79</v>
      </c>
      <c r="AY327" s="17" t="s">
        <v>146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7" t="s">
        <v>77</v>
      </c>
      <c r="BK327" s="226">
        <f>ROUND(I327*H327,2)</f>
        <v>0</v>
      </c>
      <c r="BL327" s="17" t="s">
        <v>233</v>
      </c>
      <c r="BM327" s="17" t="s">
        <v>736</v>
      </c>
    </row>
    <row r="328" s="1" customFormat="1" ht="16.5" customHeight="1">
      <c r="B328" s="38"/>
      <c r="C328" s="215" t="s">
        <v>737</v>
      </c>
      <c r="D328" s="215" t="s">
        <v>147</v>
      </c>
      <c r="E328" s="216" t="s">
        <v>738</v>
      </c>
      <c r="F328" s="217" t="s">
        <v>739</v>
      </c>
      <c r="G328" s="218" t="s">
        <v>740</v>
      </c>
      <c r="H328" s="219">
        <v>1</v>
      </c>
      <c r="I328" s="220"/>
      <c r="J328" s="221">
        <f>ROUND(I328*H328,2)</f>
        <v>0</v>
      </c>
      <c r="K328" s="217" t="s">
        <v>19</v>
      </c>
      <c r="L328" s="43"/>
      <c r="M328" s="222" t="s">
        <v>19</v>
      </c>
      <c r="N328" s="223" t="s">
        <v>40</v>
      </c>
      <c r="O328" s="79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AR328" s="17" t="s">
        <v>233</v>
      </c>
      <c r="AT328" s="17" t="s">
        <v>147</v>
      </c>
      <c r="AU328" s="17" t="s">
        <v>79</v>
      </c>
      <c r="AY328" s="17" t="s">
        <v>146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7" t="s">
        <v>77</v>
      </c>
      <c r="BK328" s="226">
        <f>ROUND(I328*H328,2)</f>
        <v>0</v>
      </c>
      <c r="BL328" s="17" t="s">
        <v>233</v>
      </c>
      <c r="BM328" s="17" t="s">
        <v>741</v>
      </c>
    </row>
    <row r="329" s="1" customFormat="1" ht="16.5" customHeight="1">
      <c r="B329" s="38"/>
      <c r="C329" s="215" t="s">
        <v>742</v>
      </c>
      <c r="D329" s="215" t="s">
        <v>147</v>
      </c>
      <c r="E329" s="216" t="s">
        <v>743</v>
      </c>
      <c r="F329" s="217" t="s">
        <v>744</v>
      </c>
      <c r="G329" s="218" t="s">
        <v>178</v>
      </c>
      <c r="H329" s="219">
        <v>4</v>
      </c>
      <c r="I329" s="220"/>
      <c r="J329" s="221">
        <f>ROUND(I329*H329,2)</f>
        <v>0</v>
      </c>
      <c r="K329" s="217" t="s">
        <v>19</v>
      </c>
      <c r="L329" s="43"/>
      <c r="M329" s="222" t="s">
        <v>19</v>
      </c>
      <c r="N329" s="223" t="s">
        <v>40</v>
      </c>
      <c r="O329" s="79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AR329" s="17" t="s">
        <v>233</v>
      </c>
      <c r="AT329" s="17" t="s">
        <v>147</v>
      </c>
      <c r="AU329" s="17" t="s">
        <v>79</v>
      </c>
      <c r="AY329" s="17" t="s">
        <v>146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77</v>
      </c>
      <c r="BK329" s="226">
        <f>ROUND(I329*H329,2)</f>
        <v>0</v>
      </c>
      <c r="BL329" s="17" t="s">
        <v>233</v>
      </c>
      <c r="BM329" s="17" t="s">
        <v>745</v>
      </c>
    </row>
    <row r="330" s="1" customFormat="1" ht="16.5" customHeight="1">
      <c r="B330" s="38"/>
      <c r="C330" s="215" t="s">
        <v>746</v>
      </c>
      <c r="D330" s="215" t="s">
        <v>147</v>
      </c>
      <c r="E330" s="216" t="s">
        <v>747</v>
      </c>
      <c r="F330" s="217" t="s">
        <v>748</v>
      </c>
      <c r="G330" s="218" t="s">
        <v>178</v>
      </c>
      <c r="H330" s="219">
        <v>1</v>
      </c>
      <c r="I330" s="220"/>
      <c r="J330" s="221">
        <f>ROUND(I330*H330,2)</f>
        <v>0</v>
      </c>
      <c r="K330" s="217" t="s">
        <v>19</v>
      </c>
      <c r="L330" s="43"/>
      <c r="M330" s="222" t="s">
        <v>19</v>
      </c>
      <c r="N330" s="223" t="s">
        <v>40</v>
      </c>
      <c r="O330" s="79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AR330" s="17" t="s">
        <v>233</v>
      </c>
      <c r="AT330" s="17" t="s">
        <v>147</v>
      </c>
      <c r="AU330" s="17" t="s">
        <v>79</v>
      </c>
      <c r="AY330" s="17" t="s">
        <v>146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7" t="s">
        <v>77</v>
      </c>
      <c r="BK330" s="226">
        <f>ROUND(I330*H330,2)</f>
        <v>0</v>
      </c>
      <c r="BL330" s="17" t="s">
        <v>233</v>
      </c>
      <c r="BM330" s="17" t="s">
        <v>749</v>
      </c>
    </row>
    <row r="331" s="1" customFormat="1" ht="22.5" customHeight="1">
      <c r="B331" s="38"/>
      <c r="C331" s="215" t="s">
        <v>750</v>
      </c>
      <c r="D331" s="215" t="s">
        <v>147</v>
      </c>
      <c r="E331" s="216" t="s">
        <v>751</v>
      </c>
      <c r="F331" s="217" t="s">
        <v>752</v>
      </c>
      <c r="G331" s="218" t="s">
        <v>162</v>
      </c>
      <c r="H331" s="219">
        <v>0.26700000000000002</v>
      </c>
      <c r="I331" s="220"/>
      <c r="J331" s="221">
        <f>ROUND(I331*H331,2)</f>
        <v>0</v>
      </c>
      <c r="K331" s="217" t="s">
        <v>151</v>
      </c>
      <c r="L331" s="43"/>
      <c r="M331" s="222" t="s">
        <v>19</v>
      </c>
      <c r="N331" s="223" t="s">
        <v>40</v>
      </c>
      <c r="O331" s="79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AR331" s="17" t="s">
        <v>233</v>
      </c>
      <c r="AT331" s="17" t="s">
        <v>147</v>
      </c>
      <c r="AU331" s="17" t="s">
        <v>79</v>
      </c>
      <c r="AY331" s="17" t="s">
        <v>146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7" t="s">
        <v>77</v>
      </c>
      <c r="BK331" s="226">
        <f>ROUND(I331*H331,2)</f>
        <v>0</v>
      </c>
      <c r="BL331" s="17" t="s">
        <v>233</v>
      </c>
      <c r="BM331" s="17" t="s">
        <v>753</v>
      </c>
    </row>
    <row r="332" s="1" customFormat="1" ht="16.5" customHeight="1">
      <c r="B332" s="38"/>
      <c r="C332" s="215" t="s">
        <v>754</v>
      </c>
      <c r="D332" s="215" t="s">
        <v>147</v>
      </c>
      <c r="E332" s="216" t="s">
        <v>755</v>
      </c>
      <c r="F332" s="217" t="s">
        <v>756</v>
      </c>
      <c r="G332" s="218" t="s">
        <v>178</v>
      </c>
      <c r="H332" s="219">
        <v>6</v>
      </c>
      <c r="I332" s="220"/>
      <c r="J332" s="221">
        <f>ROUND(I332*H332,2)</f>
        <v>0</v>
      </c>
      <c r="K332" s="217" t="s">
        <v>19</v>
      </c>
      <c r="L332" s="43"/>
      <c r="M332" s="222" t="s">
        <v>19</v>
      </c>
      <c r="N332" s="223" t="s">
        <v>40</v>
      </c>
      <c r="O332" s="79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AR332" s="17" t="s">
        <v>233</v>
      </c>
      <c r="AT332" s="17" t="s">
        <v>147</v>
      </c>
      <c r="AU332" s="17" t="s">
        <v>79</v>
      </c>
      <c r="AY332" s="17" t="s">
        <v>146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77</v>
      </c>
      <c r="BK332" s="226">
        <f>ROUND(I332*H332,2)</f>
        <v>0</v>
      </c>
      <c r="BL332" s="17" t="s">
        <v>233</v>
      </c>
      <c r="BM332" s="17" t="s">
        <v>757</v>
      </c>
    </row>
    <row r="333" s="1" customFormat="1" ht="16.5" customHeight="1">
      <c r="B333" s="38"/>
      <c r="C333" s="215" t="s">
        <v>758</v>
      </c>
      <c r="D333" s="215" t="s">
        <v>147</v>
      </c>
      <c r="E333" s="216" t="s">
        <v>759</v>
      </c>
      <c r="F333" s="217" t="s">
        <v>760</v>
      </c>
      <c r="G333" s="218" t="s">
        <v>178</v>
      </c>
      <c r="H333" s="219">
        <v>2</v>
      </c>
      <c r="I333" s="220"/>
      <c r="J333" s="221">
        <f>ROUND(I333*H333,2)</f>
        <v>0</v>
      </c>
      <c r="K333" s="217" t="s">
        <v>19</v>
      </c>
      <c r="L333" s="43"/>
      <c r="M333" s="222" t="s">
        <v>19</v>
      </c>
      <c r="N333" s="223" t="s">
        <v>40</v>
      </c>
      <c r="O333" s="79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AR333" s="17" t="s">
        <v>233</v>
      </c>
      <c r="AT333" s="17" t="s">
        <v>147</v>
      </c>
      <c r="AU333" s="17" t="s">
        <v>79</v>
      </c>
      <c r="AY333" s="17" t="s">
        <v>146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77</v>
      </c>
      <c r="BK333" s="226">
        <f>ROUND(I333*H333,2)</f>
        <v>0</v>
      </c>
      <c r="BL333" s="17" t="s">
        <v>233</v>
      </c>
      <c r="BM333" s="17" t="s">
        <v>761</v>
      </c>
    </row>
    <row r="334" s="11" customFormat="1" ht="22.8" customHeight="1">
      <c r="B334" s="199"/>
      <c r="C334" s="200"/>
      <c r="D334" s="201" t="s">
        <v>68</v>
      </c>
      <c r="E334" s="213" t="s">
        <v>762</v>
      </c>
      <c r="F334" s="213" t="s">
        <v>763</v>
      </c>
      <c r="G334" s="200"/>
      <c r="H334" s="200"/>
      <c r="I334" s="203"/>
      <c r="J334" s="214">
        <f>BK334</f>
        <v>0</v>
      </c>
      <c r="K334" s="200"/>
      <c r="L334" s="205"/>
      <c r="M334" s="206"/>
      <c r="N334" s="207"/>
      <c r="O334" s="207"/>
      <c r="P334" s="208">
        <f>SUM(P335:P357)</f>
        <v>0</v>
      </c>
      <c r="Q334" s="207"/>
      <c r="R334" s="208">
        <f>SUM(R335:R357)</f>
        <v>0.76048120000000008</v>
      </c>
      <c r="S334" s="207"/>
      <c r="T334" s="209">
        <f>SUM(T335:T357)</f>
        <v>0</v>
      </c>
      <c r="AR334" s="210" t="s">
        <v>79</v>
      </c>
      <c r="AT334" s="211" t="s">
        <v>68</v>
      </c>
      <c r="AU334" s="211" t="s">
        <v>77</v>
      </c>
      <c r="AY334" s="210" t="s">
        <v>146</v>
      </c>
      <c r="BK334" s="212">
        <f>SUM(BK335:BK357)</f>
        <v>0</v>
      </c>
    </row>
    <row r="335" s="1" customFormat="1" ht="22.5" customHeight="1">
      <c r="B335" s="38"/>
      <c r="C335" s="215" t="s">
        <v>764</v>
      </c>
      <c r="D335" s="215" t="s">
        <v>147</v>
      </c>
      <c r="E335" s="216" t="s">
        <v>765</v>
      </c>
      <c r="F335" s="217" t="s">
        <v>766</v>
      </c>
      <c r="G335" s="218" t="s">
        <v>767</v>
      </c>
      <c r="H335" s="219">
        <v>1</v>
      </c>
      <c r="I335" s="220"/>
      <c r="J335" s="221">
        <f>ROUND(I335*H335,2)</f>
        <v>0</v>
      </c>
      <c r="K335" s="217" t="s">
        <v>19</v>
      </c>
      <c r="L335" s="43"/>
      <c r="M335" s="222" t="s">
        <v>19</v>
      </c>
      <c r="N335" s="223" t="s">
        <v>40</v>
      </c>
      <c r="O335" s="79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AR335" s="17" t="s">
        <v>233</v>
      </c>
      <c r="AT335" s="17" t="s">
        <v>147</v>
      </c>
      <c r="AU335" s="17" t="s">
        <v>79</v>
      </c>
      <c r="AY335" s="17" t="s">
        <v>146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77</v>
      </c>
      <c r="BK335" s="226">
        <f>ROUND(I335*H335,2)</f>
        <v>0</v>
      </c>
      <c r="BL335" s="17" t="s">
        <v>233</v>
      </c>
      <c r="BM335" s="17" t="s">
        <v>768</v>
      </c>
    </row>
    <row r="336" s="1" customFormat="1" ht="22.5" customHeight="1">
      <c r="B336" s="38"/>
      <c r="C336" s="215" t="s">
        <v>769</v>
      </c>
      <c r="D336" s="215" t="s">
        <v>147</v>
      </c>
      <c r="E336" s="216" t="s">
        <v>770</v>
      </c>
      <c r="F336" s="217" t="s">
        <v>771</v>
      </c>
      <c r="G336" s="218" t="s">
        <v>172</v>
      </c>
      <c r="H336" s="219">
        <v>8.9499999999999993</v>
      </c>
      <c r="I336" s="220"/>
      <c r="J336" s="221">
        <f>ROUND(I336*H336,2)</f>
        <v>0</v>
      </c>
      <c r="K336" s="217" t="s">
        <v>151</v>
      </c>
      <c r="L336" s="43"/>
      <c r="M336" s="222" t="s">
        <v>19</v>
      </c>
      <c r="N336" s="223" t="s">
        <v>40</v>
      </c>
      <c r="O336" s="79"/>
      <c r="P336" s="224">
        <f>O336*H336</f>
        <v>0</v>
      </c>
      <c r="Q336" s="224">
        <v>0.00027</v>
      </c>
      <c r="R336" s="224">
        <f>Q336*H336</f>
        <v>0.0024164999999999998</v>
      </c>
      <c r="S336" s="224">
        <v>0</v>
      </c>
      <c r="T336" s="225">
        <f>S336*H336</f>
        <v>0</v>
      </c>
      <c r="AR336" s="17" t="s">
        <v>233</v>
      </c>
      <c r="AT336" s="17" t="s">
        <v>147</v>
      </c>
      <c r="AU336" s="17" t="s">
        <v>79</v>
      </c>
      <c r="AY336" s="17" t="s">
        <v>146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77</v>
      </c>
      <c r="BK336" s="226">
        <f>ROUND(I336*H336,2)</f>
        <v>0</v>
      </c>
      <c r="BL336" s="17" t="s">
        <v>233</v>
      </c>
      <c r="BM336" s="17" t="s">
        <v>772</v>
      </c>
    </row>
    <row r="337" s="12" customFormat="1">
      <c r="B337" s="227"/>
      <c r="C337" s="228"/>
      <c r="D337" s="229" t="s">
        <v>154</v>
      </c>
      <c r="E337" s="230" t="s">
        <v>19</v>
      </c>
      <c r="F337" s="231" t="s">
        <v>700</v>
      </c>
      <c r="G337" s="228"/>
      <c r="H337" s="232">
        <v>6.1500000000000004</v>
      </c>
      <c r="I337" s="233"/>
      <c r="J337" s="228"/>
      <c r="K337" s="228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154</v>
      </c>
      <c r="AU337" s="238" t="s">
        <v>79</v>
      </c>
      <c r="AV337" s="12" t="s">
        <v>79</v>
      </c>
      <c r="AW337" s="12" t="s">
        <v>31</v>
      </c>
      <c r="AX337" s="12" t="s">
        <v>69</v>
      </c>
      <c r="AY337" s="238" t="s">
        <v>146</v>
      </c>
    </row>
    <row r="338" s="12" customFormat="1">
      <c r="B338" s="227"/>
      <c r="C338" s="228"/>
      <c r="D338" s="229" t="s">
        <v>154</v>
      </c>
      <c r="E338" s="230" t="s">
        <v>19</v>
      </c>
      <c r="F338" s="231" t="s">
        <v>773</v>
      </c>
      <c r="G338" s="228"/>
      <c r="H338" s="232">
        <v>2.7999999999999998</v>
      </c>
      <c r="I338" s="233"/>
      <c r="J338" s="228"/>
      <c r="K338" s="228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154</v>
      </c>
      <c r="AU338" s="238" t="s">
        <v>79</v>
      </c>
      <c r="AV338" s="12" t="s">
        <v>79</v>
      </c>
      <c r="AW338" s="12" t="s">
        <v>31</v>
      </c>
      <c r="AX338" s="12" t="s">
        <v>69</v>
      </c>
      <c r="AY338" s="238" t="s">
        <v>146</v>
      </c>
    </row>
    <row r="339" s="13" customFormat="1">
      <c r="B339" s="239"/>
      <c r="C339" s="240"/>
      <c r="D339" s="229" t="s">
        <v>154</v>
      </c>
      <c r="E339" s="241" t="s">
        <v>19</v>
      </c>
      <c r="F339" s="242" t="s">
        <v>157</v>
      </c>
      <c r="G339" s="240"/>
      <c r="H339" s="243">
        <v>8.9499999999999993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AT339" s="249" t="s">
        <v>154</v>
      </c>
      <c r="AU339" s="249" t="s">
        <v>79</v>
      </c>
      <c r="AV339" s="13" t="s">
        <v>152</v>
      </c>
      <c r="AW339" s="13" t="s">
        <v>31</v>
      </c>
      <c r="AX339" s="13" t="s">
        <v>77</v>
      </c>
      <c r="AY339" s="249" t="s">
        <v>146</v>
      </c>
    </row>
    <row r="340" s="1" customFormat="1" ht="16.5" customHeight="1">
      <c r="B340" s="38"/>
      <c r="C340" s="250" t="s">
        <v>774</v>
      </c>
      <c r="D340" s="250" t="s">
        <v>165</v>
      </c>
      <c r="E340" s="251" t="s">
        <v>775</v>
      </c>
      <c r="F340" s="252" t="s">
        <v>776</v>
      </c>
      <c r="G340" s="253" t="s">
        <v>172</v>
      </c>
      <c r="H340" s="254">
        <v>2.7999999999999998</v>
      </c>
      <c r="I340" s="255"/>
      <c r="J340" s="256">
        <f>ROUND(I340*H340,2)</f>
        <v>0</v>
      </c>
      <c r="K340" s="252" t="s">
        <v>151</v>
      </c>
      <c r="L340" s="257"/>
      <c r="M340" s="258" t="s">
        <v>19</v>
      </c>
      <c r="N340" s="259" t="s">
        <v>40</v>
      </c>
      <c r="O340" s="79"/>
      <c r="P340" s="224">
        <f>O340*H340</f>
        <v>0</v>
      </c>
      <c r="Q340" s="224">
        <v>0.02741</v>
      </c>
      <c r="R340" s="224">
        <f>Q340*H340</f>
        <v>0.076747999999999997</v>
      </c>
      <c r="S340" s="224">
        <v>0</v>
      </c>
      <c r="T340" s="225">
        <f>S340*H340</f>
        <v>0</v>
      </c>
      <c r="AR340" s="17" t="s">
        <v>308</v>
      </c>
      <c r="AT340" s="17" t="s">
        <v>165</v>
      </c>
      <c r="AU340" s="17" t="s">
        <v>79</v>
      </c>
      <c r="AY340" s="17" t="s">
        <v>146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77</v>
      </c>
      <c r="BK340" s="226">
        <f>ROUND(I340*H340,2)</f>
        <v>0</v>
      </c>
      <c r="BL340" s="17" t="s">
        <v>233</v>
      </c>
      <c r="BM340" s="17" t="s">
        <v>777</v>
      </c>
    </row>
    <row r="341" s="12" customFormat="1">
      <c r="B341" s="227"/>
      <c r="C341" s="228"/>
      <c r="D341" s="229" t="s">
        <v>154</v>
      </c>
      <c r="E341" s="230" t="s">
        <v>19</v>
      </c>
      <c r="F341" s="231" t="s">
        <v>773</v>
      </c>
      <c r="G341" s="228"/>
      <c r="H341" s="232">
        <v>2.7999999999999998</v>
      </c>
      <c r="I341" s="233"/>
      <c r="J341" s="228"/>
      <c r="K341" s="228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154</v>
      </c>
      <c r="AU341" s="238" t="s">
        <v>79</v>
      </c>
      <c r="AV341" s="12" t="s">
        <v>79</v>
      </c>
      <c r="AW341" s="12" t="s">
        <v>31</v>
      </c>
      <c r="AX341" s="12" t="s">
        <v>77</v>
      </c>
      <c r="AY341" s="238" t="s">
        <v>146</v>
      </c>
    </row>
    <row r="342" s="1" customFormat="1" ht="16.5" customHeight="1">
      <c r="B342" s="38"/>
      <c r="C342" s="250" t="s">
        <v>778</v>
      </c>
      <c r="D342" s="250" t="s">
        <v>165</v>
      </c>
      <c r="E342" s="251" t="s">
        <v>779</v>
      </c>
      <c r="F342" s="252" t="s">
        <v>780</v>
      </c>
      <c r="G342" s="253" t="s">
        <v>172</v>
      </c>
      <c r="H342" s="254">
        <v>6.1500000000000004</v>
      </c>
      <c r="I342" s="255"/>
      <c r="J342" s="256">
        <f>ROUND(I342*H342,2)</f>
        <v>0</v>
      </c>
      <c r="K342" s="252" t="s">
        <v>151</v>
      </c>
      <c r="L342" s="257"/>
      <c r="M342" s="258" t="s">
        <v>19</v>
      </c>
      <c r="N342" s="259" t="s">
        <v>40</v>
      </c>
      <c r="O342" s="79"/>
      <c r="P342" s="224">
        <f>O342*H342</f>
        <v>0</v>
      </c>
      <c r="Q342" s="224">
        <v>0.02741</v>
      </c>
      <c r="R342" s="224">
        <f>Q342*H342</f>
        <v>0.16857150000000001</v>
      </c>
      <c r="S342" s="224">
        <v>0</v>
      </c>
      <c r="T342" s="225">
        <f>S342*H342</f>
        <v>0</v>
      </c>
      <c r="AR342" s="17" t="s">
        <v>308</v>
      </c>
      <c r="AT342" s="17" t="s">
        <v>165</v>
      </c>
      <c r="AU342" s="17" t="s">
        <v>79</v>
      </c>
      <c r="AY342" s="17" t="s">
        <v>146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77</v>
      </c>
      <c r="BK342" s="226">
        <f>ROUND(I342*H342,2)</f>
        <v>0</v>
      </c>
      <c r="BL342" s="17" t="s">
        <v>233</v>
      </c>
      <c r="BM342" s="17" t="s">
        <v>781</v>
      </c>
    </row>
    <row r="343" s="1" customFormat="1" ht="16.5" customHeight="1">
      <c r="B343" s="38"/>
      <c r="C343" s="215" t="s">
        <v>782</v>
      </c>
      <c r="D343" s="215" t="s">
        <v>147</v>
      </c>
      <c r="E343" s="216" t="s">
        <v>783</v>
      </c>
      <c r="F343" s="217" t="s">
        <v>784</v>
      </c>
      <c r="G343" s="218" t="s">
        <v>178</v>
      </c>
      <c r="H343" s="219">
        <v>1</v>
      </c>
      <c r="I343" s="220"/>
      <c r="J343" s="221">
        <f>ROUND(I343*H343,2)</f>
        <v>0</v>
      </c>
      <c r="K343" s="217" t="s">
        <v>19</v>
      </c>
      <c r="L343" s="43"/>
      <c r="M343" s="222" t="s">
        <v>19</v>
      </c>
      <c r="N343" s="223" t="s">
        <v>40</v>
      </c>
      <c r="O343" s="79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AR343" s="17" t="s">
        <v>233</v>
      </c>
      <c r="AT343" s="17" t="s">
        <v>147</v>
      </c>
      <c r="AU343" s="17" t="s">
        <v>79</v>
      </c>
      <c r="AY343" s="17" t="s">
        <v>146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77</v>
      </c>
      <c r="BK343" s="226">
        <f>ROUND(I343*H343,2)</f>
        <v>0</v>
      </c>
      <c r="BL343" s="17" t="s">
        <v>233</v>
      </c>
      <c r="BM343" s="17" t="s">
        <v>785</v>
      </c>
    </row>
    <row r="344" s="1" customFormat="1" ht="22.5" customHeight="1">
      <c r="B344" s="38"/>
      <c r="C344" s="250" t="s">
        <v>786</v>
      </c>
      <c r="D344" s="250" t="s">
        <v>165</v>
      </c>
      <c r="E344" s="251" t="s">
        <v>787</v>
      </c>
      <c r="F344" s="252" t="s">
        <v>788</v>
      </c>
      <c r="G344" s="253" t="s">
        <v>178</v>
      </c>
      <c r="H344" s="254">
        <v>1</v>
      </c>
      <c r="I344" s="255"/>
      <c r="J344" s="256">
        <f>ROUND(I344*H344,2)</f>
        <v>0</v>
      </c>
      <c r="K344" s="252" t="s">
        <v>19</v>
      </c>
      <c r="L344" s="257"/>
      <c r="M344" s="258" t="s">
        <v>19</v>
      </c>
      <c r="N344" s="259" t="s">
        <v>40</v>
      </c>
      <c r="O344" s="79"/>
      <c r="P344" s="224">
        <f>O344*H344</f>
        <v>0</v>
      </c>
      <c r="Q344" s="224">
        <v>0.023</v>
      </c>
      <c r="R344" s="224">
        <f>Q344*H344</f>
        <v>0.023</v>
      </c>
      <c r="S344" s="224">
        <v>0</v>
      </c>
      <c r="T344" s="225">
        <f>S344*H344</f>
        <v>0</v>
      </c>
      <c r="AR344" s="17" t="s">
        <v>308</v>
      </c>
      <c r="AT344" s="17" t="s">
        <v>165</v>
      </c>
      <c r="AU344" s="17" t="s">
        <v>79</v>
      </c>
      <c r="AY344" s="17" t="s">
        <v>146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77</v>
      </c>
      <c r="BK344" s="226">
        <f>ROUND(I344*H344,2)</f>
        <v>0</v>
      </c>
      <c r="BL344" s="17" t="s">
        <v>233</v>
      </c>
      <c r="BM344" s="17" t="s">
        <v>789</v>
      </c>
    </row>
    <row r="345" s="1" customFormat="1">
      <c r="B345" s="38"/>
      <c r="C345" s="39"/>
      <c r="D345" s="229" t="s">
        <v>790</v>
      </c>
      <c r="E345" s="39"/>
      <c r="F345" s="270" t="s">
        <v>791</v>
      </c>
      <c r="G345" s="39"/>
      <c r="H345" s="39"/>
      <c r="I345" s="142"/>
      <c r="J345" s="39"/>
      <c r="K345" s="39"/>
      <c r="L345" s="43"/>
      <c r="M345" s="271"/>
      <c r="N345" s="79"/>
      <c r="O345" s="79"/>
      <c r="P345" s="79"/>
      <c r="Q345" s="79"/>
      <c r="R345" s="79"/>
      <c r="S345" s="79"/>
      <c r="T345" s="80"/>
      <c r="AT345" s="17" t="s">
        <v>790</v>
      </c>
      <c r="AU345" s="17" t="s">
        <v>79</v>
      </c>
    </row>
    <row r="346" s="1" customFormat="1" ht="16.5" customHeight="1">
      <c r="B346" s="38"/>
      <c r="C346" s="215" t="s">
        <v>792</v>
      </c>
      <c r="D346" s="215" t="s">
        <v>147</v>
      </c>
      <c r="E346" s="216" t="s">
        <v>793</v>
      </c>
      <c r="F346" s="217" t="s">
        <v>794</v>
      </c>
      <c r="G346" s="218" t="s">
        <v>795</v>
      </c>
      <c r="H346" s="219">
        <v>462.42000000000002</v>
      </c>
      <c r="I346" s="220"/>
      <c r="J346" s="221">
        <f>ROUND(I346*H346,2)</f>
        <v>0</v>
      </c>
      <c r="K346" s="217" t="s">
        <v>151</v>
      </c>
      <c r="L346" s="43"/>
      <c r="M346" s="222" t="s">
        <v>19</v>
      </c>
      <c r="N346" s="223" t="s">
        <v>40</v>
      </c>
      <c r="O346" s="79"/>
      <c r="P346" s="224">
        <f>O346*H346</f>
        <v>0</v>
      </c>
      <c r="Q346" s="224">
        <v>6.0000000000000002E-05</v>
      </c>
      <c r="R346" s="224">
        <f>Q346*H346</f>
        <v>0.027745200000000001</v>
      </c>
      <c r="S346" s="224">
        <v>0</v>
      </c>
      <c r="T346" s="225">
        <f>S346*H346</f>
        <v>0</v>
      </c>
      <c r="AR346" s="17" t="s">
        <v>233</v>
      </c>
      <c r="AT346" s="17" t="s">
        <v>147</v>
      </c>
      <c r="AU346" s="17" t="s">
        <v>79</v>
      </c>
      <c r="AY346" s="17" t="s">
        <v>146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77</v>
      </c>
      <c r="BK346" s="226">
        <f>ROUND(I346*H346,2)</f>
        <v>0</v>
      </c>
      <c r="BL346" s="17" t="s">
        <v>233</v>
      </c>
      <c r="BM346" s="17" t="s">
        <v>796</v>
      </c>
    </row>
    <row r="347" s="12" customFormat="1">
      <c r="B347" s="227"/>
      <c r="C347" s="228"/>
      <c r="D347" s="229" t="s">
        <v>154</v>
      </c>
      <c r="E347" s="230" t="s">
        <v>19</v>
      </c>
      <c r="F347" s="231" t="s">
        <v>797</v>
      </c>
      <c r="G347" s="228"/>
      <c r="H347" s="232">
        <v>462.42000000000002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154</v>
      </c>
      <c r="AU347" s="238" t="s">
        <v>79</v>
      </c>
      <c r="AV347" s="12" t="s">
        <v>79</v>
      </c>
      <c r="AW347" s="12" t="s">
        <v>31</v>
      </c>
      <c r="AX347" s="12" t="s">
        <v>77</v>
      </c>
      <c r="AY347" s="238" t="s">
        <v>146</v>
      </c>
    </row>
    <row r="348" s="1" customFormat="1" ht="16.5" customHeight="1">
      <c r="B348" s="38"/>
      <c r="C348" s="250" t="s">
        <v>798</v>
      </c>
      <c r="D348" s="250" t="s">
        <v>165</v>
      </c>
      <c r="E348" s="251" t="s">
        <v>799</v>
      </c>
      <c r="F348" s="252" t="s">
        <v>800</v>
      </c>
      <c r="G348" s="253" t="s">
        <v>162</v>
      </c>
      <c r="H348" s="254">
        <v>0.46200000000000002</v>
      </c>
      <c r="I348" s="255"/>
      <c r="J348" s="256">
        <f>ROUND(I348*H348,2)</f>
        <v>0</v>
      </c>
      <c r="K348" s="252" t="s">
        <v>151</v>
      </c>
      <c r="L348" s="257"/>
      <c r="M348" s="258" t="s">
        <v>19</v>
      </c>
      <c r="N348" s="259" t="s">
        <v>40</v>
      </c>
      <c r="O348" s="79"/>
      <c r="P348" s="224">
        <f>O348*H348</f>
        <v>0</v>
      </c>
      <c r="Q348" s="224">
        <v>1</v>
      </c>
      <c r="R348" s="224">
        <f>Q348*H348</f>
        <v>0.46200000000000002</v>
      </c>
      <c r="S348" s="224">
        <v>0</v>
      </c>
      <c r="T348" s="225">
        <f>S348*H348</f>
        <v>0</v>
      </c>
      <c r="AR348" s="17" t="s">
        <v>308</v>
      </c>
      <c r="AT348" s="17" t="s">
        <v>165</v>
      </c>
      <c r="AU348" s="17" t="s">
        <v>79</v>
      </c>
      <c r="AY348" s="17" t="s">
        <v>146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77</v>
      </c>
      <c r="BK348" s="226">
        <f>ROUND(I348*H348,2)</f>
        <v>0</v>
      </c>
      <c r="BL348" s="17" t="s">
        <v>233</v>
      </c>
      <c r="BM348" s="17" t="s">
        <v>801</v>
      </c>
    </row>
    <row r="349" s="1" customFormat="1" ht="22.5" customHeight="1">
      <c r="B349" s="38"/>
      <c r="C349" s="215" t="s">
        <v>802</v>
      </c>
      <c r="D349" s="215" t="s">
        <v>147</v>
      </c>
      <c r="E349" s="216" t="s">
        <v>803</v>
      </c>
      <c r="F349" s="217" t="s">
        <v>804</v>
      </c>
      <c r="G349" s="218" t="s">
        <v>178</v>
      </c>
      <c r="H349" s="219">
        <v>1</v>
      </c>
      <c r="I349" s="220"/>
      <c r="J349" s="221">
        <f>ROUND(I349*H349,2)</f>
        <v>0</v>
      </c>
      <c r="K349" s="217" t="s">
        <v>19</v>
      </c>
      <c r="L349" s="43"/>
      <c r="M349" s="222" t="s">
        <v>19</v>
      </c>
      <c r="N349" s="223" t="s">
        <v>40</v>
      </c>
      <c r="O349" s="79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AR349" s="17" t="s">
        <v>233</v>
      </c>
      <c r="AT349" s="17" t="s">
        <v>147</v>
      </c>
      <c r="AU349" s="17" t="s">
        <v>79</v>
      </c>
      <c r="AY349" s="17" t="s">
        <v>146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77</v>
      </c>
      <c r="BK349" s="226">
        <f>ROUND(I349*H349,2)</f>
        <v>0</v>
      </c>
      <c r="BL349" s="17" t="s">
        <v>233</v>
      </c>
      <c r="BM349" s="17" t="s">
        <v>805</v>
      </c>
    </row>
    <row r="350" s="1" customFormat="1">
      <c r="B350" s="38"/>
      <c r="C350" s="39"/>
      <c r="D350" s="229" t="s">
        <v>790</v>
      </c>
      <c r="E350" s="39"/>
      <c r="F350" s="270" t="s">
        <v>806</v>
      </c>
      <c r="G350" s="39"/>
      <c r="H350" s="39"/>
      <c r="I350" s="142"/>
      <c r="J350" s="39"/>
      <c r="K350" s="39"/>
      <c r="L350" s="43"/>
      <c r="M350" s="271"/>
      <c r="N350" s="79"/>
      <c r="O350" s="79"/>
      <c r="P350" s="79"/>
      <c r="Q350" s="79"/>
      <c r="R350" s="79"/>
      <c r="S350" s="79"/>
      <c r="T350" s="80"/>
      <c r="AT350" s="17" t="s">
        <v>790</v>
      </c>
      <c r="AU350" s="17" t="s">
        <v>79</v>
      </c>
    </row>
    <row r="351" s="1" customFormat="1" ht="16.5" customHeight="1">
      <c r="B351" s="38"/>
      <c r="C351" s="215" t="s">
        <v>807</v>
      </c>
      <c r="D351" s="215" t="s">
        <v>147</v>
      </c>
      <c r="E351" s="216" t="s">
        <v>808</v>
      </c>
      <c r="F351" s="217" t="s">
        <v>809</v>
      </c>
      <c r="G351" s="218" t="s">
        <v>178</v>
      </c>
      <c r="H351" s="219">
        <v>2</v>
      </c>
      <c r="I351" s="220"/>
      <c r="J351" s="221">
        <f>ROUND(I351*H351,2)</f>
        <v>0</v>
      </c>
      <c r="K351" s="217" t="s">
        <v>19</v>
      </c>
      <c r="L351" s="43"/>
      <c r="M351" s="222" t="s">
        <v>19</v>
      </c>
      <c r="N351" s="223" t="s">
        <v>40</v>
      </c>
      <c r="O351" s="79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AR351" s="17" t="s">
        <v>233</v>
      </c>
      <c r="AT351" s="17" t="s">
        <v>147</v>
      </c>
      <c r="AU351" s="17" t="s">
        <v>79</v>
      </c>
      <c r="AY351" s="17" t="s">
        <v>146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77</v>
      </c>
      <c r="BK351" s="226">
        <f>ROUND(I351*H351,2)</f>
        <v>0</v>
      </c>
      <c r="BL351" s="17" t="s">
        <v>233</v>
      </c>
      <c r="BM351" s="17" t="s">
        <v>810</v>
      </c>
    </row>
    <row r="352" s="1" customFormat="1">
      <c r="B352" s="38"/>
      <c r="C352" s="39"/>
      <c r="D352" s="229" t="s">
        <v>790</v>
      </c>
      <c r="E352" s="39"/>
      <c r="F352" s="270" t="s">
        <v>811</v>
      </c>
      <c r="G352" s="39"/>
      <c r="H352" s="39"/>
      <c r="I352" s="142"/>
      <c r="J352" s="39"/>
      <c r="K352" s="39"/>
      <c r="L352" s="43"/>
      <c r="M352" s="271"/>
      <c r="N352" s="79"/>
      <c r="O352" s="79"/>
      <c r="P352" s="79"/>
      <c r="Q352" s="79"/>
      <c r="R352" s="79"/>
      <c r="S352" s="79"/>
      <c r="T352" s="80"/>
      <c r="AT352" s="17" t="s">
        <v>790</v>
      </c>
      <c r="AU352" s="17" t="s">
        <v>79</v>
      </c>
    </row>
    <row r="353" s="1" customFormat="1" ht="16.5" customHeight="1">
      <c r="B353" s="38"/>
      <c r="C353" s="215" t="s">
        <v>812</v>
      </c>
      <c r="D353" s="215" t="s">
        <v>147</v>
      </c>
      <c r="E353" s="216" t="s">
        <v>813</v>
      </c>
      <c r="F353" s="217" t="s">
        <v>814</v>
      </c>
      <c r="G353" s="218" t="s">
        <v>178</v>
      </c>
      <c r="H353" s="219">
        <v>1</v>
      </c>
      <c r="I353" s="220"/>
      <c r="J353" s="221">
        <f>ROUND(I353*H353,2)</f>
        <v>0</v>
      </c>
      <c r="K353" s="217" t="s">
        <v>19</v>
      </c>
      <c r="L353" s="43"/>
      <c r="M353" s="222" t="s">
        <v>19</v>
      </c>
      <c r="N353" s="223" t="s">
        <v>40</v>
      </c>
      <c r="O353" s="79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AR353" s="17" t="s">
        <v>233</v>
      </c>
      <c r="AT353" s="17" t="s">
        <v>147</v>
      </c>
      <c r="AU353" s="17" t="s">
        <v>79</v>
      </c>
      <c r="AY353" s="17" t="s">
        <v>146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77</v>
      </c>
      <c r="BK353" s="226">
        <f>ROUND(I353*H353,2)</f>
        <v>0</v>
      </c>
      <c r="BL353" s="17" t="s">
        <v>233</v>
      </c>
      <c r="BM353" s="17" t="s">
        <v>815</v>
      </c>
    </row>
    <row r="354" s="1" customFormat="1">
      <c r="B354" s="38"/>
      <c r="C354" s="39"/>
      <c r="D354" s="229" t="s">
        <v>790</v>
      </c>
      <c r="E354" s="39"/>
      <c r="F354" s="270" t="s">
        <v>816</v>
      </c>
      <c r="G354" s="39"/>
      <c r="H354" s="39"/>
      <c r="I354" s="142"/>
      <c r="J354" s="39"/>
      <c r="K354" s="39"/>
      <c r="L354" s="43"/>
      <c r="M354" s="271"/>
      <c r="N354" s="79"/>
      <c r="O354" s="79"/>
      <c r="P354" s="79"/>
      <c r="Q354" s="79"/>
      <c r="R354" s="79"/>
      <c r="S354" s="79"/>
      <c r="T354" s="80"/>
      <c r="AT354" s="17" t="s">
        <v>790</v>
      </c>
      <c r="AU354" s="17" t="s">
        <v>79</v>
      </c>
    </row>
    <row r="355" s="1" customFormat="1" ht="16.5" customHeight="1">
      <c r="B355" s="38"/>
      <c r="C355" s="215" t="s">
        <v>817</v>
      </c>
      <c r="D355" s="215" t="s">
        <v>147</v>
      </c>
      <c r="E355" s="216" t="s">
        <v>818</v>
      </c>
      <c r="F355" s="217" t="s">
        <v>819</v>
      </c>
      <c r="G355" s="218" t="s">
        <v>740</v>
      </c>
      <c r="H355" s="219">
        <v>1</v>
      </c>
      <c r="I355" s="220"/>
      <c r="J355" s="221">
        <f>ROUND(I355*H355,2)</f>
        <v>0</v>
      </c>
      <c r="K355" s="217" t="s">
        <v>19</v>
      </c>
      <c r="L355" s="43"/>
      <c r="M355" s="222" t="s">
        <v>19</v>
      </c>
      <c r="N355" s="223" t="s">
        <v>40</v>
      </c>
      <c r="O355" s="79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AR355" s="17" t="s">
        <v>233</v>
      </c>
      <c r="AT355" s="17" t="s">
        <v>147</v>
      </c>
      <c r="AU355" s="17" t="s">
        <v>79</v>
      </c>
      <c r="AY355" s="17" t="s">
        <v>146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77</v>
      </c>
      <c r="BK355" s="226">
        <f>ROUND(I355*H355,2)</f>
        <v>0</v>
      </c>
      <c r="BL355" s="17" t="s">
        <v>233</v>
      </c>
      <c r="BM355" s="17" t="s">
        <v>820</v>
      </c>
    </row>
    <row r="356" s="1" customFormat="1" ht="16.5" customHeight="1">
      <c r="B356" s="38"/>
      <c r="C356" s="215" t="s">
        <v>821</v>
      </c>
      <c r="D356" s="215" t="s">
        <v>147</v>
      </c>
      <c r="E356" s="216" t="s">
        <v>822</v>
      </c>
      <c r="F356" s="217" t="s">
        <v>823</v>
      </c>
      <c r="G356" s="218" t="s">
        <v>178</v>
      </c>
      <c r="H356" s="219">
        <v>1</v>
      </c>
      <c r="I356" s="220"/>
      <c r="J356" s="221">
        <f>ROUND(I356*H356,2)</f>
        <v>0</v>
      </c>
      <c r="K356" s="217" t="s">
        <v>19</v>
      </c>
      <c r="L356" s="43"/>
      <c r="M356" s="222" t="s">
        <v>19</v>
      </c>
      <c r="N356" s="223" t="s">
        <v>40</v>
      </c>
      <c r="O356" s="79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AR356" s="17" t="s">
        <v>233</v>
      </c>
      <c r="AT356" s="17" t="s">
        <v>147</v>
      </c>
      <c r="AU356" s="17" t="s">
        <v>79</v>
      </c>
      <c r="AY356" s="17" t="s">
        <v>146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7" t="s">
        <v>77</v>
      </c>
      <c r="BK356" s="226">
        <f>ROUND(I356*H356,2)</f>
        <v>0</v>
      </c>
      <c r="BL356" s="17" t="s">
        <v>233</v>
      </c>
      <c r="BM356" s="17" t="s">
        <v>824</v>
      </c>
    </row>
    <row r="357" s="1" customFormat="1" ht="22.5" customHeight="1">
      <c r="B357" s="38"/>
      <c r="C357" s="215" t="s">
        <v>825</v>
      </c>
      <c r="D357" s="215" t="s">
        <v>147</v>
      </c>
      <c r="E357" s="216" t="s">
        <v>826</v>
      </c>
      <c r="F357" s="217" t="s">
        <v>827</v>
      </c>
      <c r="G357" s="218" t="s">
        <v>162</v>
      </c>
      <c r="H357" s="219">
        <v>0.76000000000000001</v>
      </c>
      <c r="I357" s="220"/>
      <c r="J357" s="221">
        <f>ROUND(I357*H357,2)</f>
        <v>0</v>
      </c>
      <c r="K357" s="217" t="s">
        <v>151</v>
      </c>
      <c r="L357" s="43"/>
      <c r="M357" s="222" t="s">
        <v>19</v>
      </c>
      <c r="N357" s="223" t="s">
        <v>40</v>
      </c>
      <c r="O357" s="79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AR357" s="17" t="s">
        <v>233</v>
      </c>
      <c r="AT357" s="17" t="s">
        <v>147</v>
      </c>
      <c r="AU357" s="17" t="s">
        <v>79</v>
      </c>
      <c r="AY357" s="17" t="s">
        <v>146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77</v>
      </c>
      <c r="BK357" s="226">
        <f>ROUND(I357*H357,2)</f>
        <v>0</v>
      </c>
      <c r="BL357" s="17" t="s">
        <v>233</v>
      </c>
      <c r="BM357" s="17" t="s">
        <v>828</v>
      </c>
    </row>
    <row r="358" s="11" customFormat="1" ht="22.8" customHeight="1">
      <c r="B358" s="199"/>
      <c r="C358" s="200"/>
      <c r="D358" s="201" t="s">
        <v>68</v>
      </c>
      <c r="E358" s="213" t="s">
        <v>829</v>
      </c>
      <c r="F358" s="213" t="s">
        <v>830</v>
      </c>
      <c r="G358" s="200"/>
      <c r="H358" s="200"/>
      <c r="I358" s="203"/>
      <c r="J358" s="214">
        <f>BK358</f>
        <v>0</v>
      </c>
      <c r="K358" s="200"/>
      <c r="L358" s="205"/>
      <c r="M358" s="206"/>
      <c r="N358" s="207"/>
      <c r="O358" s="207"/>
      <c r="P358" s="208">
        <f>SUM(P359:P369)</f>
        <v>0</v>
      </c>
      <c r="Q358" s="207"/>
      <c r="R358" s="208">
        <f>SUM(R359:R369)</f>
        <v>2.0055160000000001</v>
      </c>
      <c r="S358" s="207"/>
      <c r="T358" s="209">
        <f>SUM(T359:T369)</f>
        <v>0</v>
      </c>
      <c r="AR358" s="210" t="s">
        <v>79</v>
      </c>
      <c r="AT358" s="211" t="s">
        <v>68</v>
      </c>
      <c r="AU358" s="211" t="s">
        <v>77</v>
      </c>
      <c r="AY358" s="210" t="s">
        <v>146</v>
      </c>
      <c r="BK358" s="212">
        <f>SUM(BK359:BK369)</f>
        <v>0</v>
      </c>
    </row>
    <row r="359" s="1" customFormat="1" ht="22.5" customHeight="1">
      <c r="B359" s="38"/>
      <c r="C359" s="215" t="s">
        <v>831</v>
      </c>
      <c r="D359" s="215" t="s">
        <v>147</v>
      </c>
      <c r="E359" s="216" t="s">
        <v>832</v>
      </c>
      <c r="F359" s="217" t="s">
        <v>833</v>
      </c>
      <c r="G359" s="218" t="s">
        <v>172</v>
      </c>
      <c r="H359" s="219">
        <v>71.599999999999994</v>
      </c>
      <c r="I359" s="220"/>
      <c r="J359" s="221">
        <f>ROUND(I359*H359,2)</f>
        <v>0</v>
      </c>
      <c r="K359" s="217" t="s">
        <v>151</v>
      </c>
      <c r="L359" s="43"/>
      <c r="M359" s="222" t="s">
        <v>19</v>
      </c>
      <c r="N359" s="223" t="s">
        <v>40</v>
      </c>
      <c r="O359" s="79"/>
      <c r="P359" s="224">
        <f>O359*H359</f>
        <v>0</v>
      </c>
      <c r="Q359" s="224">
        <v>0.0068900000000000003</v>
      </c>
      <c r="R359" s="224">
        <f>Q359*H359</f>
        <v>0.49332399999999998</v>
      </c>
      <c r="S359" s="224">
        <v>0</v>
      </c>
      <c r="T359" s="225">
        <f>S359*H359</f>
        <v>0</v>
      </c>
      <c r="AR359" s="17" t="s">
        <v>233</v>
      </c>
      <c r="AT359" s="17" t="s">
        <v>147</v>
      </c>
      <c r="AU359" s="17" t="s">
        <v>79</v>
      </c>
      <c r="AY359" s="17" t="s">
        <v>146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7" t="s">
        <v>77</v>
      </c>
      <c r="BK359" s="226">
        <f>ROUND(I359*H359,2)</f>
        <v>0</v>
      </c>
      <c r="BL359" s="17" t="s">
        <v>233</v>
      </c>
      <c r="BM359" s="17" t="s">
        <v>834</v>
      </c>
    </row>
    <row r="360" s="12" customFormat="1">
      <c r="B360" s="227"/>
      <c r="C360" s="228"/>
      <c r="D360" s="229" t="s">
        <v>154</v>
      </c>
      <c r="E360" s="230" t="s">
        <v>19</v>
      </c>
      <c r="F360" s="231" t="s">
        <v>835</v>
      </c>
      <c r="G360" s="228"/>
      <c r="H360" s="232">
        <v>30.199999999999999</v>
      </c>
      <c r="I360" s="233"/>
      <c r="J360" s="228"/>
      <c r="K360" s="228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154</v>
      </c>
      <c r="AU360" s="238" t="s">
        <v>79</v>
      </c>
      <c r="AV360" s="12" t="s">
        <v>79</v>
      </c>
      <c r="AW360" s="12" t="s">
        <v>31</v>
      </c>
      <c r="AX360" s="12" t="s">
        <v>69</v>
      </c>
      <c r="AY360" s="238" t="s">
        <v>146</v>
      </c>
    </row>
    <row r="361" s="12" customFormat="1">
      <c r="B361" s="227"/>
      <c r="C361" s="228"/>
      <c r="D361" s="229" t="s">
        <v>154</v>
      </c>
      <c r="E361" s="230" t="s">
        <v>19</v>
      </c>
      <c r="F361" s="231" t="s">
        <v>836</v>
      </c>
      <c r="G361" s="228"/>
      <c r="H361" s="232">
        <v>16.899999999999999</v>
      </c>
      <c r="I361" s="233"/>
      <c r="J361" s="228"/>
      <c r="K361" s="228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154</v>
      </c>
      <c r="AU361" s="238" t="s">
        <v>79</v>
      </c>
      <c r="AV361" s="12" t="s">
        <v>79</v>
      </c>
      <c r="AW361" s="12" t="s">
        <v>31</v>
      </c>
      <c r="AX361" s="12" t="s">
        <v>69</v>
      </c>
      <c r="AY361" s="238" t="s">
        <v>146</v>
      </c>
    </row>
    <row r="362" s="12" customFormat="1">
      <c r="B362" s="227"/>
      <c r="C362" s="228"/>
      <c r="D362" s="229" t="s">
        <v>154</v>
      </c>
      <c r="E362" s="230" t="s">
        <v>19</v>
      </c>
      <c r="F362" s="231" t="s">
        <v>837</v>
      </c>
      <c r="G362" s="228"/>
      <c r="H362" s="232">
        <v>3.7000000000000002</v>
      </c>
      <c r="I362" s="233"/>
      <c r="J362" s="228"/>
      <c r="K362" s="228"/>
      <c r="L362" s="234"/>
      <c r="M362" s="235"/>
      <c r="N362" s="236"/>
      <c r="O362" s="236"/>
      <c r="P362" s="236"/>
      <c r="Q362" s="236"/>
      <c r="R362" s="236"/>
      <c r="S362" s="236"/>
      <c r="T362" s="237"/>
      <c r="AT362" s="238" t="s">
        <v>154</v>
      </c>
      <c r="AU362" s="238" t="s">
        <v>79</v>
      </c>
      <c r="AV362" s="12" t="s">
        <v>79</v>
      </c>
      <c r="AW362" s="12" t="s">
        <v>31</v>
      </c>
      <c r="AX362" s="12" t="s">
        <v>69</v>
      </c>
      <c r="AY362" s="238" t="s">
        <v>146</v>
      </c>
    </row>
    <row r="363" s="12" customFormat="1">
      <c r="B363" s="227"/>
      <c r="C363" s="228"/>
      <c r="D363" s="229" t="s">
        <v>154</v>
      </c>
      <c r="E363" s="230" t="s">
        <v>19</v>
      </c>
      <c r="F363" s="231" t="s">
        <v>838</v>
      </c>
      <c r="G363" s="228"/>
      <c r="H363" s="232">
        <v>4.5</v>
      </c>
      <c r="I363" s="233"/>
      <c r="J363" s="228"/>
      <c r="K363" s="228"/>
      <c r="L363" s="234"/>
      <c r="M363" s="235"/>
      <c r="N363" s="236"/>
      <c r="O363" s="236"/>
      <c r="P363" s="236"/>
      <c r="Q363" s="236"/>
      <c r="R363" s="236"/>
      <c r="S363" s="236"/>
      <c r="T363" s="237"/>
      <c r="AT363" s="238" t="s">
        <v>154</v>
      </c>
      <c r="AU363" s="238" t="s">
        <v>79</v>
      </c>
      <c r="AV363" s="12" t="s">
        <v>79</v>
      </c>
      <c r="AW363" s="12" t="s">
        <v>31</v>
      </c>
      <c r="AX363" s="12" t="s">
        <v>69</v>
      </c>
      <c r="AY363" s="238" t="s">
        <v>146</v>
      </c>
    </row>
    <row r="364" s="12" customFormat="1">
      <c r="B364" s="227"/>
      <c r="C364" s="228"/>
      <c r="D364" s="229" t="s">
        <v>154</v>
      </c>
      <c r="E364" s="230" t="s">
        <v>19</v>
      </c>
      <c r="F364" s="231" t="s">
        <v>839</v>
      </c>
      <c r="G364" s="228"/>
      <c r="H364" s="232">
        <v>1.8999999999999999</v>
      </c>
      <c r="I364" s="233"/>
      <c r="J364" s="228"/>
      <c r="K364" s="228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154</v>
      </c>
      <c r="AU364" s="238" t="s">
        <v>79</v>
      </c>
      <c r="AV364" s="12" t="s">
        <v>79</v>
      </c>
      <c r="AW364" s="12" t="s">
        <v>31</v>
      </c>
      <c r="AX364" s="12" t="s">
        <v>69</v>
      </c>
      <c r="AY364" s="238" t="s">
        <v>146</v>
      </c>
    </row>
    <row r="365" s="12" customFormat="1">
      <c r="B365" s="227"/>
      <c r="C365" s="228"/>
      <c r="D365" s="229" t="s">
        <v>154</v>
      </c>
      <c r="E365" s="230" t="s">
        <v>19</v>
      </c>
      <c r="F365" s="231" t="s">
        <v>840</v>
      </c>
      <c r="G365" s="228"/>
      <c r="H365" s="232">
        <v>14.4</v>
      </c>
      <c r="I365" s="233"/>
      <c r="J365" s="228"/>
      <c r="K365" s="228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154</v>
      </c>
      <c r="AU365" s="238" t="s">
        <v>79</v>
      </c>
      <c r="AV365" s="12" t="s">
        <v>79</v>
      </c>
      <c r="AW365" s="12" t="s">
        <v>31</v>
      </c>
      <c r="AX365" s="12" t="s">
        <v>69</v>
      </c>
      <c r="AY365" s="238" t="s">
        <v>146</v>
      </c>
    </row>
    <row r="366" s="13" customFormat="1">
      <c r="B366" s="239"/>
      <c r="C366" s="240"/>
      <c r="D366" s="229" t="s">
        <v>154</v>
      </c>
      <c r="E366" s="241" t="s">
        <v>19</v>
      </c>
      <c r="F366" s="242" t="s">
        <v>157</v>
      </c>
      <c r="G366" s="240"/>
      <c r="H366" s="243">
        <v>71.599999999999994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AT366" s="249" t="s">
        <v>154</v>
      </c>
      <c r="AU366" s="249" t="s">
        <v>79</v>
      </c>
      <c r="AV366" s="13" t="s">
        <v>152</v>
      </c>
      <c r="AW366" s="13" t="s">
        <v>31</v>
      </c>
      <c r="AX366" s="13" t="s">
        <v>77</v>
      </c>
      <c r="AY366" s="249" t="s">
        <v>146</v>
      </c>
    </row>
    <row r="367" s="1" customFormat="1" ht="16.5" customHeight="1">
      <c r="B367" s="38"/>
      <c r="C367" s="250" t="s">
        <v>841</v>
      </c>
      <c r="D367" s="250" t="s">
        <v>165</v>
      </c>
      <c r="E367" s="251" t="s">
        <v>842</v>
      </c>
      <c r="F367" s="252" t="s">
        <v>843</v>
      </c>
      <c r="G367" s="253" t="s">
        <v>172</v>
      </c>
      <c r="H367" s="254">
        <v>78.760000000000005</v>
      </c>
      <c r="I367" s="255"/>
      <c r="J367" s="256">
        <f>ROUND(I367*H367,2)</f>
        <v>0</v>
      </c>
      <c r="K367" s="252" t="s">
        <v>151</v>
      </c>
      <c r="L367" s="257"/>
      <c r="M367" s="258" t="s">
        <v>19</v>
      </c>
      <c r="N367" s="259" t="s">
        <v>40</v>
      </c>
      <c r="O367" s="79"/>
      <c r="P367" s="224">
        <f>O367*H367</f>
        <v>0</v>
      </c>
      <c r="Q367" s="224">
        <v>0.019199999999999998</v>
      </c>
      <c r="R367" s="224">
        <f>Q367*H367</f>
        <v>1.512192</v>
      </c>
      <c r="S367" s="224">
        <v>0</v>
      </c>
      <c r="T367" s="225">
        <f>S367*H367</f>
        <v>0</v>
      </c>
      <c r="AR367" s="17" t="s">
        <v>308</v>
      </c>
      <c r="AT367" s="17" t="s">
        <v>165</v>
      </c>
      <c r="AU367" s="17" t="s">
        <v>79</v>
      </c>
      <c r="AY367" s="17" t="s">
        <v>146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77</v>
      </c>
      <c r="BK367" s="226">
        <f>ROUND(I367*H367,2)</f>
        <v>0</v>
      </c>
      <c r="BL367" s="17" t="s">
        <v>233</v>
      </c>
      <c r="BM367" s="17" t="s">
        <v>844</v>
      </c>
    </row>
    <row r="368" s="12" customFormat="1">
      <c r="B368" s="227"/>
      <c r="C368" s="228"/>
      <c r="D368" s="229" t="s">
        <v>154</v>
      </c>
      <c r="E368" s="228"/>
      <c r="F368" s="231" t="s">
        <v>845</v>
      </c>
      <c r="G368" s="228"/>
      <c r="H368" s="232">
        <v>78.760000000000005</v>
      </c>
      <c r="I368" s="233"/>
      <c r="J368" s="228"/>
      <c r="K368" s="228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154</v>
      </c>
      <c r="AU368" s="238" t="s">
        <v>79</v>
      </c>
      <c r="AV368" s="12" t="s">
        <v>79</v>
      </c>
      <c r="AW368" s="12" t="s">
        <v>4</v>
      </c>
      <c r="AX368" s="12" t="s">
        <v>77</v>
      </c>
      <c r="AY368" s="238" t="s">
        <v>146</v>
      </c>
    </row>
    <row r="369" s="1" customFormat="1" ht="22.5" customHeight="1">
      <c r="B369" s="38"/>
      <c r="C369" s="215" t="s">
        <v>846</v>
      </c>
      <c r="D369" s="215" t="s">
        <v>147</v>
      </c>
      <c r="E369" s="216" t="s">
        <v>847</v>
      </c>
      <c r="F369" s="217" t="s">
        <v>848</v>
      </c>
      <c r="G369" s="218" t="s">
        <v>162</v>
      </c>
      <c r="H369" s="219">
        <v>2.0059999999999998</v>
      </c>
      <c r="I369" s="220"/>
      <c r="J369" s="221">
        <f>ROUND(I369*H369,2)</f>
        <v>0</v>
      </c>
      <c r="K369" s="217" t="s">
        <v>151</v>
      </c>
      <c r="L369" s="43"/>
      <c r="M369" s="222" t="s">
        <v>19</v>
      </c>
      <c r="N369" s="223" t="s">
        <v>40</v>
      </c>
      <c r="O369" s="79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AR369" s="17" t="s">
        <v>233</v>
      </c>
      <c r="AT369" s="17" t="s">
        <v>147</v>
      </c>
      <c r="AU369" s="17" t="s">
        <v>79</v>
      </c>
      <c r="AY369" s="17" t="s">
        <v>146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7" t="s">
        <v>77</v>
      </c>
      <c r="BK369" s="226">
        <f>ROUND(I369*H369,2)</f>
        <v>0</v>
      </c>
      <c r="BL369" s="17" t="s">
        <v>233</v>
      </c>
      <c r="BM369" s="17" t="s">
        <v>849</v>
      </c>
    </row>
    <row r="370" s="11" customFormat="1" ht="22.8" customHeight="1">
      <c r="B370" s="199"/>
      <c r="C370" s="200"/>
      <c r="D370" s="201" t="s">
        <v>68</v>
      </c>
      <c r="E370" s="213" t="s">
        <v>850</v>
      </c>
      <c r="F370" s="213" t="s">
        <v>851</v>
      </c>
      <c r="G370" s="200"/>
      <c r="H370" s="200"/>
      <c r="I370" s="203"/>
      <c r="J370" s="214">
        <f>BK370</f>
        <v>0</v>
      </c>
      <c r="K370" s="200"/>
      <c r="L370" s="205"/>
      <c r="M370" s="206"/>
      <c r="N370" s="207"/>
      <c r="O370" s="207"/>
      <c r="P370" s="208">
        <f>SUM(P371:P380)</f>
        <v>0</v>
      </c>
      <c r="Q370" s="207"/>
      <c r="R370" s="208">
        <f>SUM(R371:R380)</f>
        <v>0.22435930000000004</v>
      </c>
      <c r="S370" s="207"/>
      <c r="T370" s="209">
        <f>SUM(T371:T380)</f>
        <v>0</v>
      </c>
      <c r="AR370" s="210" t="s">
        <v>79</v>
      </c>
      <c r="AT370" s="211" t="s">
        <v>68</v>
      </c>
      <c r="AU370" s="211" t="s">
        <v>77</v>
      </c>
      <c r="AY370" s="210" t="s">
        <v>146</v>
      </c>
      <c r="BK370" s="212">
        <f>SUM(BK371:BK380)</f>
        <v>0</v>
      </c>
    </row>
    <row r="371" s="1" customFormat="1" ht="16.5" customHeight="1">
      <c r="B371" s="38"/>
      <c r="C371" s="215" t="s">
        <v>852</v>
      </c>
      <c r="D371" s="215" t="s">
        <v>147</v>
      </c>
      <c r="E371" s="216" t="s">
        <v>853</v>
      </c>
      <c r="F371" s="217" t="s">
        <v>854</v>
      </c>
      <c r="G371" s="218" t="s">
        <v>172</v>
      </c>
      <c r="H371" s="219">
        <v>64.900000000000006</v>
      </c>
      <c r="I371" s="220"/>
      <c r="J371" s="221">
        <f>ROUND(I371*H371,2)</f>
        <v>0</v>
      </c>
      <c r="K371" s="217" t="s">
        <v>151</v>
      </c>
      <c r="L371" s="43"/>
      <c r="M371" s="222" t="s">
        <v>19</v>
      </c>
      <c r="N371" s="223" t="s">
        <v>40</v>
      </c>
      <c r="O371" s="79"/>
      <c r="P371" s="224">
        <f>O371*H371</f>
        <v>0</v>
      </c>
      <c r="Q371" s="224">
        <v>0.00029999999999999997</v>
      </c>
      <c r="R371" s="224">
        <f>Q371*H371</f>
        <v>0.019470000000000001</v>
      </c>
      <c r="S371" s="224">
        <v>0</v>
      </c>
      <c r="T371" s="225">
        <f>S371*H371</f>
        <v>0</v>
      </c>
      <c r="AR371" s="17" t="s">
        <v>233</v>
      </c>
      <c r="AT371" s="17" t="s">
        <v>147</v>
      </c>
      <c r="AU371" s="17" t="s">
        <v>79</v>
      </c>
      <c r="AY371" s="17" t="s">
        <v>146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77</v>
      </c>
      <c r="BK371" s="226">
        <f>ROUND(I371*H371,2)</f>
        <v>0</v>
      </c>
      <c r="BL371" s="17" t="s">
        <v>233</v>
      </c>
      <c r="BM371" s="17" t="s">
        <v>855</v>
      </c>
    </row>
    <row r="372" s="12" customFormat="1">
      <c r="B372" s="227"/>
      <c r="C372" s="228"/>
      <c r="D372" s="229" t="s">
        <v>154</v>
      </c>
      <c r="E372" s="230" t="s">
        <v>19</v>
      </c>
      <c r="F372" s="231" t="s">
        <v>856</v>
      </c>
      <c r="G372" s="228"/>
      <c r="H372" s="232">
        <v>14</v>
      </c>
      <c r="I372" s="233"/>
      <c r="J372" s="228"/>
      <c r="K372" s="228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154</v>
      </c>
      <c r="AU372" s="238" t="s">
        <v>79</v>
      </c>
      <c r="AV372" s="12" t="s">
        <v>79</v>
      </c>
      <c r="AW372" s="12" t="s">
        <v>31</v>
      </c>
      <c r="AX372" s="12" t="s">
        <v>69</v>
      </c>
      <c r="AY372" s="238" t="s">
        <v>146</v>
      </c>
    </row>
    <row r="373" s="12" customFormat="1">
      <c r="B373" s="227"/>
      <c r="C373" s="228"/>
      <c r="D373" s="229" t="s">
        <v>154</v>
      </c>
      <c r="E373" s="230" t="s">
        <v>19</v>
      </c>
      <c r="F373" s="231" t="s">
        <v>857</v>
      </c>
      <c r="G373" s="228"/>
      <c r="H373" s="232">
        <v>21.300000000000001</v>
      </c>
      <c r="I373" s="233"/>
      <c r="J373" s="228"/>
      <c r="K373" s="228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154</v>
      </c>
      <c r="AU373" s="238" t="s">
        <v>79</v>
      </c>
      <c r="AV373" s="12" t="s">
        <v>79</v>
      </c>
      <c r="AW373" s="12" t="s">
        <v>31</v>
      </c>
      <c r="AX373" s="12" t="s">
        <v>69</v>
      </c>
      <c r="AY373" s="238" t="s">
        <v>146</v>
      </c>
    </row>
    <row r="374" s="12" customFormat="1">
      <c r="B374" s="227"/>
      <c r="C374" s="228"/>
      <c r="D374" s="229" t="s">
        <v>154</v>
      </c>
      <c r="E374" s="230" t="s">
        <v>19</v>
      </c>
      <c r="F374" s="231" t="s">
        <v>858</v>
      </c>
      <c r="G374" s="228"/>
      <c r="H374" s="232">
        <v>3</v>
      </c>
      <c r="I374" s="233"/>
      <c r="J374" s="228"/>
      <c r="K374" s="228"/>
      <c r="L374" s="234"/>
      <c r="M374" s="235"/>
      <c r="N374" s="236"/>
      <c r="O374" s="236"/>
      <c r="P374" s="236"/>
      <c r="Q374" s="236"/>
      <c r="R374" s="236"/>
      <c r="S374" s="236"/>
      <c r="T374" s="237"/>
      <c r="AT374" s="238" t="s">
        <v>154</v>
      </c>
      <c r="AU374" s="238" t="s">
        <v>79</v>
      </c>
      <c r="AV374" s="12" t="s">
        <v>79</v>
      </c>
      <c r="AW374" s="12" t="s">
        <v>31</v>
      </c>
      <c r="AX374" s="12" t="s">
        <v>69</v>
      </c>
      <c r="AY374" s="238" t="s">
        <v>146</v>
      </c>
    </row>
    <row r="375" s="12" customFormat="1">
      <c r="B375" s="227"/>
      <c r="C375" s="228"/>
      <c r="D375" s="229" t="s">
        <v>154</v>
      </c>
      <c r="E375" s="230" t="s">
        <v>19</v>
      </c>
      <c r="F375" s="231" t="s">
        <v>859</v>
      </c>
      <c r="G375" s="228"/>
      <c r="H375" s="232">
        <v>17.600000000000001</v>
      </c>
      <c r="I375" s="233"/>
      <c r="J375" s="228"/>
      <c r="K375" s="228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154</v>
      </c>
      <c r="AU375" s="238" t="s">
        <v>79</v>
      </c>
      <c r="AV375" s="12" t="s">
        <v>79</v>
      </c>
      <c r="AW375" s="12" t="s">
        <v>31</v>
      </c>
      <c r="AX375" s="12" t="s">
        <v>69</v>
      </c>
      <c r="AY375" s="238" t="s">
        <v>146</v>
      </c>
    </row>
    <row r="376" s="12" customFormat="1">
      <c r="B376" s="227"/>
      <c r="C376" s="228"/>
      <c r="D376" s="229" t="s">
        <v>154</v>
      </c>
      <c r="E376" s="230" t="s">
        <v>19</v>
      </c>
      <c r="F376" s="231" t="s">
        <v>860</v>
      </c>
      <c r="G376" s="228"/>
      <c r="H376" s="232">
        <v>9</v>
      </c>
      <c r="I376" s="233"/>
      <c r="J376" s="228"/>
      <c r="K376" s="228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154</v>
      </c>
      <c r="AU376" s="238" t="s">
        <v>79</v>
      </c>
      <c r="AV376" s="12" t="s">
        <v>79</v>
      </c>
      <c r="AW376" s="12" t="s">
        <v>31</v>
      </c>
      <c r="AX376" s="12" t="s">
        <v>69</v>
      </c>
      <c r="AY376" s="238" t="s">
        <v>146</v>
      </c>
    </row>
    <row r="377" s="13" customFormat="1">
      <c r="B377" s="239"/>
      <c r="C377" s="240"/>
      <c r="D377" s="229" t="s">
        <v>154</v>
      </c>
      <c r="E377" s="241" t="s">
        <v>19</v>
      </c>
      <c r="F377" s="242" t="s">
        <v>157</v>
      </c>
      <c r="G377" s="240"/>
      <c r="H377" s="243">
        <v>64.900000000000006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AT377" s="249" t="s">
        <v>154</v>
      </c>
      <c r="AU377" s="249" t="s">
        <v>79</v>
      </c>
      <c r="AV377" s="13" t="s">
        <v>152</v>
      </c>
      <c r="AW377" s="13" t="s">
        <v>31</v>
      </c>
      <c r="AX377" s="13" t="s">
        <v>77</v>
      </c>
      <c r="AY377" s="249" t="s">
        <v>146</v>
      </c>
    </row>
    <row r="378" s="1" customFormat="1" ht="22.5" customHeight="1">
      <c r="B378" s="38"/>
      <c r="C378" s="250" t="s">
        <v>861</v>
      </c>
      <c r="D378" s="250" t="s">
        <v>165</v>
      </c>
      <c r="E378" s="251" t="s">
        <v>862</v>
      </c>
      <c r="F378" s="252" t="s">
        <v>863</v>
      </c>
      <c r="G378" s="253" t="s">
        <v>172</v>
      </c>
      <c r="H378" s="254">
        <v>71.390000000000001</v>
      </c>
      <c r="I378" s="255"/>
      <c r="J378" s="256">
        <f>ROUND(I378*H378,2)</f>
        <v>0</v>
      </c>
      <c r="K378" s="252" t="s">
        <v>151</v>
      </c>
      <c r="L378" s="257"/>
      <c r="M378" s="258" t="s">
        <v>19</v>
      </c>
      <c r="N378" s="259" t="s">
        <v>40</v>
      </c>
      <c r="O378" s="79"/>
      <c r="P378" s="224">
        <f>O378*H378</f>
        <v>0</v>
      </c>
      <c r="Q378" s="224">
        <v>0.0028700000000000002</v>
      </c>
      <c r="R378" s="224">
        <f>Q378*H378</f>
        <v>0.20488930000000002</v>
      </c>
      <c r="S378" s="224">
        <v>0</v>
      </c>
      <c r="T378" s="225">
        <f>S378*H378</f>
        <v>0</v>
      </c>
      <c r="AR378" s="17" t="s">
        <v>308</v>
      </c>
      <c r="AT378" s="17" t="s">
        <v>165</v>
      </c>
      <c r="AU378" s="17" t="s">
        <v>79</v>
      </c>
      <c r="AY378" s="17" t="s">
        <v>146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7" t="s">
        <v>77</v>
      </c>
      <c r="BK378" s="226">
        <f>ROUND(I378*H378,2)</f>
        <v>0</v>
      </c>
      <c r="BL378" s="17" t="s">
        <v>233</v>
      </c>
      <c r="BM378" s="17" t="s">
        <v>864</v>
      </c>
    </row>
    <row r="379" s="12" customFormat="1">
      <c r="B379" s="227"/>
      <c r="C379" s="228"/>
      <c r="D379" s="229" t="s">
        <v>154</v>
      </c>
      <c r="E379" s="228"/>
      <c r="F379" s="231" t="s">
        <v>865</v>
      </c>
      <c r="G379" s="228"/>
      <c r="H379" s="232">
        <v>71.390000000000001</v>
      </c>
      <c r="I379" s="233"/>
      <c r="J379" s="228"/>
      <c r="K379" s="228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154</v>
      </c>
      <c r="AU379" s="238" t="s">
        <v>79</v>
      </c>
      <c r="AV379" s="12" t="s">
        <v>79</v>
      </c>
      <c r="AW379" s="12" t="s">
        <v>4</v>
      </c>
      <c r="AX379" s="12" t="s">
        <v>77</v>
      </c>
      <c r="AY379" s="238" t="s">
        <v>146</v>
      </c>
    </row>
    <row r="380" s="1" customFormat="1" ht="22.5" customHeight="1">
      <c r="B380" s="38"/>
      <c r="C380" s="215" t="s">
        <v>866</v>
      </c>
      <c r="D380" s="215" t="s">
        <v>147</v>
      </c>
      <c r="E380" s="216" t="s">
        <v>867</v>
      </c>
      <c r="F380" s="217" t="s">
        <v>868</v>
      </c>
      <c r="G380" s="218" t="s">
        <v>162</v>
      </c>
      <c r="H380" s="219">
        <v>0.22400000000000001</v>
      </c>
      <c r="I380" s="220"/>
      <c r="J380" s="221">
        <f>ROUND(I380*H380,2)</f>
        <v>0</v>
      </c>
      <c r="K380" s="217" t="s">
        <v>151</v>
      </c>
      <c r="L380" s="43"/>
      <c r="M380" s="222" t="s">
        <v>19</v>
      </c>
      <c r="N380" s="223" t="s">
        <v>40</v>
      </c>
      <c r="O380" s="79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AR380" s="17" t="s">
        <v>233</v>
      </c>
      <c r="AT380" s="17" t="s">
        <v>147</v>
      </c>
      <c r="AU380" s="17" t="s">
        <v>79</v>
      </c>
      <c r="AY380" s="17" t="s">
        <v>146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7" t="s">
        <v>77</v>
      </c>
      <c r="BK380" s="226">
        <f>ROUND(I380*H380,2)</f>
        <v>0</v>
      </c>
      <c r="BL380" s="17" t="s">
        <v>233</v>
      </c>
      <c r="BM380" s="17" t="s">
        <v>869</v>
      </c>
    </row>
    <row r="381" s="11" customFormat="1" ht="22.8" customHeight="1">
      <c r="B381" s="199"/>
      <c r="C381" s="200"/>
      <c r="D381" s="201" t="s">
        <v>68</v>
      </c>
      <c r="E381" s="213" t="s">
        <v>870</v>
      </c>
      <c r="F381" s="213" t="s">
        <v>871</v>
      </c>
      <c r="G381" s="200"/>
      <c r="H381" s="200"/>
      <c r="I381" s="203"/>
      <c r="J381" s="214">
        <f>BK381</f>
        <v>0</v>
      </c>
      <c r="K381" s="200"/>
      <c r="L381" s="205"/>
      <c r="M381" s="206"/>
      <c r="N381" s="207"/>
      <c r="O381" s="207"/>
      <c r="P381" s="208">
        <f>SUM(P382:P400)</f>
        <v>0</v>
      </c>
      <c r="Q381" s="207"/>
      <c r="R381" s="208">
        <f>SUM(R382:R400)</f>
        <v>1.6892418999999999</v>
      </c>
      <c r="S381" s="207"/>
      <c r="T381" s="209">
        <f>SUM(T382:T400)</f>
        <v>0</v>
      </c>
      <c r="AR381" s="210" t="s">
        <v>79</v>
      </c>
      <c r="AT381" s="211" t="s">
        <v>68</v>
      </c>
      <c r="AU381" s="211" t="s">
        <v>77</v>
      </c>
      <c r="AY381" s="210" t="s">
        <v>146</v>
      </c>
      <c r="BK381" s="212">
        <f>SUM(BK382:BK400)</f>
        <v>0</v>
      </c>
    </row>
    <row r="382" s="1" customFormat="1" ht="16.5" customHeight="1">
      <c r="B382" s="38"/>
      <c r="C382" s="215" t="s">
        <v>872</v>
      </c>
      <c r="D382" s="215" t="s">
        <v>147</v>
      </c>
      <c r="E382" s="216" t="s">
        <v>873</v>
      </c>
      <c r="F382" s="217" t="s">
        <v>874</v>
      </c>
      <c r="G382" s="218" t="s">
        <v>172</v>
      </c>
      <c r="H382" s="219">
        <v>37.524999999999999</v>
      </c>
      <c r="I382" s="220"/>
      <c r="J382" s="221">
        <f>ROUND(I382*H382,2)</f>
        <v>0</v>
      </c>
      <c r="K382" s="217" t="s">
        <v>151</v>
      </c>
      <c r="L382" s="43"/>
      <c r="M382" s="222" t="s">
        <v>19</v>
      </c>
      <c r="N382" s="223" t="s">
        <v>40</v>
      </c>
      <c r="O382" s="79"/>
      <c r="P382" s="224">
        <f>O382*H382</f>
        <v>0</v>
      </c>
      <c r="Q382" s="224">
        <v>0.00029999999999999997</v>
      </c>
      <c r="R382" s="224">
        <f>Q382*H382</f>
        <v>0.011257499999999998</v>
      </c>
      <c r="S382" s="224">
        <v>0</v>
      </c>
      <c r="T382" s="225">
        <f>S382*H382</f>
        <v>0</v>
      </c>
      <c r="AR382" s="17" t="s">
        <v>233</v>
      </c>
      <c r="AT382" s="17" t="s">
        <v>147</v>
      </c>
      <c r="AU382" s="17" t="s">
        <v>79</v>
      </c>
      <c r="AY382" s="17" t="s">
        <v>146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7" t="s">
        <v>77</v>
      </c>
      <c r="BK382" s="226">
        <f>ROUND(I382*H382,2)</f>
        <v>0</v>
      </c>
      <c r="BL382" s="17" t="s">
        <v>233</v>
      </c>
      <c r="BM382" s="17" t="s">
        <v>875</v>
      </c>
    </row>
    <row r="383" s="12" customFormat="1">
      <c r="B383" s="227"/>
      <c r="C383" s="228"/>
      <c r="D383" s="229" t="s">
        <v>154</v>
      </c>
      <c r="E383" s="230" t="s">
        <v>19</v>
      </c>
      <c r="F383" s="231" t="s">
        <v>876</v>
      </c>
      <c r="G383" s="228"/>
      <c r="H383" s="232">
        <v>46.534999999999997</v>
      </c>
      <c r="I383" s="233"/>
      <c r="J383" s="228"/>
      <c r="K383" s="228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154</v>
      </c>
      <c r="AU383" s="238" t="s">
        <v>79</v>
      </c>
      <c r="AV383" s="12" t="s">
        <v>79</v>
      </c>
      <c r="AW383" s="12" t="s">
        <v>31</v>
      </c>
      <c r="AX383" s="12" t="s">
        <v>69</v>
      </c>
      <c r="AY383" s="238" t="s">
        <v>146</v>
      </c>
    </row>
    <row r="384" s="12" customFormat="1">
      <c r="B384" s="227"/>
      <c r="C384" s="228"/>
      <c r="D384" s="229" t="s">
        <v>154</v>
      </c>
      <c r="E384" s="230" t="s">
        <v>19</v>
      </c>
      <c r="F384" s="231" t="s">
        <v>877</v>
      </c>
      <c r="G384" s="228"/>
      <c r="H384" s="232">
        <v>-9.0099999999999998</v>
      </c>
      <c r="I384" s="233"/>
      <c r="J384" s="228"/>
      <c r="K384" s="228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154</v>
      </c>
      <c r="AU384" s="238" t="s">
        <v>79</v>
      </c>
      <c r="AV384" s="12" t="s">
        <v>79</v>
      </c>
      <c r="AW384" s="12" t="s">
        <v>31</v>
      </c>
      <c r="AX384" s="12" t="s">
        <v>69</v>
      </c>
      <c r="AY384" s="238" t="s">
        <v>146</v>
      </c>
    </row>
    <row r="385" s="13" customFormat="1">
      <c r="B385" s="239"/>
      <c r="C385" s="240"/>
      <c r="D385" s="229" t="s">
        <v>154</v>
      </c>
      <c r="E385" s="241" t="s">
        <v>19</v>
      </c>
      <c r="F385" s="242" t="s">
        <v>157</v>
      </c>
      <c r="G385" s="240"/>
      <c r="H385" s="243">
        <v>37.524999999999999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AT385" s="249" t="s">
        <v>154</v>
      </c>
      <c r="AU385" s="249" t="s">
        <v>79</v>
      </c>
      <c r="AV385" s="13" t="s">
        <v>152</v>
      </c>
      <c r="AW385" s="13" t="s">
        <v>31</v>
      </c>
      <c r="AX385" s="13" t="s">
        <v>77</v>
      </c>
      <c r="AY385" s="249" t="s">
        <v>146</v>
      </c>
    </row>
    <row r="386" s="1" customFormat="1" ht="22.5" customHeight="1">
      <c r="B386" s="38"/>
      <c r="C386" s="215" t="s">
        <v>878</v>
      </c>
      <c r="D386" s="215" t="s">
        <v>147</v>
      </c>
      <c r="E386" s="216" t="s">
        <v>879</v>
      </c>
      <c r="F386" s="217" t="s">
        <v>880</v>
      </c>
      <c r="G386" s="218" t="s">
        <v>172</v>
      </c>
      <c r="H386" s="219">
        <v>37.524999999999999</v>
      </c>
      <c r="I386" s="220"/>
      <c r="J386" s="221">
        <f>ROUND(I386*H386,2)</f>
        <v>0</v>
      </c>
      <c r="K386" s="217" t="s">
        <v>151</v>
      </c>
      <c r="L386" s="43"/>
      <c r="M386" s="222" t="s">
        <v>19</v>
      </c>
      <c r="N386" s="223" t="s">
        <v>40</v>
      </c>
      <c r="O386" s="79"/>
      <c r="P386" s="224">
        <f>O386*H386</f>
        <v>0</v>
      </c>
      <c r="Q386" s="224">
        <v>0.0060000000000000001</v>
      </c>
      <c r="R386" s="224">
        <f>Q386*H386</f>
        <v>0.22514999999999999</v>
      </c>
      <c r="S386" s="224">
        <v>0</v>
      </c>
      <c r="T386" s="225">
        <f>S386*H386</f>
        <v>0</v>
      </c>
      <c r="AR386" s="17" t="s">
        <v>233</v>
      </c>
      <c r="AT386" s="17" t="s">
        <v>147</v>
      </c>
      <c r="AU386" s="17" t="s">
        <v>79</v>
      </c>
      <c r="AY386" s="17" t="s">
        <v>146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7" t="s">
        <v>77</v>
      </c>
      <c r="BK386" s="226">
        <f>ROUND(I386*H386,2)</f>
        <v>0</v>
      </c>
      <c r="BL386" s="17" t="s">
        <v>233</v>
      </c>
      <c r="BM386" s="17" t="s">
        <v>881</v>
      </c>
    </row>
    <row r="387" s="12" customFormat="1">
      <c r="B387" s="227"/>
      <c r="C387" s="228"/>
      <c r="D387" s="229" t="s">
        <v>154</v>
      </c>
      <c r="E387" s="230" t="s">
        <v>19</v>
      </c>
      <c r="F387" s="231" t="s">
        <v>876</v>
      </c>
      <c r="G387" s="228"/>
      <c r="H387" s="232">
        <v>46.534999999999997</v>
      </c>
      <c r="I387" s="233"/>
      <c r="J387" s="228"/>
      <c r="K387" s="228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154</v>
      </c>
      <c r="AU387" s="238" t="s">
        <v>79</v>
      </c>
      <c r="AV387" s="12" t="s">
        <v>79</v>
      </c>
      <c r="AW387" s="12" t="s">
        <v>31</v>
      </c>
      <c r="AX387" s="12" t="s">
        <v>69</v>
      </c>
      <c r="AY387" s="238" t="s">
        <v>146</v>
      </c>
    </row>
    <row r="388" s="12" customFormat="1">
      <c r="B388" s="227"/>
      <c r="C388" s="228"/>
      <c r="D388" s="229" t="s">
        <v>154</v>
      </c>
      <c r="E388" s="230" t="s">
        <v>19</v>
      </c>
      <c r="F388" s="231" t="s">
        <v>877</v>
      </c>
      <c r="G388" s="228"/>
      <c r="H388" s="232">
        <v>-9.0099999999999998</v>
      </c>
      <c r="I388" s="233"/>
      <c r="J388" s="228"/>
      <c r="K388" s="228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154</v>
      </c>
      <c r="AU388" s="238" t="s">
        <v>79</v>
      </c>
      <c r="AV388" s="12" t="s">
        <v>79</v>
      </c>
      <c r="AW388" s="12" t="s">
        <v>31</v>
      </c>
      <c r="AX388" s="12" t="s">
        <v>69</v>
      </c>
      <c r="AY388" s="238" t="s">
        <v>146</v>
      </c>
    </row>
    <row r="389" s="13" customFormat="1">
      <c r="B389" s="239"/>
      <c r="C389" s="240"/>
      <c r="D389" s="229" t="s">
        <v>154</v>
      </c>
      <c r="E389" s="241" t="s">
        <v>19</v>
      </c>
      <c r="F389" s="242" t="s">
        <v>157</v>
      </c>
      <c r="G389" s="240"/>
      <c r="H389" s="243">
        <v>37.524999999999999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AT389" s="249" t="s">
        <v>154</v>
      </c>
      <c r="AU389" s="249" t="s">
        <v>79</v>
      </c>
      <c r="AV389" s="13" t="s">
        <v>152</v>
      </c>
      <c r="AW389" s="13" t="s">
        <v>31</v>
      </c>
      <c r="AX389" s="13" t="s">
        <v>77</v>
      </c>
      <c r="AY389" s="249" t="s">
        <v>146</v>
      </c>
    </row>
    <row r="390" s="1" customFormat="1" ht="16.5" customHeight="1">
      <c r="B390" s="38"/>
      <c r="C390" s="250" t="s">
        <v>882</v>
      </c>
      <c r="D390" s="250" t="s">
        <v>165</v>
      </c>
      <c r="E390" s="251" t="s">
        <v>883</v>
      </c>
      <c r="F390" s="252" t="s">
        <v>884</v>
      </c>
      <c r="G390" s="253" t="s">
        <v>172</v>
      </c>
      <c r="H390" s="254">
        <v>41.277999999999999</v>
      </c>
      <c r="I390" s="255"/>
      <c r="J390" s="256">
        <f>ROUND(I390*H390,2)</f>
        <v>0</v>
      </c>
      <c r="K390" s="252" t="s">
        <v>151</v>
      </c>
      <c r="L390" s="257"/>
      <c r="M390" s="258" t="s">
        <v>19</v>
      </c>
      <c r="N390" s="259" t="s">
        <v>40</v>
      </c>
      <c r="O390" s="79"/>
      <c r="P390" s="224">
        <f>O390*H390</f>
        <v>0</v>
      </c>
      <c r="Q390" s="224">
        <v>0.0118</v>
      </c>
      <c r="R390" s="224">
        <f>Q390*H390</f>
        <v>0.48708039999999997</v>
      </c>
      <c r="S390" s="224">
        <v>0</v>
      </c>
      <c r="T390" s="225">
        <f>S390*H390</f>
        <v>0</v>
      </c>
      <c r="AR390" s="17" t="s">
        <v>308</v>
      </c>
      <c r="AT390" s="17" t="s">
        <v>165</v>
      </c>
      <c r="AU390" s="17" t="s">
        <v>79</v>
      </c>
      <c r="AY390" s="17" t="s">
        <v>146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7" t="s">
        <v>77</v>
      </c>
      <c r="BK390" s="226">
        <f>ROUND(I390*H390,2)</f>
        <v>0</v>
      </c>
      <c r="BL390" s="17" t="s">
        <v>233</v>
      </c>
      <c r="BM390" s="17" t="s">
        <v>885</v>
      </c>
    </row>
    <row r="391" s="12" customFormat="1">
      <c r="B391" s="227"/>
      <c r="C391" s="228"/>
      <c r="D391" s="229" t="s">
        <v>154</v>
      </c>
      <c r="E391" s="228"/>
      <c r="F391" s="231" t="s">
        <v>886</v>
      </c>
      <c r="G391" s="228"/>
      <c r="H391" s="232">
        <v>41.277999999999999</v>
      </c>
      <c r="I391" s="233"/>
      <c r="J391" s="228"/>
      <c r="K391" s="228"/>
      <c r="L391" s="234"/>
      <c r="M391" s="235"/>
      <c r="N391" s="236"/>
      <c r="O391" s="236"/>
      <c r="P391" s="236"/>
      <c r="Q391" s="236"/>
      <c r="R391" s="236"/>
      <c r="S391" s="236"/>
      <c r="T391" s="237"/>
      <c r="AT391" s="238" t="s">
        <v>154</v>
      </c>
      <c r="AU391" s="238" t="s">
        <v>79</v>
      </c>
      <c r="AV391" s="12" t="s">
        <v>79</v>
      </c>
      <c r="AW391" s="12" t="s">
        <v>4</v>
      </c>
      <c r="AX391" s="12" t="s">
        <v>77</v>
      </c>
      <c r="AY391" s="238" t="s">
        <v>146</v>
      </c>
    </row>
    <row r="392" s="1" customFormat="1" ht="16.5" customHeight="1">
      <c r="B392" s="38"/>
      <c r="C392" s="215" t="s">
        <v>887</v>
      </c>
      <c r="D392" s="215" t="s">
        <v>147</v>
      </c>
      <c r="E392" s="216" t="s">
        <v>888</v>
      </c>
      <c r="F392" s="217" t="s">
        <v>889</v>
      </c>
      <c r="G392" s="218" t="s">
        <v>172</v>
      </c>
      <c r="H392" s="219">
        <v>2.1000000000000001</v>
      </c>
      <c r="I392" s="220"/>
      <c r="J392" s="221">
        <f>ROUND(I392*H392,2)</f>
        <v>0</v>
      </c>
      <c r="K392" s="217" t="s">
        <v>151</v>
      </c>
      <c r="L392" s="43"/>
      <c r="M392" s="222" t="s">
        <v>19</v>
      </c>
      <c r="N392" s="223" t="s">
        <v>40</v>
      </c>
      <c r="O392" s="79"/>
      <c r="P392" s="224">
        <f>O392*H392</f>
        <v>0</v>
      </c>
      <c r="Q392" s="224">
        <v>0.00056999999999999998</v>
      </c>
      <c r="R392" s="224">
        <f>Q392*H392</f>
        <v>0.0011969999999999999</v>
      </c>
      <c r="S392" s="224">
        <v>0</v>
      </c>
      <c r="T392" s="225">
        <f>S392*H392</f>
        <v>0</v>
      </c>
      <c r="AR392" s="17" t="s">
        <v>233</v>
      </c>
      <c r="AT392" s="17" t="s">
        <v>147</v>
      </c>
      <c r="AU392" s="17" t="s">
        <v>79</v>
      </c>
      <c r="AY392" s="17" t="s">
        <v>146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7" t="s">
        <v>77</v>
      </c>
      <c r="BK392" s="226">
        <f>ROUND(I392*H392,2)</f>
        <v>0</v>
      </c>
      <c r="BL392" s="17" t="s">
        <v>233</v>
      </c>
      <c r="BM392" s="17" t="s">
        <v>890</v>
      </c>
    </row>
    <row r="393" s="12" customFormat="1">
      <c r="B393" s="227"/>
      <c r="C393" s="228"/>
      <c r="D393" s="229" t="s">
        <v>154</v>
      </c>
      <c r="E393" s="230" t="s">
        <v>19</v>
      </c>
      <c r="F393" s="231" t="s">
        <v>891</v>
      </c>
      <c r="G393" s="228"/>
      <c r="H393" s="232">
        <v>2.1000000000000001</v>
      </c>
      <c r="I393" s="233"/>
      <c r="J393" s="228"/>
      <c r="K393" s="228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154</v>
      </c>
      <c r="AU393" s="238" t="s">
        <v>79</v>
      </c>
      <c r="AV393" s="12" t="s">
        <v>79</v>
      </c>
      <c r="AW393" s="12" t="s">
        <v>31</v>
      </c>
      <c r="AX393" s="12" t="s">
        <v>77</v>
      </c>
      <c r="AY393" s="238" t="s">
        <v>146</v>
      </c>
    </row>
    <row r="394" s="1" customFormat="1" ht="16.5" customHeight="1">
      <c r="B394" s="38"/>
      <c r="C394" s="250" t="s">
        <v>892</v>
      </c>
      <c r="D394" s="250" t="s">
        <v>165</v>
      </c>
      <c r="E394" s="251" t="s">
        <v>893</v>
      </c>
      <c r="F394" s="252" t="s">
        <v>894</v>
      </c>
      <c r="G394" s="253" t="s">
        <v>172</v>
      </c>
      <c r="H394" s="254">
        <v>2.3100000000000001</v>
      </c>
      <c r="I394" s="255"/>
      <c r="J394" s="256">
        <f>ROUND(I394*H394,2)</f>
        <v>0</v>
      </c>
      <c r="K394" s="252" t="s">
        <v>151</v>
      </c>
      <c r="L394" s="257"/>
      <c r="M394" s="258" t="s">
        <v>19</v>
      </c>
      <c r="N394" s="259" t="s">
        <v>40</v>
      </c>
      <c r="O394" s="79"/>
      <c r="P394" s="224">
        <f>O394*H394</f>
        <v>0</v>
      </c>
      <c r="Q394" s="224">
        <v>0.0074999999999999997</v>
      </c>
      <c r="R394" s="224">
        <f>Q394*H394</f>
        <v>0.017325</v>
      </c>
      <c r="S394" s="224">
        <v>0</v>
      </c>
      <c r="T394" s="225">
        <f>S394*H394</f>
        <v>0</v>
      </c>
      <c r="AR394" s="17" t="s">
        <v>308</v>
      </c>
      <c r="AT394" s="17" t="s">
        <v>165</v>
      </c>
      <c r="AU394" s="17" t="s">
        <v>79</v>
      </c>
      <c r="AY394" s="17" t="s">
        <v>146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7" t="s">
        <v>77</v>
      </c>
      <c r="BK394" s="226">
        <f>ROUND(I394*H394,2)</f>
        <v>0</v>
      </c>
      <c r="BL394" s="17" t="s">
        <v>233</v>
      </c>
      <c r="BM394" s="17" t="s">
        <v>895</v>
      </c>
    </row>
    <row r="395" s="12" customFormat="1">
      <c r="B395" s="227"/>
      <c r="C395" s="228"/>
      <c r="D395" s="229" t="s">
        <v>154</v>
      </c>
      <c r="E395" s="228"/>
      <c r="F395" s="231" t="s">
        <v>896</v>
      </c>
      <c r="G395" s="228"/>
      <c r="H395" s="232">
        <v>2.3100000000000001</v>
      </c>
      <c r="I395" s="233"/>
      <c r="J395" s="228"/>
      <c r="K395" s="228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154</v>
      </c>
      <c r="AU395" s="238" t="s">
        <v>79</v>
      </c>
      <c r="AV395" s="12" t="s">
        <v>79</v>
      </c>
      <c r="AW395" s="12" t="s">
        <v>4</v>
      </c>
      <c r="AX395" s="12" t="s">
        <v>77</v>
      </c>
      <c r="AY395" s="238" t="s">
        <v>146</v>
      </c>
    </row>
    <row r="396" s="1" customFormat="1" ht="16.5" customHeight="1">
      <c r="B396" s="38"/>
      <c r="C396" s="215" t="s">
        <v>897</v>
      </c>
      <c r="D396" s="215" t="s">
        <v>147</v>
      </c>
      <c r="E396" s="216" t="s">
        <v>898</v>
      </c>
      <c r="F396" s="217" t="s">
        <v>899</v>
      </c>
      <c r="G396" s="218" t="s">
        <v>172</v>
      </c>
      <c r="H396" s="219">
        <v>15.84</v>
      </c>
      <c r="I396" s="220"/>
      <c r="J396" s="221">
        <f>ROUND(I396*H396,2)</f>
        <v>0</v>
      </c>
      <c r="K396" s="217" t="s">
        <v>151</v>
      </c>
      <c r="L396" s="43"/>
      <c r="M396" s="222" t="s">
        <v>19</v>
      </c>
      <c r="N396" s="223" t="s">
        <v>40</v>
      </c>
      <c r="O396" s="79"/>
      <c r="P396" s="224">
        <f>O396*H396</f>
        <v>0</v>
      </c>
      <c r="Q396" s="224">
        <v>0.033399999999999999</v>
      </c>
      <c r="R396" s="224">
        <f>Q396*H396</f>
        <v>0.52905599999999997</v>
      </c>
      <c r="S396" s="224">
        <v>0</v>
      </c>
      <c r="T396" s="225">
        <f>S396*H396</f>
        <v>0</v>
      </c>
      <c r="AR396" s="17" t="s">
        <v>233</v>
      </c>
      <c r="AT396" s="17" t="s">
        <v>147</v>
      </c>
      <c r="AU396" s="17" t="s">
        <v>79</v>
      </c>
      <c r="AY396" s="17" t="s">
        <v>146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7" t="s">
        <v>77</v>
      </c>
      <c r="BK396" s="226">
        <f>ROUND(I396*H396,2)</f>
        <v>0</v>
      </c>
      <c r="BL396" s="17" t="s">
        <v>233</v>
      </c>
      <c r="BM396" s="17" t="s">
        <v>900</v>
      </c>
    </row>
    <row r="397" s="1" customFormat="1" ht="16.5" customHeight="1">
      <c r="B397" s="38"/>
      <c r="C397" s="250" t="s">
        <v>901</v>
      </c>
      <c r="D397" s="250" t="s">
        <v>165</v>
      </c>
      <c r="E397" s="251" t="s">
        <v>902</v>
      </c>
      <c r="F397" s="252" t="s">
        <v>903</v>
      </c>
      <c r="G397" s="253" t="s">
        <v>178</v>
      </c>
      <c r="H397" s="254">
        <v>836.35199999999998</v>
      </c>
      <c r="I397" s="255"/>
      <c r="J397" s="256">
        <f>ROUND(I397*H397,2)</f>
        <v>0</v>
      </c>
      <c r="K397" s="252" t="s">
        <v>151</v>
      </c>
      <c r="L397" s="257"/>
      <c r="M397" s="258" t="s">
        <v>19</v>
      </c>
      <c r="N397" s="259" t="s">
        <v>40</v>
      </c>
      <c r="O397" s="79"/>
      <c r="P397" s="224">
        <f>O397*H397</f>
        <v>0</v>
      </c>
      <c r="Q397" s="224">
        <v>0.00050000000000000001</v>
      </c>
      <c r="R397" s="224">
        <f>Q397*H397</f>
        <v>0.41817599999999999</v>
      </c>
      <c r="S397" s="224">
        <v>0</v>
      </c>
      <c r="T397" s="225">
        <f>S397*H397</f>
        <v>0</v>
      </c>
      <c r="AR397" s="17" t="s">
        <v>308</v>
      </c>
      <c r="AT397" s="17" t="s">
        <v>165</v>
      </c>
      <c r="AU397" s="17" t="s">
        <v>79</v>
      </c>
      <c r="AY397" s="17" t="s">
        <v>146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7" t="s">
        <v>77</v>
      </c>
      <c r="BK397" s="226">
        <f>ROUND(I397*H397,2)</f>
        <v>0</v>
      </c>
      <c r="BL397" s="17" t="s">
        <v>233</v>
      </c>
      <c r="BM397" s="17" t="s">
        <v>904</v>
      </c>
    </row>
    <row r="398" s="12" customFormat="1">
      <c r="B398" s="227"/>
      <c r="C398" s="228"/>
      <c r="D398" s="229" t="s">
        <v>154</v>
      </c>
      <c r="E398" s="230" t="s">
        <v>19</v>
      </c>
      <c r="F398" s="231" t="s">
        <v>905</v>
      </c>
      <c r="G398" s="228"/>
      <c r="H398" s="232">
        <v>760.32000000000005</v>
      </c>
      <c r="I398" s="233"/>
      <c r="J398" s="228"/>
      <c r="K398" s="228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154</v>
      </c>
      <c r="AU398" s="238" t="s">
        <v>79</v>
      </c>
      <c r="AV398" s="12" t="s">
        <v>79</v>
      </c>
      <c r="AW398" s="12" t="s">
        <v>31</v>
      </c>
      <c r="AX398" s="12" t="s">
        <v>77</v>
      </c>
      <c r="AY398" s="238" t="s">
        <v>146</v>
      </c>
    </row>
    <row r="399" s="12" customFormat="1">
      <c r="B399" s="227"/>
      <c r="C399" s="228"/>
      <c r="D399" s="229" t="s">
        <v>154</v>
      </c>
      <c r="E399" s="228"/>
      <c r="F399" s="231" t="s">
        <v>906</v>
      </c>
      <c r="G399" s="228"/>
      <c r="H399" s="232">
        <v>836.35199999999998</v>
      </c>
      <c r="I399" s="233"/>
      <c r="J399" s="228"/>
      <c r="K399" s="228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154</v>
      </c>
      <c r="AU399" s="238" t="s">
        <v>79</v>
      </c>
      <c r="AV399" s="12" t="s">
        <v>79</v>
      </c>
      <c r="AW399" s="12" t="s">
        <v>4</v>
      </c>
      <c r="AX399" s="12" t="s">
        <v>77</v>
      </c>
      <c r="AY399" s="238" t="s">
        <v>146</v>
      </c>
    </row>
    <row r="400" s="1" customFormat="1" ht="22.5" customHeight="1">
      <c r="B400" s="38"/>
      <c r="C400" s="215" t="s">
        <v>907</v>
      </c>
      <c r="D400" s="215" t="s">
        <v>147</v>
      </c>
      <c r="E400" s="216" t="s">
        <v>908</v>
      </c>
      <c r="F400" s="217" t="s">
        <v>909</v>
      </c>
      <c r="G400" s="218" t="s">
        <v>162</v>
      </c>
      <c r="H400" s="219">
        <v>1.6890000000000001</v>
      </c>
      <c r="I400" s="220"/>
      <c r="J400" s="221">
        <f>ROUND(I400*H400,2)</f>
        <v>0</v>
      </c>
      <c r="K400" s="217" t="s">
        <v>151</v>
      </c>
      <c r="L400" s="43"/>
      <c r="M400" s="222" t="s">
        <v>19</v>
      </c>
      <c r="N400" s="223" t="s">
        <v>40</v>
      </c>
      <c r="O400" s="79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AR400" s="17" t="s">
        <v>233</v>
      </c>
      <c r="AT400" s="17" t="s">
        <v>147</v>
      </c>
      <c r="AU400" s="17" t="s">
        <v>79</v>
      </c>
      <c r="AY400" s="17" t="s">
        <v>146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7" t="s">
        <v>77</v>
      </c>
      <c r="BK400" s="226">
        <f>ROUND(I400*H400,2)</f>
        <v>0</v>
      </c>
      <c r="BL400" s="17" t="s">
        <v>233</v>
      </c>
      <c r="BM400" s="17" t="s">
        <v>910</v>
      </c>
    </row>
    <row r="401" s="11" customFormat="1" ht="22.8" customHeight="1">
      <c r="B401" s="199"/>
      <c r="C401" s="200"/>
      <c r="D401" s="201" t="s">
        <v>68</v>
      </c>
      <c r="E401" s="213" t="s">
        <v>911</v>
      </c>
      <c r="F401" s="213" t="s">
        <v>912</v>
      </c>
      <c r="G401" s="200"/>
      <c r="H401" s="200"/>
      <c r="I401" s="203"/>
      <c r="J401" s="214">
        <f>BK401</f>
        <v>0</v>
      </c>
      <c r="K401" s="200"/>
      <c r="L401" s="205"/>
      <c r="M401" s="206"/>
      <c r="N401" s="207"/>
      <c r="O401" s="207"/>
      <c r="P401" s="208">
        <f>SUM(P402:P451)</f>
        <v>0</v>
      </c>
      <c r="Q401" s="207"/>
      <c r="R401" s="208">
        <f>SUM(R402:R451)</f>
        <v>0.24186951999999998</v>
      </c>
      <c r="S401" s="207"/>
      <c r="T401" s="209">
        <f>SUM(T402:T451)</f>
        <v>0</v>
      </c>
      <c r="AR401" s="210" t="s">
        <v>79</v>
      </c>
      <c r="AT401" s="211" t="s">
        <v>68</v>
      </c>
      <c r="AU401" s="211" t="s">
        <v>77</v>
      </c>
      <c r="AY401" s="210" t="s">
        <v>146</v>
      </c>
      <c r="BK401" s="212">
        <f>SUM(BK402:BK451)</f>
        <v>0</v>
      </c>
    </row>
    <row r="402" s="1" customFormat="1" ht="16.5" customHeight="1">
      <c r="B402" s="38"/>
      <c r="C402" s="215" t="s">
        <v>913</v>
      </c>
      <c r="D402" s="215" t="s">
        <v>147</v>
      </c>
      <c r="E402" s="216" t="s">
        <v>914</v>
      </c>
      <c r="F402" s="217" t="s">
        <v>915</v>
      </c>
      <c r="G402" s="218" t="s">
        <v>172</v>
      </c>
      <c r="H402" s="219">
        <v>514.61599999999999</v>
      </c>
      <c r="I402" s="220"/>
      <c r="J402" s="221">
        <f>ROUND(I402*H402,2)</f>
        <v>0</v>
      </c>
      <c r="K402" s="217" t="s">
        <v>151</v>
      </c>
      <c r="L402" s="43"/>
      <c r="M402" s="222" t="s">
        <v>19</v>
      </c>
      <c r="N402" s="223" t="s">
        <v>40</v>
      </c>
      <c r="O402" s="79"/>
      <c r="P402" s="224">
        <f>O402*H402</f>
        <v>0</v>
      </c>
      <c r="Q402" s="224">
        <v>0.00021000000000000001</v>
      </c>
      <c r="R402" s="224">
        <f>Q402*H402</f>
        <v>0.10806936</v>
      </c>
      <c r="S402" s="224">
        <v>0</v>
      </c>
      <c r="T402" s="225">
        <f>S402*H402</f>
        <v>0</v>
      </c>
      <c r="AR402" s="17" t="s">
        <v>233</v>
      </c>
      <c r="AT402" s="17" t="s">
        <v>147</v>
      </c>
      <c r="AU402" s="17" t="s">
        <v>79</v>
      </c>
      <c r="AY402" s="17" t="s">
        <v>146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7" t="s">
        <v>77</v>
      </c>
      <c r="BK402" s="226">
        <f>ROUND(I402*H402,2)</f>
        <v>0</v>
      </c>
      <c r="BL402" s="17" t="s">
        <v>233</v>
      </c>
      <c r="BM402" s="17" t="s">
        <v>916</v>
      </c>
    </row>
    <row r="403" s="1" customFormat="1" ht="22.5" customHeight="1">
      <c r="B403" s="38"/>
      <c r="C403" s="215" t="s">
        <v>917</v>
      </c>
      <c r="D403" s="215" t="s">
        <v>147</v>
      </c>
      <c r="E403" s="216" t="s">
        <v>918</v>
      </c>
      <c r="F403" s="217" t="s">
        <v>919</v>
      </c>
      <c r="G403" s="218" t="s">
        <v>172</v>
      </c>
      <c r="H403" s="219">
        <v>514.61599999999999</v>
      </c>
      <c r="I403" s="220"/>
      <c r="J403" s="221">
        <f>ROUND(I403*H403,2)</f>
        <v>0</v>
      </c>
      <c r="K403" s="217" t="s">
        <v>151</v>
      </c>
      <c r="L403" s="43"/>
      <c r="M403" s="222" t="s">
        <v>19</v>
      </c>
      <c r="N403" s="223" t="s">
        <v>40</v>
      </c>
      <c r="O403" s="79"/>
      <c r="P403" s="224">
        <f>O403*H403</f>
        <v>0</v>
      </c>
      <c r="Q403" s="224">
        <v>0.00025999999999999998</v>
      </c>
      <c r="R403" s="224">
        <f>Q403*H403</f>
        <v>0.13380015999999997</v>
      </c>
      <c r="S403" s="224">
        <v>0</v>
      </c>
      <c r="T403" s="225">
        <f>S403*H403</f>
        <v>0</v>
      </c>
      <c r="AR403" s="17" t="s">
        <v>233</v>
      </c>
      <c r="AT403" s="17" t="s">
        <v>147</v>
      </c>
      <c r="AU403" s="17" t="s">
        <v>79</v>
      </c>
      <c r="AY403" s="17" t="s">
        <v>146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7" t="s">
        <v>77</v>
      </c>
      <c r="BK403" s="226">
        <f>ROUND(I403*H403,2)</f>
        <v>0</v>
      </c>
      <c r="BL403" s="17" t="s">
        <v>233</v>
      </c>
      <c r="BM403" s="17" t="s">
        <v>920</v>
      </c>
    </row>
    <row r="404" s="12" customFormat="1">
      <c r="B404" s="227"/>
      <c r="C404" s="228"/>
      <c r="D404" s="229" t="s">
        <v>154</v>
      </c>
      <c r="E404" s="230" t="s">
        <v>19</v>
      </c>
      <c r="F404" s="231" t="s">
        <v>209</v>
      </c>
      <c r="G404" s="228"/>
      <c r="H404" s="232">
        <v>53.439999999999998</v>
      </c>
      <c r="I404" s="233"/>
      <c r="J404" s="228"/>
      <c r="K404" s="228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154</v>
      </c>
      <c r="AU404" s="238" t="s">
        <v>79</v>
      </c>
      <c r="AV404" s="12" t="s">
        <v>79</v>
      </c>
      <c r="AW404" s="12" t="s">
        <v>31</v>
      </c>
      <c r="AX404" s="12" t="s">
        <v>69</v>
      </c>
      <c r="AY404" s="238" t="s">
        <v>146</v>
      </c>
    </row>
    <row r="405" s="12" customFormat="1">
      <c r="B405" s="227"/>
      <c r="C405" s="228"/>
      <c r="D405" s="229" t="s">
        <v>154</v>
      </c>
      <c r="E405" s="230" t="s">
        <v>19</v>
      </c>
      <c r="F405" s="231" t="s">
        <v>921</v>
      </c>
      <c r="G405" s="228"/>
      <c r="H405" s="232">
        <v>16.905000000000001</v>
      </c>
      <c r="I405" s="233"/>
      <c r="J405" s="228"/>
      <c r="K405" s="228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154</v>
      </c>
      <c r="AU405" s="238" t="s">
        <v>79</v>
      </c>
      <c r="AV405" s="12" t="s">
        <v>79</v>
      </c>
      <c r="AW405" s="12" t="s">
        <v>31</v>
      </c>
      <c r="AX405" s="12" t="s">
        <v>69</v>
      </c>
      <c r="AY405" s="238" t="s">
        <v>146</v>
      </c>
    </row>
    <row r="406" s="12" customFormat="1">
      <c r="B406" s="227"/>
      <c r="C406" s="228"/>
      <c r="D406" s="229" t="s">
        <v>154</v>
      </c>
      <c r="E406" s="230" t="s">
        <v>19</v>
      </c>
      <c r="F406" s="231" t="s">
        <v>210</v>
      </c>
      <c r="G406" s="228"/>
      <c r="H406" s="232">
        <v>-13.1</v>
      </c>
      <c r="I406" s="233"/>
      <c r="J406" s="228"/>
      <c r="K406" s="228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154</v>
      </c>
      <c r="AU406" s="238" t="s">
        <v>79</v>
      </c>
      <c r="AV406" s="12" t="s">
        <v>79</v>
      </c>
      <c r="AW406" s="12" t="s">
        <v>31</v>
      </c>
      <c r="AX406" s="12" t="s">
        <v>69</v>
      </c>
      <c r="AY406" s="238" t="s">
        <v>146</v>
      </c>
    </row>
    <row r="407" s="12" customFormat="1">
      <c r="B407" s="227"/>
      <c r="C407" s="228"/>
      <c r="D407" s="229" t="s">
        <v>154</v>
      </c>
      <c r="E407" s="230" t="s">
        <v>19</v>
      </c>
      <c r="F407" s="231" t="s">
        <v>211</v>
      </c>
      <c r="G407" s="228"/>
      <c r="H407" s="232">
        <v>59.520000000000003</v>
      </c>
      <c r="I407" s="233"/>
      <c r="J407" s="228"/>
      <c r="K407" s="228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154</v>
      </c>
      <c r="AU407" s="238" t="s">
        <v>79</v>
      </c>
      <c r="AV407" s="12" t="s">
        <v>79</v>
      </c>
      <c r="AW407" s="12" t="s">
        <v>31</v>
      </c>
      <c r="AX407" s="12" t="s">
        <v>69</v>
      </c>
      <c r="AY407" s="238" t="s">
        <v>146</v>
      </c>
    </row>
    <row r="408" s="12" customFormat="1">
      <c r="B408" s="227"/>
      <c r="C408" s="228"/>
      <c r="D408" s="229" t="s">
        <v>154</v>
      </c>
      <c r="E408" s="230" t="s">
        <v>19</v>
      </c>
      <c r="F408" s="231" t="s">
        <v>922</v>
      </c>
      <c r="G408" s="228"/>
      <c r="H408" s="232">
        <v>21.263000000000002</v>
      </c>
      <c r="I408" s="233"/>
      <c r="J408" s="228"/>
      <c r="K408" s="228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154</v>
      </c>
      <c r="AU408" s="238" t="s">
        <v>79</v>
      </c>
      <c r="AV408" s="12" t="s">
        <v>79</v>
      </c>
      <c r="AW408" s="12" t="s">
        <v>31</v>
      </c>
      <c r="AX408" s="12" t="s">
        <v>69</v>
      </c>
      <c r="AY408" s="238" t="s">
        <v>146</v>
      </c>
    </row>
    <row r="409" s="12" customFormat="1">
      <c r="B409" s="227"/>
      <c r="C409" s="228"/>
      <c r="D409" s="229" t="s">
        <v>154</v>
      </c>
      <c r="E409" s="230" t="s">
        <v>19</v>
      </c>
      <c r="F409" s="231" t="s">
        <v>212</v>
      </c>
      <c r="G409" s="228"/>
      <c r="H409" s="232">
        <v>48</v>
      </c>
      <c r="I409" s="233"/>
      <c r="J409" s="228"/>
      <c r="K409" s="228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154</v>
      </c>
      <c r="AU409" s="238" t="s">
        <v>79</v>
      </c>
      <c r="AV409" s="12" t="s">
        <v>79</v>
      </c>
      <c r="AW409" s="12" t="s">
        <v>31</v>
      </c>
      <c r="AX409" s="12" t="s">
        <v>69</v>
      </c>
      <c r="AY409" s="238" t="s">
        <v>146</v>
      </c>
    </row>
    <row r="410" s="12" customFormat="1">
      <c r="B410" s="227"/>
      <c r="C410" s="228"/>
      <c r="D410" s="229" t="s">
        <v>154</v>
      </c>
      <c r="E410" s="230" t="s">
        <v>19</v>
      </c>
      <c r="F410" s="231" t="s">
        <v>923</v>
      </c>
      <c r="G410" s="228"/>
      <c r="H410" s="232">
        <v>13.973000000000001</v>
      </c>
      <c r="I410" s="233"/>
      <c r="J410" s="228"/>
      <c r="K410" s="228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154</v>
      </c>
      <c r="AU410" s="238" t="s">
        <v>79</v>
      </c>
      <c r="AV410" s="12" t="s">
        <v>79</v>
      </c>
      <c r="AW410" s="12" t="s">
        <v>31</v>
      </c>
      <c r="AX410" s="12" t="s">
        <v>69</v>
      </c>
      <c r="AY410" s="238" t="s">
        <v>146</v>
      </c>
    </row>
    <row r="411" s="12" customFormat="1">
      <c r="B411" s="227"/>
      <c r="C411" s="228"/>
      <c r="D411" s="229" t="s">
        <v>154</v>
      </c>
      <c r="E411" s="230" t="s">
        <v>19</v>
      </c>
      <c r="F411" s="231" t="s">
        <v>213</v>
      </c>
      <c r="G411" s="228"/>
      <c r="H411" s="232">
        <v>-1.6000000000000001</v>
      </c>
      <c r="I411" s="233"/>
      <c r="J411" s="228"/>
      <c r="K411" s="228"/>
      <c r="L411" s="234"/>
      <c r="M411" s="235"/>
      <c r="N411" s="236"/>
      <c r="O411" s="236"/>
      <c r="P411" s="236"/>
      <c r="Q411" s="236"/>
      <c r="R411" s="236"/>
      <c r="S411" s="236"/>
      <c r="T411" s="237"/>
      <c r="AT411" s="238" t="s">
        <v>154</v>
      </c>
      <c r="AU411" s="238" t="s">
        <v>79</v>
      </c>
      <c r="AV411" s="12" t="s">
        <v>79</v>
      </c>
      <c r="AW411" s="12" t="s">
        <v>31</v>
      </c>
      <c r="AX411" s="12" t="s">
        <v>69</v>
      </c>
      <c r="AY411" s="238" t="s">
        <v>146</v>
      </c>
    </row>
    <row r="412" s="12" customFormat="1">
      <c r="B412" s="227"/>
      <c r="C412" s="228"/>
      <c r="D412" s="229" t="s">
        <v>154</v>
      </c>
      <c r="E412" s="230" t="s">
        <v>19</v>
      </c>
      <c r="F412" s="231" t="s">
        <v>924</v>
      </c>
      <c r="G412" s="228"/>
      <c r="H412" s="232">
        <v>36.479999999999997</v>
      </c>
      <c r="I412" s="233"/>
      <c r="J412" s="228"/>
      <c r="K412" s="228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154</v>
      </c>
      <c r="AU412" s="238" t="s">
        <v>79</v>
      </c>
      <c r="AV412" s="12" t="s">
        <v>79</v>
      </c>
      <c r="AW412" s="12" t="s">
        <v>31</v>
      </c>
      <c r="AX412" s="12" t="s">
        <v>69</v>
      </c>
      <c r="AY412" s="238" t="s">
        <v>146</v>
      </c>
    </row>
    <row r="413" s="12" customFormat="1">
      <c r="B413" s="227"/>
      <c r="C413" s="228"/>
      <c r="D413" s="229" t="s">
        <v>154</v>
      </c>
      <c r="E413" s="230" t="s">
        <v>19</v>
      </c>
      <c r="F413" s="231" t="s">
        <v>925</v>
      </c>
      <c r="G413" s="228"/>
      <c r="H413" s="232">
        <v>6.6829999999999998</v>
      </c>
      <c r="I413" s="233"/>
      <c r="J413" s="228"/>
      <c r="K413" s="228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154</v>
      </c>
      <c r="AU413" s="238" t="s">
        <v>79</v>
      </c>
      <c r="AV413" s="12" t="s">
        <v>79</v>
      </c>
      <c r="AW413" s="12" t="s">
        <v>31</v>
      </c>
      <c r="AX413" s="12" t="s">
        <v>69</v>
      </c>
      <c r="AY413" s="238" t="s">
        <v>146</v>
      </c>
    </row>
    <row r="414" s="12" customFormat="1">
      <c r="B414" s="227"/>
      <c r="C414" s="228"/>
      <c r="D414" s="229" t="s">
        <v>154</v>
      </c>
      <c r="E414" s="230" t="s">
        <v>19</v>
      </c>
      <c r="F414" s="231" t="s">
        <v>213</v>
      </c>
      <c r="G414" s="228"/>
      <c r="H414" s="232">
        <v>-1.6000000000000001</v>
      </c>
      <c r="I414" s="233"/>
      <c r="J414" s="228"/>
      <c r="K414" s="228"/>
      <c r="L414" s="234"/>
      <c r="M414" s="235"/>
      <c r="N414" s="236"/>
      <c r="O414" s="236"/>
      <c r="P414" s="236"/>
      <c r="Q414" s="236"/>
      <c r="R414" s="236"/>
      <c r="S414" s="236"/>
      <c r="T414" s="237"/>
      <c r="AT414" s="238" t="s">
        <v>154</v>
      </c>
      <c r="AU414" s="238" t="s">
        <v>79</v>
      </c>
      <c r="AV414" s="12" t="s">
        <v>79</v>
      </c>
      <c r="AW414" s="12" t="s">
        <v>31</v>
      </c>
      <c r="AX414" s="12" t="s">
        <v>69</v>
      </c>
      <c r="AY414" s="238" t="s">
        <v>146</v>
      </c>
    </row>
    <row r="415" s="12" customFormat="1">
      <c r="B415" s="227"/>
      <c r="C415" s="228"/>
      <c r="D415" s="229" t="s">
        <v>154</v>
      </c>
      <c r="E415" s="230" t="s">
        <v>19</v>
      </c>
      <c r="F415" s="231" t="s">
        <v>926</v>
      </c>
      <c r="G415" s="228"/>
      <c r="H415" s="232">
        <v>121.28</v>
      </c>
      <c r="I415" s="233"/>
      <c r="J415" s="228"/>
      <c r="K415" s="228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154</v>
      </c>
      <c r="AU415" s="238" t="s">
        <v>79</v>
      </c>
      <c r="AV415" s="12" t="s">
        <v>79</v>
      </c>
      <c r="AW415" s="12" t="s">
        <v>31</v>
      </c>
      <c r="AX415" s="12" t="s">
        <v>69</v>
      </c>
      <c r="AY415" s="238" t="s">
        <v>146</v>
      </c>
    </row>
    <row r="416" s="12" customFormat="1">
      <c r="B416" s="227"/>
      <c r="C416" s="228"/>
      <c r="D416" s="229" t="s">
        <v>154</v>
      </c>
      <c r="E416" s="230" t="s">
        <v>19</v>
      </c>
      <c r="F416" s="231" t="s">
        <v>927</v>
      </c>
      <c r="G416" s="228"/>
      <c r="H416" s="232">
        <v>30.164999999999999</v>
      </c>
      <c r="I416" s="233"/>
      <c r="J416" s="228"/>
      <c r="K416" s="228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154</v>
      </c>
      <c r="AU416" s="238" t="s">
        <v>79</v>
      </c>
      <c r="AV416" s="12" t="s">
        <v>79</v>
      </c>
      <c r="AW416" s="12" t="s">
        <v>31</v>
      </c>
      <c r="AX416" s="12" t="s">
        <v>69</v>
      </c>
      <c r="AY416" s="238" t="s">
        <v>146</v>
      </c>
    </row>
    <row r="417" s="12" customFormat="1">
      <c r="B417" s="227"/>
      <c r="C417" s="228"/>
      <c r="D417" s="229" t="s">
        <v>154</v>
      </c>
      <c r="E417" s="230" t="s">
        <v>19</v>
      </c>
      <c r="F417" s="231" t="s">
        <v>928</v>
      </c>
      <c r="G417" s="228"/>
      <c r="H417" s="232">
        <v>-12.199999999999999</v>
      </c>
      <c r="I417" s="233"/>
      <c r="J417" s="228"/>
      <c r="K417" s="228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154</v>
      </c>
      <c r="AU417" s="238" t="s">
        <v>79</v>
      </c>
      <c r="AV417" s="12" t="s">
        <v>79</v>
      </c>
      <c r="AW417" s="12" t="s">
        <v>31</v>
      </c>
      <c r="AX417" s="12" t="s">
        <v>69</v>
      </c>
      <c r="AY417" s="238" t="s">
        <v>146</v>
      </c>
    </row>
    <row r="418" s="12" customFormat="1">
      <c r="B418" s="227"/>
      <c r="C418" s="228"/>
      <c r="D418" s="229" t="s">
        <v>154</v>
      </c>
      <c r="E418" s="230" t="s">
        <v>19</v>
      </c>
      <c r="F418" s="231" t="s">
        <v>929</v>
      </c>
      <c r="G418" s="228"/>
      <c r="H418" s="232">
        <v>60.159999999999997</v>
      </c>
      <c r="I418" s="233"/>
      <c r="J418" s="228"/>
      <c r="K418" s="228"/>
      <c r="L418" s="234"/>
      <c r="M418" s="235"/>
      <c r="N418" s="236"/>
      <c r="O418" s="236"/>
      <c r="P418" s="236"/>
      <c r="Q418" s="236"/>
      <c r="R418" s="236"/>
      <c r="S418" s="236"/>
      <c r="T418" s="237"/>
      <c r="AT418" s="238" t="s">
        <v>154</v>
      </c>
      <c r="AU418" s="238" t="s">
        <v>79</v>
      </c>
      <c r="AV418" s="12" t="s">
        <v>79</v>
      </c>
      <c r="AW418" s="12" t="s">
        <v>31</v>
      </c>
      <c r="AX418" s="12" t="s">
        <v>69</v>
      </c>
      <c r="AY418" s="238" t="s">
        <v>146</v>
      </c>
    </row>
    <row r="419" s="12" customFormat="1">
      <c r="B419" s="227"/>
      <c r="C419" s="228"/>
      <c r="D419" s="229" t="s">
        <v>154</v>
      </c>
      <c r="E419" s="230" t="s">
        <v>19</v>
      </c>
      <c r="F419" s="231" t="s">
        <v>930</v>
      </c>
      <c r="G419" s="228"/>
      <c r="H419" s="232">
        <v>21.09</v>
      </c>
      <c r="I419" s="233"/>
      <c r="J419" s="228"/>
      <c r="K419" s="228"/>
      <c r="L419" s="234"/>
      <c r="M419" s="235"/>
      <c r="N419" s="236"/>
      <c r="O419" s="236"/>
      <c r="P419" s="236"/>
      <c r="Q419" s="236"/>
      <c r="R419" s="236"/>
      <c r="S419" s="236"/>
      <c r="T419" s="237"/>
      <c r="AT419" s="238" t="s">
        <v>154</v>
      </c>
      <c r="AU419" s="238" t="s">
        <v>79</v>
      </c>
      <c r="AV419" s="12" t="s">
        <v>79</v>
      </c>
      <c r="AW419" s="12" t="s">
        <v>31</v>
      </c>
      <c r="AX419" s="12" t="s">
        <v>69</v>
      </c>
      <c r="AY419" s="238" t="s">
        <v>146</v>
      </c>
    </row>
    <row r="420" s="12" customFormat="1">
      <c r="B420" s="227"/>
      <c r="C420" s="228"/>
      <c r="D420" s="229" t="s">
        <v>154</v>
      </c>
      <c r="E420" s="230" t="s">
        <v>19</v>
      </c>
      <c r="F420" s="231" t="s">
        <v>931</v>
      </c>
      <c r="G420" s="228"/>
      <c r="H420" s="232">
        <v>-369.22500000000002</v>
      </c>
      <c r="I420" s="233"/>
      <c r="J420" s="228"/>
      <c r="K420" s="228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154</v>
      </c>
      <c r="AU420" s="238" t="s">
        <v>79</v>
      </c>
      <c r="AV420" s="12" t="s">
        <v>79</v>
      </c>
      <c r="AW420" s="12" t="s">
        <v>31</v>
      </c>
      <c r="AX420" s="12" t="s">
        <v>69</v>
      </c>
      <c r="AY420" s="238" t="s">
        <v>146</v>
      </c>
    </row>
    <row r="421" s="12" customFormat="1">
      <c r="B421" s="227"/>
      <c r="C421" s="228"/>
      <c r="D421" s="229" t="s">
        <v>154</v>
      </c>
      <c r="E421" s="230" t="s">
        <v>19</v>
      </c>
      <c r="F421" s="231" t="s">
        <v>932</v>
      </c>
      <c r="G421" s="228"/>
      <c r="H421" s="232">
        <v>9.2400000000000002</v>
      </c>
      <c r="I421" s="233"/>
      <c r="J421" s="228"/>
      <c r="K421" s="228"/>
      <c r="L421" s="234"/>
      <c r="M421" s="235"/>
      <c r="N421" s="236"/>
      <c r="O421" s="236"/>
      <c r="P421" s="236"/>
      <c r="Q421" s="236"/>
      <c r="R421" s="236"/>
      <c r="S421" s="236"/>
      <c r="T421" s="237"/>
      <c r="AT421" s="238" t="s">
        <v>154</v>
      </c>
      <c r="AU421" s="238" t="s">
        <v>79</v>
      </c>
      <c r="AV421" s="12" t="s">
        <v>79</v>
      </c>
      <c r="AW421" s="12" t="s">
        <v>31</v>
      </c>
      <c r="AX421" s="12" t="s">
        <v>69</v>
      </c>
      <c r="AY421" s="238" t="s">
        <v>146</v>
      </c>
    </row>
    <row r="422" s="12" customFormat="1">
      <c r="B422" s="227"/>
      <c r="C422" s="228"/>
      <c r="D422" s="229" t="s">
        <v>154</v>
      </c>
      <c r="E422" s="230" t="s">
        <v>19</v>
      </c>
      <c r="F422" s="231" t="s">
        <v>933</v>
      </c>
      <c r="G422" s="228"/>
      <c r="H422" s="232">
        <v>3.6549999999999998</v>
      </c>
      <c r="I422" s="233"/>
      <c r="J422" s="228"/>
      <c r="K422" s="228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154</v>
      </c>
      <c r="AU422" s="238" t="s">
        <v>79</v>
      </c>
      <c r="AV422" s="12" t="s">
        <v>79</v>
      </c>
      <c r="AW422" s="12" t="s">
        <v>31</v>
      </c>
      <c r="AX422" s="12" t="s">
        <v>69</v>
      </c>
      <c r="AY422" s="238" t="s">
        <v>146</v>
      </c>
    </row>
    <row r="423" s="12" customFormat="1">
      <c r="B423" s="227"/>
      <c r="C423" s="228"/>
      <c r="D423" s="229" t="s">
        <v>154</v>
      </c>
      <c r="E423" s="230" t="s">
        <v>19</v>
      </c>
      <c r="F423" s="231" t="s">
        <v>934</v>
      </c>
      <c r="G423" s="228"/>
      <c r="H423" s="232">
        <v>10.199999999999999</v>
      </c>
      <c r="I423" s="233"/>
      <c r="J423" s="228"/>
      <c r="K423" s="228"/>
      <c r="L423" s="234"/>
      <c r="M423" s="235"/>
      <c r="N423" s="236"/>
      <c r="O423" s="236"/>
      <c r="P423" s="236"/>
      <c r="Q423" s="236"/>
      <c r="R423" s="236"/>
      <c r="S423" s="236"/>
      <c r="T423" s="237"/>
      <c r="AT423" s="238" t="s">
        <v>154</v>
      </c>
      <c r="AU423" s="238" t="s">
        <v>79</v>
      </c>
      <c r="AV423" s="12" t="s">
        <v>79</v>
      </c>
      <c r="AW423" s="12" t="s">
        <v>31</v>
      </c>
      <c r="AX423" s="12" t="s">
        <v>69</v>
      </c>
      <c r="AY423" s="238" t="s">
        <v>146</v>
      </c>
    </row>
    <row r="424" s="12" customFormat="1">
      <c r="B424" s="227"/>
      <c r="C424" s="228"/>
      <c r="D424" s="229" t="s">
        <v>154</v>
      </c>
      <c r="E424" s="230" t="s">
        <v>19</v>
      </c>
      <c r="F424" s="231" t="s">
        <v>935</v>
      </c>
      <c r="G424" s="228"/>
      <c r="H424" s="232">
        <v>4.5149999999999997</v>
      </c>
      <c r="I424" s="233"/>
      <c r="J424" s="228"/>
      <c r="K424" s="228"/>
      <c r="L424" s="234"/>
      <c r="M424" s="235"/>
      <c r="N424" s="236"/>
      <c r="O424" s="236"/>
      <c r="P424" s="236"/>
      <c r="Q424" s="236"/>
      <c r="R424" s="236"/>
      <c r="S424" s="236"/>
      <c r="T424" s="237"/>
      <c r="AT424" s="238" t="s">
        <v>154</v>
      </c>
      <c r="AU424" s="238" t="s">
        <v>79</v>
      </c>
      <c r="AV424" s="12" t="s">
        <v>79</v>
      </c>
      <c r="AW424" s="12" t="s">
        <v>31</v>
      </c>
      <c r="AX424" s="12" t="s">
        <v>69</v>
      </c>
      <c r="AY424" s="238" t="s">
        <v>146</v>
      </c>
    </row>
    <row r="425" s="12" customFormat="1">
      <c r="B425" s="227"/>
      <c r="C425" s="228"/>
      <c r="D425" s="229" t="s">
        <v>154</v>
      </c>
      <c r="E425" s="230" t="s">
        <v>19</v>
      </c>
      <c r="F425" s="231" t="s">
        <v>936</v>
      </c>
      <c r="G425" s="228"/>
      <c r="H425" s="232">
        <v>7.3200000000000003</v>
      </c>
      <c r="I425" s="233"/>
      <c r="J425" s="228"/>
      <c r="K425" s="228"/>
      <c r="L425" s="234"/>
      <c r="M425" s="235"/>
      <c r="N425" s="236"/>
      <c r="O425" s="236"/>
      <c r="P425" s="236"/>
      <c r="Q425" s="236"/>
      <c r="R425" s="236"/>
      <c r="S425" s="236"/>
      <c r="T425" s="237"/>
      <c r="AT425" s="238" t="s">
        <v>154</v>
      </c>
      <c r="AU425" s="238" t="s">
        <v>79</v>
      </c>
      <c r="AV425" s="12" t="s">
        <v>79</v>
      </c>
      <c r="AW425" s="12" t="s">
        <v>31</v>
      </c>
      <c r="AX425" s="12" t="s">
        <v>69</v>
      </c>
      <c r="AY425" s="238" t="s">
        <v>146</v>
      </c>
    </row>
    <row r="426" s="12" customFormat="1">
      <c r="B426" s="227"/>
      <c r="C426" s="228"/>
      <c r="D426" s="229" t="s">
        <v>154</v>
      </c>
      <c r="E426" s="230" t="s">
        <v>19</v>
      </c>
      <c r="F426" s="231" t="s">
        <v>937</v>
      </c>
      <c r="G426" s="228"/>
      <c r="H426" s="232">
        <v>1.9350000000000001</v>
      </c>
      <c r="I426" s="233"/>
      <c r="J426" s="228"/>
      <c r="K426" s="228"/>
      <c r="L426" s="234"/>
      <c r="M426" s="235"/>
      <c r="N426" s="236"/>
      <c r="O426" s="236"/>
      <c r="P426" s="236"/>
      <c r="Q426" s="236"/>
      <c r="R426" s="236"/>
      <c r="S426" s="236"/>
      <c r="T426" s="237"/>
      <c r="AT426" s="238" t="s">
        <v>154</v>
      </c>
      <c r="AU426" s="238" t="s">
        <v>79</v>
      </c>
      <c r="AV426" s="12" t="s">
        <v>79</v>
      </c>
      <c r="AW426" s="12" t="s">
        <v>31</v>
      </c>
      <c r="AX426" s="12" t="s">
        <v>69</v>
      </c>
      <c r="AY426" s="238" t="s">
        <v>146</v>
      </c>
    </row>
    <row r="427" s="12" customFormat="1">
      <c r="B427" s="227"/>
      <c r="C427" s="228"/>
      <c r="D427" s="229" t="s">
        <v>154</v>
      </c>
      <c r="E427" s="230" t="s">
        <v>19</v>
      </c>
      <c r="F427" s="231" t="s">
        <v>938</v>
      </c>
      <c r="G427" s="228"/>
      <c r="H427" s="232">
        <v>79.488</v>
      </c>
      <c r="I427" s="233"/>
      <c r="J427" s="228"/>
      <c r="K427" s="228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154</v>
      </c>
      <c r="AU427" s="238" t="s">
        <v>79</v>
      </c>
      <c r="AV427" s="12" t="s">
        <v>79</v>
      </c>
      <c r="AW427" s="12" t="s">
        <v>31</v>
      </c>
      <c r="AX427" s="12" t="s">
        <v>69</v>
      </c>
      <c r="AY427" s="238" t="s">
        <v>146</v>
      </c>
    </row>
    <row r="428" s="12" customFormat="1">
      <c r="B428" s="227"/>
      <c r="C428" s="228"/>
      <c r="D428" s="229" t="s">
        <v>154</v>
      </c>
      <c r="E428" s="230" t="s">
        <v>19</v>
      </c>
      <c r="F428" s="231" t="s">
        <v>939</v>
      </c>
      <c r="G428" s="228"/>
      <c r="H428" s="232">
        <v>37.100000000000001</v>
      </c>
      <c r="I428" s="233"/>
      <c r="J428" s="228"/>
      <c r="K428" s="228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154</v>
      </c>
      <c r="AU428" s="238" t="s">
        <v>79</v>
      </c>
      <c r="AV428" s="12" t="s">
        <v>79</v>
      </c>
      <c r="AW428" s="12" t="s">
        <v>31</v>
      </c>
      <c r="AX428" s="12" t="s">
        <v>69</v>
      </c>
      <c r="AY428" s="238" t="s">
        <v>146</v>
      </c>
    </row>
    <row r="429" s="12" customFormat="1">
      <c r="B429" s="227"/>
      <c r="C429" s="228"/>
      <c r="D429" s="229" t="s">
        <v>154</v>
      </c>
      <c r="E429" s="230" t="s">
        <v>19</v>
      </c>
      <c r="F429" s="231" t="s">
        <v>940</v>
      </c>
      <c r="G429" s="228"/>
      <c r="H429" s="232">
        <v>-11.6</v>
      </c>
      <c r="I429" s="233"/>
      <c r="J429" s="228"/>
      <c r="K429" s="228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154</v>
      </c>
      <c r="AU429" s="238" t="s">
        <v>79</v>
      </c>
      <c r="AV429" s="12" t="s">
        <v>79</v>
      </c>
      <c r="AW429" s="12" t="s">
        <v>31</v>
      </c>
      <c r="AX429" s="12" t="s">
        <v>69</v>
      </c>
      <c r="AY429" s="238" t="s">
        <v>146</v>
      </c>
    </row>
    <row r="430" s="12" customFormat="1">
      <c r="B430" s="227"/>
      <c r="C430" s="228"/>
      <c r="D430" s="229" t="s">
        <v>154</v>
      </c>
      <c r="E430" s="230" t="s">
        <v>19</v>
      </c>
      <c r="F430" s="231" t="s">
        <v>941</v>
      </c>
      <c r="G430" s="228"/>
      <c r="H430" s="232">
        <v>13.92</v>
      </c>
      <c r="I430" s="233"/>
      <c r="J430" s="228"/>
      <c r="K430" s="228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154</v>
      </c>
      <c r="AU430" s="238" t="s">
        <v>79</v>
      </c>
      <c r="AV430" s="12" t="s">
        <v>79</v>
      </c>
      <c r="AW430" s="12" t="s">
        <v>31</v>
      </c>
      <c r="AX430" s="12" t="s">
        <v>69</v>
      </c>
      <c r="AY430" s="238" t="s">
        <v>146</v>
      </c>
    </row>
    <row r="431" s="12" customFormat="1">
      <c r="B431" s="227"/>
      <c r="C431" s="228"/>
      <c r="D431" s="229" t="s">
        <v>154</v>
      </c>
      <c r="E431" s="230" t="s">
        <v>19</v>
      </c>
      <c r="F431" s="231" t="s">
        <v>942</v>
      </c>
      <c r="G431" s="228"/>
      <c r="H431" s="232">
        <v>4.2050000000000001</v>
      </c>
      <c r="I431" s="233"/>
      <c r="J431" s="228"/>
      <c r="K431" s="228"/>
      <c r="L431" s="234"/>
      <c r="M431" s="235"/>
      <c r="N431" s="236"/>
      <c r="O431" s="236"/>
      <c r="P431" s="236"/>
      <c r="Q431" s="236"/>
      <c r="R431" s="236"/>
      <c r="S431" s="236"/>
      <c r="T431" s="237"/>
      <c r="AT431" s="238" t="s">
        <v>154</v>
      </c>
      <c r="AU431" s="238" t="s">
        <v>79</v>
      </c>
      <c r="AV431" s="12" t="s">
        <v>79</v>
      </c>
      <c r="AW431" s="12" t="s">
        <v>31</v>
      </c>
      <c r="AX431" s="12" t="s">
        <v>69</v>
      </c>
      <c r="AY431" s="238" t="s">
        <v>146</v>
      </c>
    </row>
    <row r="432" s="12" customFormat="1">
      <c r="B432" s="227"/>
      <c r="C432" s="228"/>
      <c r="D432" s="229" t="s">
        <v>154</v>
      </c>
      <c r="E432" s="230" t="s">
        <v>19</v>
      </c>
      <c r="F432" s="231" t="s">
        <v>943</v>
      </c>
      <c r="G432" s="228"/>
      <c r="H432" s="232">
        <v>-4.7999999999999998</v>
      </c>
      <c r="I432" s="233"/>
      <c r="J432" s="228"/>
      <c r="K432" s="228"/>
      <c r="L432" s="234"/>
      <c r="M432" s="235"/>
      <c r="N432" s="236"/>
      <c r="O432" s="236"/>
      <c r="P432" s="236"/>
      <c r="Q432" s="236"/>
      <c r="R432" s="236"/>
      <c r="S432" s="236"/>
      <c r="T432" s="237"/>
      <c r="AT432" s="238" t="s">
        <v>154</v>
      </c>
      <c r="AU432" s="238" t="s">
        <v>79</v>
      </c>
      <c r="AV432" s="12" t="s">
        <v>79</v>
      </c>
      <c r="AW432" s="12" t="s">
        <v>31</v>
      </c>
      <c r="AX432" s="12" t="s">
        <v>69</v>
      </c>
      <c r="AY432" s="238" t="s">
        <v>146</v>
      </c>
    </row>
    <row r="433" s="12" customFormat="1">
      <c r="B433" s="227"/>
      <c r="C433" s="228"/>
      <c r="D433" s="229" t="s">
        <v>154</v>
      </c>
      <c r="E433" s="230" t="s">
        <v>19</v>
      </c>
      <c r="F433" s="231" t="s">
        <v>944</v>
      </c>
      <c r="G433" s="228"/>
      <c r="H433" s="232">
        <v>22.559999999999999</v>
      </c>
      <c r="I433" s="233"/>
      <c r="J433" s="228"/>
      <c r="K433" s="228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154</v>
      </c>
      <c r="AU433" s="238" t="s">
        <v>79</v>
      </c>
      <c r="AV433" s="12" t="s">
        <v>79</v>
      </c>
      <c r="AW433" s="12" t="s">
        <v>31</v>
      </c>
      <c r="AX433" s="12" t="s">
        <v>69</v>
      </c>
      <c r="AY433" s="238" t="s">
        <v>146</v>
      </c>
    </row>
    <row r="434" s="12" customFormat="1">
      <c r="B434" s="227"/>
      <c r="C434" s="228"/>
      <c r="D434" s="229" t="s">
        <v>154</v>
      </c>
      <c r="E434" s="230" t="s">
        <v>19</v>
      </c>
      <c r="F434" s="231" t="s">
        <v>945</v>
      </c>
      <c r="G434" s="228"/>
      <c r="H434" s="232">
        <v>3.0089999999999999</v>
      </c>
      <c r="I434" s="233"/>
      <c r="J434" s="228"/>
      <c r="K434" s="228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154</v>
      </c>
      <c r="AU434" s="238" t="s">
        <v>79</v>
      </c>
      <c r="AV434" s="12" t="s">
        <v>79</v>
      </c>
      <c r="AW434" s="12" t="s">
        <v>31</v>
      </c>
      <c r="AX434" s="12" t="s">
        <v>69</v>
      </c>
      <c r="AY434" s="238" t="s">
        <v>146</v>
      </c>
    </row>
    <row r="435" s="12" customFormat="1">
      <c r="B435" s="227"/>
      <c r="C435" s="228"/>
      <c r="D435" s="229" t="s">
        <v>154</v>
      </c>
      <c r="E435" s="230" t="s">
        <v>19</v>
      </c>
      <c r="F435" s="231" t="s">
        <v>943</v>
      </c>
      <c r="G435" s="228"/>
      <c r="H435" s="232">
        <v>-4.7999999999999998</v>
      </c>
      <c r="I435" s="233"/>
      <c r="J435" s="228"/>
      <c r="K435" s="228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154</v>
      </c>
      <c r="AU435" s="238" t="s">
        <v>79</v>
      </c>
      <c r="AV435" s="12" t="s">
        <v>79</v>
      </c>
      <c r="AW435" s="12" t="s">
        <v>31</v>
      </c>
      <c r="AX435" s="12" t="s">
        <v>69</v>
      </c>
      <c r="AY435" s="238" t="s">
        <v>146</v>
      </c>
    </row>
    <row r="436" s="12" customFormat="1">
      <c r="B436" s="227"/>
      <c r="C436" s="228"/>
      <c r="D436" s="229" t="s">
        <v>154</v>
      </c>
      <c r="E436" s="230" t="s">
        <v>19</v>
      </c>
      <c r="F436" s="231" t="s">
        <v>946</v>
      </c>
      <c r="G436" s="228"/>
      <c r="H436" s="232">
        <v>55.039999999999999</v>
      </c>
      <c r="I436" s="233"/>
      <c r="J436" s="228"/>
      <c r="K436" s="228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154</v>
      </c>
      <c r="AU436" s="238" t="s">
        <v>79</v>
      </c>
      <c r="AV436" s="12" t="s">
        <v>79</v>
      </c>
      <c r="AW436" s="12" t="s">
        <v>31</v>
      </c>
      <c r="AX436" s="12" t="s">
        <v>69</v>
      </c>
      <c r="AY436" s="238" t="s">
        <v>146</v>
      </c>
    </row>
    <row r="437" s="12" customFormat="1">
      <c r="B437" s="227"/>
      <c r="C437" s="228"/>
      <c r="D437" s="229" t="s">
        <v>154</v>
      </c>
      <c r="E437" s="230" t="s">
        <v>19</v>
      </c>
      <c r="F437" s="231" t="s">
        <v>947</v>
      </c>
      <c r="G437" s="228"/>
      <c r="H437" s="232">
        <v>17.68</v>
      </c>
      <c r="I437" s="233"/>
      <c r="J437" s="228"/>
      <c r="K437" s="228"/>
      <c r="L437" s="234"/>
      <c r="M437" s="235"/>
      <c r="N437" s="236"/>
      <c r="O437" s="236"/>
      <c r="P437" s="236"/>
      <c r="Q437" s="236"/>
      <c r="R437" s="236"/>
      <c r="S437" s="236"/>
      <c r="T437" s="237"/>
      <c r="AT437" s="238" t="s">
        <v>154</v>
      </c>
      <c r="AU437" s="238" t="s">
        <v>79</v>
      </c>
      <c r="AV437" s="12" t="s">
        <v>79</v>
      </c>
      <c r="AW437" s="12" t="s">
        <v>31</v>
      </c>
      <c r="AX437" s="12" t="s">
        <v>69</v>
      </c>
      <c r="AY437" s="238" t="s">
        <v>146</v>
      </c>
    </row>
    <row r="438" s="12" customFormat="1">
      <c r="B438" s="227"/>
      <c r="C438" s="228"/>
      <c r="D438" s="229" t="s">
        <v>154</v>
      </c>
      <c r="E438" s="230" t="s">
        <v>19</v>
      </c>
      <c r="F438" s="231" t="s">
        <v>948</v>
      </c>
      <c r="G438" s="228"/>
      <c r="H438" s="232">
        <v>-8.125</v>
      </c>
      <c r="I438" s="233"/>
      <c r="J438" s="228"/>
      <c r="K438" s="228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154</v>
      </c>
      <c r="AU438" s="238" t="s">
        <v>79</v>
      </c>
      <c r="AV438" s="12" t="s">
        <v>79</v>
      </c>
      <c r="AW438" s="12" t="s">
        <v>31</v>
      </c>
      <c r="AX438" s="12" t="s">
        <v>69</v>
      </c>
      <c r="AY438" s="238" t="s">
        <v>146</v>
      </c>
    </row>
    <row r="439" s="14" customFormat="1">
      <c r="B439" s="260"/>
      <c r="C439" s="261"/>
      <c r="D439" s="229" t="s">
        <v>154</v>
      </c>
      <c r="E439" s="262" t="s">
        <v>19</v>
      </c>
      <c r="F439" s="263" t="s">
        <v>949</v>
      </c>
      <c r="G439" s="261"/>
      <c r="H439" s="262" t="s">
        <v>19</v>
      </c>
      <c r="I439" s="264"/>
      <c r="J439" s="261"/>
      <c r="K439" s="261"/>
      <c r="L439" s="265"/>
      <c r="M439" s="266"/>
      <c r="N439" s="267"/>
      <c r="O439" s="267"/>
      <c r="P439" s="267"/>
      <c r="Q439" s="267"/>
      <c r="R439" s="267"/>
      <c r="S439" s="267"/>
      <c r="T439" s="268"/>
      <c r="AT439" s="269" t="s">
        <v>154</v>
      </c>
      <c r="AU439" s="269" t="s">
        <v>79</v>
      </c>
      <c r="AV439" s="14" t="s">
        <v>77</v>
      </c>
      <c r="AW439" s="14" t="s">
        <v>31</v>
      </c>
      <c r="AX439" s="14" t="s">
        <v>69</v>
      </c>
      <c r="AY439" s="269" t="s">
        <v>146</v>
      </c>
    </row>
    <row r="440" s="12" customFormat="1">
      <c r="B440" s="227"/>
      <c r="C440" s="228"/>
      <c r="D440" s="229" t="s">
        <v>154</v>
      </c>
      <c r="E440" s="230" t="s">
        <v>19</v>
      </c>
      <c r="F440" s="231" t="s">
        <v>950</v>
      </c>
      <c r="G440" s="228"/>
      <c r="H440" s="232">
        <v>9</v>
      </c>
      <c r="I440" s="233"/>
      <c r="J440" s="228"/>
      <c r="K440" s="228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154</v>
      </c>
      <c r="AU440" s="238" t="s">
        <v>79</v>
      </c>
      <c r="AV440" s="12" t="s">
        <v>79</v>
      </c>
      <c r="AW440" s="12" t="s">
        <v>31</v>
      </c>
      <c r="AX440" s="12" t="s">
        <v>69</v>
      </c>
      <c r="AY440" s="238" t="s">
        <v>146</v>
      </c>
    </row>
    <row r="441" s="12" customFormat="1">
      <c r="B441" s="227"/>
      <c r="C441" s="228"/>
      <c r="D441" s="229" t="s">
        <v>154</v>
      </c>
      <c r="E441" s="230" t="s">
        <v>19</v>
      </c>
      <c r="F441" s="231" t="s">
        <v>951</v>
      </c>
      <c r="G441" s="228"/>
      <c r="H441" s="232">
        <v>-5.5750000000000002</v>
      </c>
      <c r="I441" s="233"/>
      <c r="J441" s="228"/>
      <c r="K441" s="228"/>
      <c r="L441" s="234"/>
      <c r="M441" s="235"/>
      <c r="N441" s="236"/>
      <c r="O441" s="236"/>
      <c r="P441" s="236"/>
      <c r="Q441" s="236"/>
      <c r="R441" s="236"/>
      <c r="S441" s="236"/>
      <c r="T441" s="237"/>
      <c r="AT441" s="238" t="s">
        <v>154</v>
      </c>
      <c r="AU441" s="238" t="s">
        <v>79</v>
      </c>
      <c r="AV441" s="12" t="s">
        <v>79</v>
      </c>
      <c r="AW441" s="12" t="s">
        <v>31</v>
      </c>
      <c r="AX441" s="12" t="s">
        <v>69</v>
      </c>
      <c r="AY441" s="238" t="s">
        <v>146</v>
      </c>
    </row>
    <row r="442" s="12" customFormat="1">
      <c r="B442" s="227"/>
      <c r="C442" s="228"/>
      <c r="D442" s="229" t="s">
        <v>154</v>
      </c>
      <c r="E442" s="230" t="s">
        <v>19</v>
      </c>
      <c r="F442" s="231" t="s">
        <v>952</v>
      </c>
      <c r="G442" s="228"/>
      <c r="H442" s="232">
        <v>63.359999999999999</v>
      </c>
      <c r="I442" s="233"/>
      <c r="J442" s="228"/>
      <c r="K442" s="228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154</v>
      </c>
      <c r="AU442" s="238" t="s">
        <v>79</v>
      </c>
      <c r="AV442" s="12" t="s">
        <v>79</v>
      </c>
      <c r="AW442" s="12" t="s">
        <v>31</v>
      </c>
      <c r="AX442" s="12" t="s">
        <v>69</v>
      </c>
      <c r="AY442" s="238" t="s">
        <v>146</v>
      </c>
    </row>
    <row r="443" s="12" customFormat="1">
      <c r="B443" s="227"/>
      <c r="C443" s="228"/>
      <c r="D443" s="229" t="s">
        <v>154</v>
      </c>
      <c r="E443" s="230" t="s">
        <v>19</v>
      </c>
      <c r="F443" s="231" t="s">
        <v>953</v>
      </c>
      <c r="G443" s="228"/>
      <c r="H443" s="232">
        <v>21.780000000000001</v>
      </c>
      <c r="I443" s="233"/>
      <c r="J443" s="228"/>
      <c r="K443" s="228"/>
      <c r="L443" s="234"/>
      <c r="M443" s="235"/>
      <c r="N443" s="236"/>
      <c r="O443" s="236"/>
      <c r="P443" s="236"/>
      <c r="Q443" s="236"/>
      <c r="R443" s="236"/>
      <c r="S443" s="236"/>
      <c r="T443" s="237"/>
      <c r="AT443" s="238" t="s">
        <v>154</v>
      </c>
      <c r="AU443" s="238" t="s">
        <v>79</v>
      </c>
      <c r="AV443" s="12" t="s">
        <v>79</v>
      </c>
      <c r="AW443" s="12" t="s">
        <v>31</v>
      </c>
      <c r="AX443" s="12" t="s">
        <v>69</v>
      </c>
      <c r="AY443" s="238" t="s">
        <v>146</v>
      </c>
    </row>
    <row r="444" s="12" customFormat="1">
      <c r="B444" s="227"/>
      <c r="C444" s="228"/>
      <c r="D444" s="229" t="s">
        <v>154</v>
      </c>
      <c r="E444" s="230" t="s">
        <v>19</v>
      </c>
      <c r="F444" s="231" t="s">
        <v>954</v>
      </c>
      <c r="G444" s="228"/>
      <c r="H444" s="232">
        <v>-6.8399999999999999</v>
      </c>
      <c r="I444" s="233"/>
      <c r="J444" s="228"/>
      <c r="K444" s="228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154</v>
      </c>
      <c r="AU444" s="238" t="s">
        <v>79</v>
      </c>
      <c r="AV444" s="12" t="s">
        <v>79</v>
      </c>
      <c r="AW444" s="12" t="s">
        <v>31</v>
      </c>
      <c r="AX444" s="12" t="s">
        <v>69</v>
      </c>
      <c r="AY444" s="238" t="s">
        <v>146</v>
      </c>
    </row>
    <row r="445" s="12" customFormat="1">
      <c r="B445" s="227"/>
      <c r="C445" s="228"/>
      <c r="D445" s="229" t="s">
        <v>154</v>
      </c>
      <c r="E445" s="230" t="s">
        <v>19</v>
      </c>
      <c r="F445" s="231" t="s">
        <v>955</v>
      </c>
      <c r="G445" s="228"/>
      <c r="H445" s="232">
        <v>39.039999999999999</v>
      </c>
      <c r="I445" s="233"/>
      <c r="J445" s="228"/>
      <c r="K445" s="228"/>
      <c r="L445" s="234"/>
      <c r="M445" s="235"/>
      <c r="N445" s="236"/>
      <c r="O445" s="236"/>
      <c r="P445" s="236"/>
      <c r="Q445" s="236"/>
      <c r="R445" s="236"/>
      <c r="S445" s="236"/>
      <c r="T445" s="237"/>
      <c r="AT445" s="238" t="s">
        <v>154</v>
      </c>
      <c r="AU445" s="238" t="s">
        <v>79</v>
      </c>
      <c r="AV445" s="12" t="s">
        <v>79</v>
      </c>
      <c r="AW445" s="12" t="s">
        <v>31</v>
      </c>
      <c r="AX445" s="12" t="s">
        <v>69</v>
      </c>
      <c r="AY445" s="238" t="s">
        <v>146</v>
      </c>
    </row>
    <row r="446" s="12" customFormat="1">
      <c r="B446" s="227"/>
      <c r="C446" s="228"/>
      <c r="D446" s="229" t="s">
        <v>154</v>
      </c>
      <c r="E446" s="230" t="s">
        <v>19</v>
      </c>
      <c r="F446" s="231" t="s">
        <v>956</v>
      </c>
      <c r="G446" s="228"/>
      <c r="H446" s="232">
        <v>8.8800000000000008</v>
      </c>
      <c r="I446" s="233"/>
      <c r="J446" s="228"/>
      <c r="K446" s="228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154</v>
      </c>
      <c r="AU446" s="238" t="s">
        <v>79</v>
      </c>
      <c r="AV446" s="12" t="s">
        <v>79</v>
      </c>
      <c r="AW446" s="12" t="s">
        <v>31</v>
      </c>
      <c r="AX446" s="12" t="s">
        <v>69</v>
      </c>
      <c r="AY446" s="238" t="s">
        <v>146</v>
      </c>
    </row>
    <row r="447" s="12" customFormat="1">
      <c r="B447" s="227"/>
      <c r="C447" s="228"/>
      <c r="D447" s="229" t="s">
        <v>154</v>
      </c>
      <c r="E447" s="230" t="s">
        <v>19</v>
      </c>
      <c r="F447" s="231" t="s">
        <v>957</v>
      </c>
      <c r="G447" s="228"/>
      <c r="H447" s="232">
        <v>-4.7599999999999998</v>
      </c>
      <c r="I447" s="233"/>
      <c r="J447" s="228"/>
      <c r="K447" s="228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154</v>
      </c>
      <c r="AU447" s="238" t="s">
        <v>79</v>
      </c>
      <c r="AV447" s="12" t="s">
        <v>79</v>
      </c>
      <c r="AW447" s="12" t="s">
        <v>31</v>
      </c>
      <c r="AX447" s="12" t="s">
        <v>69</v>
      </c>
      <c r="AY447" s="238" t="s">
        <v>146</v>
      </c>
    </row>
    <row r="448" s="12" customFormat="1">
      <c r="B448" s="227"/>
      <c r="C448" s="228"/>
      <c r="D448" s="229" t="s">
        <v>154</v>
      </c>
      <c r="E448" s="230" t="s">
        <v>19</v>
      </c>
      <c r="F448" s="231" t="s">
        <v>958</v>
      </c>
      <c r="G448" s="228"/>
      <c r="H448" s="232">
        <v>48.640000000000001</v>
      </c>
      <c r="I448" s="233"/>
      <c r="J448" s="228"/>
      <c r="K448" s="228"/>
      <c r="L448" s="234"/>
      <c r="M448" s="235"/>
      <c r="N448" s="236"/>
      <c r="O448" s="236"/>
      <c r="P448" s="236"/>
      <c r="Q448" s="236"/>
      <c r="R448" s="236"/>
      <c r="S448" s="236"/>
      <c r="T448" s="237"/>
      <c r="AT448" s="238" t="s">
        <v>154</v>
      </c>
      <c r="AU448" s="238" t="s">
        <v>79</v>
      </c>
      <c r="AV448" s="12" t="s">
        <v>79</v>
      </c>
      <c r="AW448" s="12" t="s">
        <v>31</v>
      </c>
      <c r="AX448" s="12" t="s">
        <v>69</v>
      </c>
      <c r="AY448" s="238" t="s">
        <v>146</v>
      </c>
    </row>
    <row r="449" s="12" customFormat="1">
      <c r="B449" s="227"/>
      <c r="C449" s="228"/>
      <c r="D449" s="229" t="s">
        <v>154</v>
      </c>
      <c r="E449" s="230" t="s">
        <v>19</v>
      </c>
      <c r="F449" s="231" t="s">
        <v>959</v>
      </c>
      <c r="G449" s="228"/>
      <c r="H449" s="232">
        <v>14.43</v>
      </c>
      <c r="I449" s="233"/>
      <c r="J449" s="228"/>
      <c r="K449" s="228"/>
      <c r="L449" s="234"/>
      <c r="M449" s="235"/>
      <c r="N449" s="236"/>
      <c r="O449" s="236"/>
      <c r="P449" s="236"/>
      <c r="Q449" s="236"/>
      <c r="R449" s="236"/>
      <c r="S449" s="236"/>
      <c r="T449" s="237"/>
      <c r="AT449" s="238" t="s">
        <v>154</v>
      </c>
      <c r="AU449" s="238" t="s">
        <v>79</v>
      </c>
      <c r="AV449" s="12" t="s">
        <v>79</v>
      </c>
      <c r="AW449" s="12" t="s">
        <v>31</v>
      </c>
      <c r="AX449" s="12" t="s">
        <v>69</v>
      </c>
      <c r="AY449" s="238" t="s">
        <v>146</v>
      </c>
    </row>
    <row r="450" s="12" customFormat="1">
      <c r="B450" s="227"/>
      <c r="C450" s="228"/>
      <c r="D450" s="229" t="s">
        <v>154</v>
      </c>
      <c r="E450" s="230" t="s">
        <v>19</v>
      </c>
      <c r="F450" s="231" t="s">
        <v>960</v>
      </c>
      <c r="G450" s="228"/>
      <c r="H450" s="232">
        <v>-5.1150000000000002</v>
      </c>
      <c r="I450" s="233"/>
      <c r="J450" s="228"/>
      <c r="K450" s="228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154</v>
      </c>
      <c r="AU450" s="238" t="s">
        <v>79</v>
      </c>
      <c r="AV450" s="12" t="s">
        <v>79</v>
      </c>
      <c r="AW450" s="12" t="s">
        <v>31</v>
      </c>
      <c r="AX450" s="12" t="s">
        <v>69</v>
      </c>
      <c r="AY450" s="238" t="s">
        <v>146</v>
      </c>
    </row>
    <row r="451" s="13" customFormat="1">
      <c r="B451" s="239"/>
      <c r="C451" s="240"/>
      <c r="D451" s="229" t="s">
        <v>154</v>
      </c>
      <c r="E451" s="241" t="s">
        <v>19</v>
      </c>
      <c r="F451" s="242" t="s">
        <v>157</v>
      </c>
      <c r="G451" s="240"/>
      <c r="H451" s="243">
        <v>514.61599999999999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AT451" s="249" t="s">
        <v>154</v>
      </c>
      <c r="AU451" s="249" t="s">
        <v>79</v>
      </c>
      <c r="AV451" s="13" t="s">
        <v>152</v>
      </c>
      <c r="AW451" s="13" t="s">
        <v>31</v>
      </c>
      <c r="AX451" s="13" t="s">
        <v>77</v>
      </c>
      <c r="AY451" s="249" t="s">
        <v>146</v>
      </c>
    </row>
    <row r="452" s="11" customFormat="1" ht="25.92" customHeight="1">
      <c r="B452" s="199"/>
      <c r="C452" s="200"/>
      <c r="D452" s="201" t="s">
        <v>68</v>
      </c>
      <c r="E452" s="202" t="s">
        <v>961</v>
      </c>
      <c r="F452" s="202" t="s">
        <v>962</v>
      </c>
      <c r="G452" s="200"/>
      <c r="H452" s="200"/>
      <c r="I452" s="203"/>
      <c r="J452" s="204">
        <f>BK452</f>
        <v>0</v>
      </c>
      <c r="K452" s="200"/>
      <c r="L452" s="205"/>
      <c r="M452" s="206"/>
      <c r="N452" s="207"/>
      <c r="O452" s="207"/>
      <c r="P452" s="208">
        <f>SUM(P453:P457)</f>
        <v>0</v>
      </c>
      <c r="Q452" s="207"/>
      <c r="R452" s="208">
        <f>SUM(R453:R457)</f>
        <v>0</v>
      </c>
      <c r="S452" s="207"/>
      <c r="T452" s="209">
        <f>SUM(T453:T457)</f>
        <v>0</v>
      </c>
      <c r="AR452" s="210" t="s">
        <v>152</v>
      </c>
      <c r="AT452" s="211" t="s">
        <v>68</v>
      </c>
      <c r="AU452" s="211" t="s">
        <v>69</v>
      </c>
      <c r="AY452" s="210" t="s">
        <v>146</v>
      </c>
      <c r="BK452" s="212">
        <f>SUM(BK453:BK457)</f>
        <v>0</v>
      </c>
    </row>
    <row r="453" s="1" customFormat="1" ht="16.5" customHeight="1">
      <c r="B453" s="38"/>
      <c r="C453" s="215" t="s">
        <v>963</v>
      </c>
      <c r="D453" s="215" t="s">
        <v>147</v>
      </c>
      <c r="E453" s="216" t="s">
        <v>964</v>
      </c>
      <c r="F453" s="217" t="s">
        <v>965</v>
      </c>
      <c r="G453" s="218" t="s">
        <v>178</v>
      </c>
      <c r="H453" s="219">
        <v>1</v>
      </c>
      <c r="I453" s="220"/>
      <c r="J453" s="221">
        <f>ROUND(I453*H453,2)</f>
        <v>0</v>
      </c>
      <c r="K453" s="217" t="s">
        <v>19</v>
      </c>
      <c r="L453" s="43"/>
      <c r="M453" s="222" t="s">
        <v>19</v>
      </c>
      <c r="N453" s="223" t="s">
        <v>40</v>
      </c>
      <c r="O453" s="79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AR453" s="17" t="s">
        <v>233</v>
      </c>
      <c r="AT453" s="17" t="s">
        <v>147</v>
      </c>
      <c r="AU453" s="17" t="s">
        <v>77</v>
      </c>
      <c r="AY453" s="17" t="s">
        <v>146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7" t="s">
        <v>77</v>
      </c>
      <c r="BK453" s="226">
        <f>ROUND(I453*H453,2)</f>
        <v>0</v>
      </c>
      <c r="BL453" s="17" t="s">
        <v>233</v>
      </c>
      <c r="BM453" s="17" t="s">
        <v>966</v>
      </c>
    </row>
    <row r="454" s="12" customFormat="1">
      <c r="B454" s="227"/>
      <c r="C454" s="228"/>
      <c r="D454" s="229" t="s">
        <v>154</v>
      </c>
      <c r="E454" s="230" t="s">
        <v>19</v>
      </c>
      <c r="F454" s="231" t="s">
        <v>967</v>
      </c>
      <c r="G454" s="228"/>
      <c r="H454" s="232">
        <v>1</v>
      </c>
      <c r="I454" s="233"/>
      <c r="J454" s="228"/>
      <c r="K454" s="228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154</v>
      </c>
      <c r="AU454" s="238" t="s">
        <v>77</v>
      </c>
      <c r="AV454" s="12" t="s">
        <v>79</v>
      </c>
      <c r="AW454" s="12" t="s">
        <v>31</v>
      </c>
      <c r="AX454" s="12" t="s">
        <v>69</v>
      </c>
      <c r="AY454" s="238" t="s">
        <v>146</v>
      </c>
    </row>
    <row r="455" s="13" customFormat="1">
      <c r="B455" s="239"/>
      <c r="C455" s="240"/>
      <c r="D455" s="229" t="s">
        <v>154</v>
      </c>
      <c r="E455" s="241" t="s">
        <v>19</v>
      </c>
      <c r="F455" s="242" t="s">
        <v>157</v>
      </c>
      <c r="G455" s="240"/>
      <c r="H455" s="243">
        <v>1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AT455" s="249" t="s">
        <v>154</v>
      </c>
      <c r="AU455" s="249" t="s">
        <v>77</v>
      </c>
      <c r="AV455" s="13" t="s">
        <v>152</v>
      </c>
      <c r="AW455" s="13" t="s">
        <v>31</v>
      </c>
      <c r="AX455" s="13" t="s">
        <v>77</v>
      </c>
      <c r="AY455" s="249" t="s">
        <v>146</v>
      </c>
    </row>
    <row r="456" s="1" customFormat="1" ht="22.5" customHeight="1">
      <c r="B456" s="38"/>
      <c r="C456" s="215" t="s">
        <v>968</v>
      </c>
      <c r="D456" s="215" t="s">
        <v>147</v>
      </c>
      <c r="E456" s="216" t="s">
        <v>969</v>
      </c>
      <c r="F456" s="217" t="s">
        <v>970</v>
      </c>
      <c r="G456" s="218" t="s">
        <v>178</v>
      </c>
      <c r="H456" s="219">
        <v>1</v>
      </c>
      <c r="I456" s="220"/>
      <c r="J456" s="221">
        <f>ROUND(I456*H456,2)</f>
        <v>0</v>
      </c>
      <c r="K456" s="217" t="s">
        <v>971</v>
      </c>
      <c r="L456" s="43"/>
      <c r="M456" s="222" t="s">
        <v>19</v>
      </c>
      <c r="N456" s="223" t="s">
        <v>40</v>
      </c>
      <c r="O456" s="79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AR456" s="17" t="s">
        <v>972</v>
      </c>
      <c r="AT456" s="17" t="s">
        <v>147</v>
      </c>
      <c r="AU456" s="17" t="s">
        <v>77</v>
      </c>
      <c r="AY456" s="17" t="s">
        <v>146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7" t="s">
        <v>77</v>
      </c>
      <c r="BK456" s="226">
        <f>ROUND(I456*H456,2)</f>
        <v>0</v>
      </c>
      <c r="BL456" s="17" t="s">
        <v>972</v>
      </c>
      <c r="BM456" s="17" t="s">
        <v>973</v>
      </c>
    </row>
    <row r="457" s="1" customFormat="1" ht="22.5" customHeight="1">
      <c r="B457" s="38"/>
      <c r="C457" s="250" t="s">
        <v>974</v>
      </c>
      <c r="D457" s="250" t="s">
        <v>165</v>
      </c>
      <c r="E457" s="251" t="s">
        <v>975</v>
      </c>
      <c r="F457" s="252" t="s">
        <v>976</v>
      </c>
      <c r="G457" s="253" t="s">
        <v>178</v>
      </c>
      <c r="H457" s="254">
        <v>1</v>
      </c>
      <c r="I457" s="255"/>
      <c r="J457" s="256">
        <f>ROUND(I457*H457,2)</f>
        <v>0</v>
      </c>
      <c r="K457" s="252" t="s">
        <v>971</v>
      </c>
      <c r="L457" s="257"/>
      <c r="M457" s="272" t="s">
        <v>19</v>
      </c>
      <c r="N457" s="273" t="s">
        <v>40</v>
      </c>
      <c r="O457" s="274"/>
      <c r="P457" s="275">
        <f>O457*H457</f>
        <v>0</v>
      </c>
      <c r="Q457" s="275">
        <v>0</v>
      </c>
      <c r="R457" s="275">
        <f>Q457*H457</f>
        <v>0</v>
      </c>
      <c r="S457" s="275">
        <v>0</v>
      </c>
      <c r="T457" s="276">
        <f>S457*H457</f>
        <v>0</v>
      </c>
      <c r="AR457" s="17" t="s">
        <v>737</v>
      </c>
      <c r="AT457" s="17" t="s">
        <v>165</v>
      </c>
      <c r="AU457" s="17" t="s">
        <v>77</v>
      </c>
      <c r="AY457" s="17" t="s">
        <v>146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7" t="s">
        <v>77</v>
      </c>
      <c r="BK457" s="226">
        <f>ROUND(I457*H457,2)</f>
        <v>0</v>
      </c>
      <c r="BL457" s="17" t="s">
        <v>737</v>
      </c>
      <c r="BM457" s="17" t="s">
        <v>977</v>
      </c>
    </row>
    <row r="458" s="1" customFormat="1" ht="6.96" customHeight="1">
      <c r="B458" s="57"/>
      <c r="C458" s="58"/>
      <c r="D458" s="58"/>
      <c r="E458" s="58"/>
      <c r="F458" s="58"/>
      <c r="G458" s="58"/>
      <c r="H458" s="58"/>
      <c r="I458" s="166"/>
      <c r="J458" s="58"/>
      <c r="K458" s="58"/>
      <c r="L458" s="43"/>
    </row>
  </sheetData>
  <sheetProtection sheet="1" autoFilter="0" formatColumns="0" formatRows="0" objects="1" scenarios="1" spinCount="100000" saltValue="lJhJlcv4hPPU8gi5HmdyisNtP3XoF5uFoJtOr/pn3maYignD3jqo3PNrFSZjES4jFzK0SkLsWM2kg8/sCX0+Bw==" hashValue="pdL4dLrcQQwRiGpQgjt/JqwmMSC32uosFxOg9je6j9honTI9Lu8FBcnidqKGBM6P4+GKo+1kuq+hFSV+gfg5jw==" algorithmName="SHA-512" password="CC35"/>
  <autoFilter ref="C102:K457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82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20"/>
      <c r="AT3" s="17" t="s">
        <v>79</v>
      </c>
    </row>
    <row r="4" ht="24.96" customHeight="1">
      <c r="B4" s="20"/>
      <c r="D4" s="139" t="s">
        <v>100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0" t="s">
        <v>16</v>
      </c>
      <c r="L6" s="20"/>
    </row>
    <row r="7" ht="16.5" customHeight="1">
      <c r="B7" s="20"/>
      <c r="E7" s="141" t="str">
        <f>'Rekapitulace stavby'!K6</f>
        <v>Oprava budovy RZZ Kunovice - Loučka</v>
      </c>
      <c r="F7" s="140"/>
      <c r="G7" s="140"/>
      <c r="H7" s="140"/>
      <c r="L7" s="20"/>
    </row>
    <row r="8" s="1" customFormat="1" ht="12" customHeight="1">
      <c r="B8" s="43"/>
      <c r="D8" s="140" t="s">
        <v>101</v>
      </c>
      <c r="I8" s="142"/>
      <c r="L8" s="43"/>
    </row>
    <row r="9" s="1" customFormat="1" ht="36.96" customHeight="1">
      <c r="B9" s="43"/>
      <c r="E9" s="143" t="s">
        <v>978</v>
      </c>
      <c r="F9" s="1"/>
      <c r="G9" s="1"/>
      <c r="H9" s="1"/>
      <c r="I9" s="142"/>
      <c r="L9" s="43"/>
    </row>
    <row r="10" s="1" customFormat="1">
      <c r="B10" s="43"/>
      <c r="I10" s="142"/>
      <c r="L10" s="43"/>
    </row>
    <row r="11" s="1" customFormat="1" ht="12" customHeight="1">
      <c r="B11" s="43"/>
      <c r="D11" s="140" t="s">
        <v>18</v>
      </c>
      <c r="F11" s="17" t="s">
        <v>83</v>
      </c>
      <c r="I11" s="144" t="s">
        <v>20</v>
      </c>
      <c r="J11" s="17" t="s">
        <v>19</v>
      </c>
      <c r="L11" s="43"/>
    </row>
    <row r="12" s="1" customFormat="1" ht="12" customHeight="1">
      <c r="B12" s="43"/>
      <c r="D12" s="140" t="s">
        <v>21</v>
      </c>
      <c r="F12" s="17" t="s">
        <v>979</v>
      </c>
      <c r="I12" s="144" t="s">
        <v>23</v>
      </c>
      <c r="J12" s="145" t="str">
        <f>'Rekapitulace stavby'!AN8</f>
        <v>22. 5. 2019</v>
      </c>
      <c r="L12" s="43"/>
    </row>
    <row r="13" s="1" customFormat="1" ht="10.8" customHeight="1">
      <c r="B13" s="43"/>
      <c r="I13" s="142"/>
      <c r="L13" s="43"/>
    </row>
    <row r="14" s="1" customFormat="1" ht="12" customHeight="1">
      <c r="B14" s="43"/>
      <c r="D14" s="140" t="s">
        <v>25</v>
      </c>
      <c r="I14" s="144" t="s">
        <v>26</v>
      </c>
      <c r="J14" s="17" t="s">
        <v>19</v>
      </c>
      <c r="L14" s="43"/>
    </row>
    <row r="15" s="1" customFormat="1" ht="18" customHeight="1">
      <c r="B15" s="43"/>
      <c r="E15" s="17" t="s">
        <v>22</v>
      </c>
      <c r="I15" s="144" t="s">
        <v>27</v>
      </c>
      <c r="J15" s="17" t="s">
        <v>19</v>
      </c>
      <c r="L15" s="43"/>
    </row>
    <row r="16" s="1" customFormat="1" ht="6.96" customHeight="1">
      <c r="B16" s="43"/>
      <c r="I16" s="142"/>
      <c r="L16" s="43"/>
    </row>
    <row r="17" s="1" customFormat="1" ht="12" customHeight="1">
      <c r="B17" s="43"/>
      <c r="D17" s="140" t="s">
        <v>28</v>
      </c>
      <c r="I17" s="144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4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2"/>
      <c r="L19" s="43"/>
    </row>
    <row r="20" s="1" customFormat="1" ht="12" customHeight="1">
      <c r="B20" s="43"/>
      <c r="D20" s="140" t="s">
        <v>30</v>
      </c>
      <c r="I20" s="144" t="s">
        <v>26</v>
      </c>
      <c r="J20" s="17" t="s">
        <v>19</v>
      </c>
      <c r="L20" s="43"/>
    </row>
    <row r="21" s="1" customFormat="1" ht="18" customHeight="1">
      <c r="B21" s="43"/>
      <c r="E21" s="17" t="s">
        <v>22</v>
      </c>
      <c r="I21" s="144" t="s">
        <v>27</v>
      </c>
      <c r="J21" s="17" t="s">
        <v>19</v>
      </c>
      <c r="L21" s="43"/>
    </row>
    <row r="22" s="1" customFormat="1" ht="6.96" customHeight="1">
      <c r="B22" s="43"/>
      <c r="I22" s="142"/>
      <c r="L22" s="43"/>
    </row>
    <row r="23" s="1" customFormat="1" ht="12" customHeight="1">
      <c r="B23" s="43"/>
      <c r="D23" s="140" t="s">
        <v>32</v>
      </c>
      <c r="I23" s="144" t="s">
        <v>26</v>
      </c>
      <c r="J23" s="17" t="s">
        <v>980</v>
      </c>
      <c r="L23" s="43"/>
    </row>
    <row r="24" s="1" customFormat="1" ht="18" customHeight="1">
      <c r="B24" s="43"/>
      <c r="E24" s="17" t="s">
        <v>981</v>
      </c>
      <c r="I24" s="144" t="s">
        <v>27</v>
      </c>
      <c r="J24" s="17" t="s">
        <v>19</v>
      </c>
      <c r="L24" s="43"/>
    </row>
    <row r="25" s="1" customFormat="1" ht="6.96" customHeight="1">
      <c r="B25" s="43"/>
      <c r="I25" s="142"/>
      <c r="L25" s="43"/>
    </row>
    <row r="26" s="1" customFormat="1" ht="12" customHeight="1">
      <c r="B26" s="43"/>
      <c r="D26" s="140" t="s">
        <v>33</v>
      </c>
      <c r="I26" s="142"/>
      <c r="L26" s="43"/>
    </row>
    <row r="27" s="7" customFormat="1" ht="16.5" customHeight="1">
      <c r="B27" s="146"/>
      <c r="E27" s="147" t="s">
        <v>19</v>
      </c>
      <c r="F27" s="147"/>
      <c r="G27" s="147"/>
      <c r="H27" s="147"/>
      <c r="I27" s="148"/>
      <c r="L27" s="146"/>
    </row>
    <row r="28" s="1" customFormat="1" ht="6.96" customHeight="1">
      <c r="B28" s="43"/>
      <c r="I28" s="142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49"/>
      <c r="J29" s="71"/>
      <c r="K29" s="71"/>
      <c r="L29" s="43"/>
    </row>
    <row r="30" s="1" customFormat="1" ht="25.44" customHeight="1">
      <c r="B30" s="43"/>
      <c r="D30" s="150" t="s">
        <v>35</v>
      </c>
      <c r="I30" s="142"/>
      <c r="J30" s="151">
        <f>ROUND(J84,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9"/>
      <c r="J31" s="71"/>
      <c r="K31" s="71"/>
      <c r="L31" s="43"/>
    </row>
    <row r="32" s="1" customFormat="1" ht="14.4" customHeight="1">
      <c r="B32" s="43"/>
      <c r="F32" s="152" t="s">
        <v>37</v>
      </c>
      <c r="I32" s="153" t="s">
        <v>36</v>
      </c>
      <c r="J32" s="152" t="s">
        <v>38</v>
      </c>
      <c r="L32" s="43"/>
    </row>
    <row r="33" s="1" customFormat="1" ht="14.4" customHeight="1">
      <c r="B33" s="43"/>
      <c r="D33" s="140" t="s">
        <v>39</v>
      </c>
      <c r="E33" s="140" t="s">
        <v>40</v>
      </c>
      <c r="F33" s="154">
        <f>ROUND((SUM(BE84:BE222)),  2)</f>
        <v>0</v>
      </c>
      <c r="I33" s="155">
        <v>0.20999999999999999</v>
      </c>
      <c r="J33" s="154">
        <f>ROUND(((SUM(BE84:BE222))*I33),  2)</f>
        <v>0</v>
      </c>
      <c r="L33" s="43"/>
    </row>
    <row r="34" s="1" customFormat="1" ht="14.4" customHeight="1">
      <c r="B34" s="43"/>
      <c r="E34" s="140" t="s">
        <v>41</v>
      </c>
      <c r="F34" s="154">
        <f>ROUND((SUM(BF84:BF222)),  2)</f>
        <v>0</v>
      </c>
      <c r="I34" s="155">
        <v>0.14999999999999999</v>
      </c>
      <c r="J34" s="154">
        <f>ROUND(((SUM(BF84:BF222))*I34),  2)</f>
        <v>0</v>
      </c>
      <c r="L34" s="43"/>
    </row>
    <row r="35" hidden="1" s="1" customFormat="1" ht="14.4" customHeight="1">
      <c r="B35" s="43"/>
      <c r="E35" s="140" t="s">
        <v>42</v>
      </c>
      <c r="F35" s="154">
        <f>ROUND((SUM(BG84:BG222)),  2)</f>
        <v>0</v>
      </c>
      <c r="I35" s="155">
        <v>0.20999999999999999</v>
      </c>
      <c r="J35" s="154">
        <f>0</f>
        <v>0</v>
      </c>
      <c r="L35" s="43"/>
    </row>
    <row r="36" hidden="1" s="1" customFormat="1" ht="14.4" customHeight="1">
      <c r="B36" s="43"/>
      <c r="E36" s="140" t="s">
        <v>43</v>
      </c>
      <c r="F36" s="154">
        <f>ROUND((SUM(BH84:BH222)),  2)</f>
        <v>0</v>
      </c>
      <c r="I36" s="155">
        <v>0.14999999999999999</v>
      </c>
      <c r="J36" s="154">
        <f>0</f>
        <v>0</v>
      </c>
      <c r="L36" s="43"/>
    </row>
    <row r="37" hidden="1" s="1" customFormat="1" ht="14.4" customHeight="1">
      <c r="B37" s="43"/>
      <c r="E37" s="140" t="s">
        <v>44</v>
      </c>
      <c r="F37" s="154">
        <f>ROUND((SUM(BI84:BI222)),  2)</f>
        <v>0</v>
      </c>
      <c r="I37" s="155">
        <v>0</v>
      </c>
      <c r="J37" s="154">
        <f>0</f>
        <v>0</v>
      </c>
      <c r="L37" s="43"/>
    </row>
    <row r="38" s="1" customFormat="1" ht="6.96" customHeight="1">
      <c r="B38" s="43"/>
      <c r="I38" s="142"/>
      <c r="L38" s="43"/>
    </row>
    <row r="39" s="1" customFormat="1" ht="25.44" customHeight="1">
      <c r="B39" s="43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43"/>
    </row>
    <row r="40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3"/>
    </row>
    <row r="44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3"/>
    </row>
    <row r="45" s="1" customFormat="1" ht="24.96" customHeight="1">
      <c r="B45" s="38"/>
      <c r="C45" s="23" t="s">
        <v>103</v>
      </c>
      <c r="D45" s="39"/>
      <c r="E45" s="39"/>
      <c r="F45" s="39"/>
      <c r="G45" s="39"/>
      <c r="H45" s="39"/>
      <c r="I45" s="142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2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2"/>
      <c r="J47" s="39"/>
      <c r="K47" s="39"/>
      <c r="L47" s="43"/>
    </row>
    <row r="48" s="1" customFormat="1" ht="16.5" customHeight="1">
      <c r="B48" s="38"/>
      <c r="C48" s="39"/>
      <c r="D48" s="39"/>
      <c r="E48" s="170" t="str">
        <f>E7</f>
        <v>Oprava budovy RZZ Kunovice - Loučka</v>
      </c>
      <c r="F48" s="32"/>
      <c r="G48" s="32"/>
      <c r="H48" s="32"/>
      <c r="I48" s="142"/>
      <c r="J48" s="39"/>
      <c r="K48" s="39"/>
      <c r="L48" s="43"/>
    </row>
    <row r="49" s="1" customFormat="1" ht="12" customHeight="1">
      <c r="B49" s="38"/>
      <c r="C49" s="32" t="s">
        <v>101</v>
      </c>
      <c r="D49" s="39"/>
      <c r="E49" s="39"/>
      <c r="F49" s="39"/>
      <c r="G49" s="39"/>
      <c r="H49" s="39"/>
      <c r="I49" s="142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02 - Oprava elektroinstalace</v>
      </c>
      <c r="F50" s="39"/>
      <c r="G50" s="39"/>
      <c r="H50" s="39"/>
      <c r="I50" s="142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2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Kunovice - Loučka</v>
      </c>
      <c r="G52" s="39"/>
      <c r="H52" s="39"/>
      <c r="I52" s="144" t="s">
        <v>23</v>
      </c>
      <c r="J52" s="67" t="str">
        <f>IF(J12="","",J12)</f>
        <v>22. 5. 2019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2"/>
      <c r="J53" s="39"/>
      <c r="K53" s="39"/>
      <c r="L53" s="43"/>
    </row>
    <row r="54" s="1" customFormat="1" ht="13.65" customHeight="1">
      <c r="B54" s="38"/>
      <c r="C54" s="32" t="s">
        <v>25</v>
      </c>
      <c r="D54" s="39"/>
      <c r="E54" s="39"/>
      <c r="F54" s="27" t="str">
        <f>E15</f>
        <v xml:space="preserve"> </v>
      </c>
      <c r="G54" s="39"/>
      <c r="H54" s="39"/>
      <c r="I54" s="144" t="s">
        <v>30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28</v>
      </c>
      <c r="D55" s="39"/>
      <c r="E55" s="39"/>
      <c r="F55" s="27" t="str">
        <f>IF(E18="","",E18)</f>
        <v>Vyplň údaj</v>
      </c>
      <c r="G55" s="39"/>
      <c r="H55" s="39"/>
      <c r="I55" s="144" t="s">
        <v>32</v>
      </c>
      <c r="J55" s="36" t="str">
        <f>E24</f>
        <v>Vladimír Kamarád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2"/>
      <c r="J56" s="39"/>
      <c r="K56" s="39"/>
      <c r="L56" s="43"/>
    </row>
    <row r="57" s="1" customFormat="1" ht="29.28" customHeight="1">
      <c r="B57" s="38"/>
      <c r="C57" s="171" t="s">
        <v>104</v>
      </c>
      <c r="D57" s="172"/>
      <c r="E57" s="172"/>
      <c r="F57" s="172"/>
      <c r="G57" s="172"/>
      <c r="H57" s="172"/>
      <c r="I57" s="173"/>
      <c r="J57" s="174" t="s">
        <v>105</v>
      </c>
      <c r="K57" s="17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2"/>
      <c r="J58" s="39"/>
      <c r="K58" s="39"/>
      <c r="L58" s="43"/>
    </row>
    <row r="59" s="1" customFormat="1" ht="22.8" customHeight="1">
      <c r="B59" s="38"/>
      <c r="C59" s="175" t="s">
        <v>67</v>
      </c>
      <c r="D59" s="39"/>
      <c r="E59" s="39"/>
      <c r="F59" s="39"/>
      <c r="G59" s="39"/>
      <c r="H59" s="39"/>
      <c r="I59" s="142"/>
      <c r="J59" s="97">
        <f>J84</f>
        <v>0</v>
      </c>
      <c r="K59" s="39"/>
      <c r="L59" s="43"/>
      <c r="AU59" s="17" t="s">
        <v>106</v>
      </c>
    </row>
    <row r="60" s="8" customFormat="1" ht="24.96" customHeight="1">
      <c r="B60" s="176"/>
      <c r="C60" s="177"/>
      <c r="D60" s="178" t="s">
        <v>107</v>
      </c>
      <c r="E60" s="179"/>
      <c r="F60" s="179"/>
      <c r="G60" s="179"/>
      <c r="H60" s="179"/>
      <c r="I60" s="180"/>
      <c r="J60" s="181">
        <f>J85</f>
        <v>0</v>
      </c>
      <c r="K60" s="177"/>
      <c r="L60" s="182"/>
    </row>
    <row r="61" s="9" customFormat="1" ht="19.92" customHeight="1">
      <c r="B61" s="183"/>
      <c r="C61" s="121"/>
      <c r="D61" s="184" t="s">
        <v>111</v>
      </c>
      <c r="E61" s="185"/>
      <c r="F61" s="185"/>
      <c r="G61" s="185"/>
      <c r="H61" s="185"/>
      <c r="I61" s="186"/>
      <c r="J61" s="187">
        <f>J86</f>
        <v>0</v>
      </c>
      <c r="K61" s="121"/>
      <c r="L61" s="188"/>
    </row>
    <row r="62" s="8" customFormat="1" ht="24.96" customHeight="1">
      <c r="B62" s="176"/>
      <c r="C62" s="177"/>
      <c r="D62" s="178" t="s">
        <v>114</v>
      </c>
      <c r="E62" s="179"/>
      <c r="F62" s="179"/>
      <c r="G62" s="179"/>
      <c r="H62" s="179"/>
      <c r="I62" s="180"/>
      <c r="J62" s="181">
        <f>J92</f>
        <v>0</v>
      </c>
      <c r="K62" s="177"/>
      <c r="L62" s="182"/>
    </row>
    <row r="63" s="9" customFormat="1" ht="19.92" customHeight="1">
      <c r="B63" s="183"/>
      <c r="C63" s="121"/>
      <c r="D63" s="184" t="s">
        <v>982</v>
      </c>
      <c r="E63" s="185"/>
      <c r="F63" s="185"/>
      <c r="G63" s="185"/>
      <c r="H63" s="185"/>
      <c r="I63" s="186"/>
      <c r="J63" s="187">
        <f>J93</f>
        <v>0</v>
      </c>
      <c r="K63" s="121"/>
      <c r="L63" s="188"/>
    </row>
    <row r="64" s="8" customFormat="1" ht="24.96" customHeight="1">
      <c r="B64" s="176"/>
      <c r="C64" s="177"/>
      <c r="D64" s="178" t="s">
        <v>130</v>
      </c>
      <c r="E64" s="179"/>
      <c r="F64" s="179"/>
      <c r="G64" s="179"/>
      <c r="H64" s="179"/>
      <c r="I64" s="180"/>
      <c r="J64" s="181">
        <f>J203</f>
        <v>0</v>
      </c>
      <c r="K64" s="177"/>
      <c r="L64" s="182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42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6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69"/>
      <c r="J70" s="60"/>
      <c r="K70" s="60"/>
      <c r="L70" s="43"/>
    </row>
    <row r="71" s="1" customFormat="1" ht="24.96" customHeight="1">
      <c r="B71" s="38"/>
      <c r="C71" s="23" t="s">
        <v>131</v>
      </c>
      <c r="D71" s="39"/>
      <c r="E71" s="39"/>
      <c r="F71" s="39"/>
      <c r="G71" s="39"/>
      <c r="H71" s="39"/>
      <c r="I71" s="142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2"/>
      <c r="J72" s="39"/>
      <c r="K72" s="39"/>
      <c r="L72" s="43"/>
    </row>
    <row r="73" s="1" customFormat="1" ht="12" customHeight="1">
      <c r="B73" s="38"/>
      <c r="C73" s="32" t="s">
        <v>16</v>
      </c>
      <c r="D73" s="39"/>
      <c r="E73" s="39"/>
      <c r="F73" s="39"/>
      <c r="G73" s="39"/>
      <c r="H73" s="39"/>
      <c r="I73" s="142"/>
      <c r="J73" s="39"/>
      <c r="K73" s="39"/>
      <c r="L73" s="43"/>
    </row>
    <row r="74" s="1" customFormat="1" ht="16.5" customHeight="1">
      <c r="B74" s="38"/>
      <c r="C74" s="39"/>
      <c r="D74" s="39"/>
      <c r="E74" s="170" t="str">
        <f>E7</f>
        <v>Oprava budovy RZZ Kunovice - Loučka</v>
      </c>
      <c r="F74" s="32"/>
      <c r="G74" s="32"/>
      <c r="H74" s="32"/>
      <c r="I74" s="142"/>
      <c r="J74" s="39"/>
      <c r="K74" s="39"/>
      <c r="L74" s="43"/>
    </row>
    <row r="75" s="1" customFormat="1" ht="12" customHeight="1">
      <c r="B75" s="38"/>
      <c r="C75" s="32" t="s">
        <v>101</v>
      </c>
      <c r="D75" s="39"/>
      <c r="E75" s="39"/>
      <c r="F75" s="39"/>
      <c r="G75" s="39"/>
      <c r="H75" s="39"/>
      <c r="I75" s="142"/>
      <c r="J75" s="39"/>
      <c r="K75" s="39"/>
      <c r="L75" s="43"/>
    </row>
    <row r="76" s="1" customFormat="1" ht="16.5" customHeight="1">
      <c r="B76" s="38"/>
      <c r="C76" s="39"/>
      <c r="D76" s="39"/>
      <c r="E76" s="64" t="str">
        <f>E9</f>
        <v>SO 02 - Oprava elektroinstalace</v>
      </c>
      <c r="F76" s="39"/>
      <c r="G76" s="39"/>
      <c r="H76" s="39"/>
      <c r="I76" s="142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2"/>
      <c r="J77" s="39"/>
      <c r="K77" s="39"/>
      <c r="L77" s="43"/>
    </row>
    <row r="78" s="1" customFormat="1" ht="12" customHeight="1">
      <c r="B78" s="38"/>
      <c r="C78" s="32" t="s">
        <v>21</v>
      </c>
      <c r="D78" s="39"/>
      <c r="E78" s="39"/>
      <c r="F78" s="27" t="str">
        <f>F12</f>
        <v>Kunovice - Loučka</v>
      </c>
      <c r="G78" s="39"/>
      <c r="H78" s="39"/>
      <c r="I78" s="144" t="s">
        <v>23</v>
      </c>
      <c r="J78" s="67" t="str">
        <f>IF(J12="","",J12)</f>
        <v>22. 5. 2019</v>
      </c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2"/>
      <c r="J79" s="39"/>
      <c r="K79" s="39"/>
      <c r="L79" s="43"/>
    </row>
    <row r="80" s="1" customFormat="1" ht="13.65" customHeight="1">
      <c r="B80" s="38"/>
      <c r="C80" s="32" t="s">
        <v>25</v>
      </c>
      <c r="D80" s="39"/>
      <c r="E80" s="39"/>
      <c r="F80" s="27" t="str">
        <f>E15</f>
        <v xml:space="preserve"> </v>
      </c>
      <c r="G80" s="39"/>
      <c r="H80" s="39"/>
      <c r="I80" s="144" t="s">
        <v>30</v>
      </c>
      <c r="J80" s="36" t="str">
        <f>E21</f>
        <v xml:space="preserve"> </v>
      </c>
      <c r="K80" s="39"/>
      <c r="L80" s="43"/>
    </row>
    <row r="81" s="1" customFormat="1" ht="13.65" customHeight="1">
      <c r="B81" s="38"/>
      <c r="C81" s="32" t="s">
        <v>28</v>
      </c>
      <c r="D81" s="39"/>
      <c r="E81" s="39"/>
      <c r="F81" s="27" t="str">
        <f>IF(E18="","",E18)</f>
        <v>Vyplň údaj</v>
      </c>
      <c r="G81" s="39"/>
      <c r="H81" s="39"/>
      <c r="I81" s="144" t="s">
        <v>32</v>
      </c>
      <c r="J81" s="36" t="str">
        <f>E24</f>
        <v>Vladimír Kamarád</v>
      </c>
      <c r="K81" s="39"/>
      <c r="L81" s="43"/>
    </row>
    <row r="82" s="1" customFormat="1" ht="10.32" customHeight="1">
      <c r="B82" s="38"/>
      <c r="C82" s="39"/>
      <c r="D82" s="39"/>
      <c r="E82" s="39"/>
      <c r="F82" s="39"/>
      <c r="G82" s="39"/>
      <c r="H82" s="39"/>
      <c r="I82" s="142"/>
      <c r="J82" s="39"/>
      <c r="K82" s="39"/>
      <c r="L82" s="43"/>
    </row>
    <row r="83" s="10" customFormat="1" ht="29.28" customHeight="1">
      <c r="B83" s="189"/>
      <c r="C83" s="190" t="s">
        <v>132</v>
      </c>
      <c r="D83" s="191" t="s">
        <v>54</v>
      </c>
      <c r="E83" s="191" t="s">
        <v>50</v>
      </c>
      <c r="F83" s="191" t="s">
        <v>51</v>
      </c>
      <c r="G83" s="191" t="s">
        <v>133</v>
      </c>
      <c r="H83" s="191" t="s">
        <v>134</v>
      </c>
      <c r="I83" s="192" t="s">
        <v>135</v>
      </c>
      <c r="J83" s="191" t="s">
        <v>105</v>
      </c>
      <c r="K83" s="193" t="s">
        <v>136</v>
      </c>
      <c r="L83" s="194"/>
      <c r="M83" s="87" t="s">
        <v>19</v>
      </c>
      <c r="N83" s="88" t="s">
        <v>39</v>
      </c>
      <c r="O83" s="88" t="s">
        <v>137</v>
      </c>
      <c r="P83" s="88" t="s">
        <v>138</v>
      </c>
      <c r="Q83" s="88" t="s">
        <v>139</v>
      </c>
      <c r="R83" s="88" t="s">
        <v>140</v>
      </c>
      <c r="S83" s="88" t="s">
        <v>141</v>
      </c>
      <c r="T83" s="89" t="s">
        <v>142</v>
      </c>
    </row>
    <row r="84" s="1" customFormat="1" ht="22.8" customHeight="1">
      <c r="B84" s="38"/>
      <c r="C84" s="94" t="s">
        <v>143</v>
      </c>
      <c r="D84" s="39"/>
      <c r="E84" s="39"/>
      <c r="F84" s="39"/>
      <c r="G84" s="39"/>
      <c r="H84" s="39"/>
      <c r="I84" s="142"/>
      <c r="J84" s="195">
        <f>BK84</f>
        <v>0</v>
      </c>
      <c r="K84" s="39"/>
      <c r="L84" s="43"/>
      <c r="M84" s="90"/>
      <c r="N84" s="91"/>
      <c r="O84" s="91"/>
      <c r="P84" s="196">
        <f>P85+P92+P203</f>
        <v>0</v>
      </c>
      <c r="Q84" s="91"/>
      <c r="R84" s="196">
        <f>R85+R92+R203</f>
        <v>0.14999999999999999</v>
      </c>
      <c r="S84" s="91"/>
      <c r="T84" s="197">
        <f>T85+T92+T203</f>
        <v>0</v>
      </c>
      <c r="AT84" s="17" t="s">
        <v>68</v>
      </c>
      <c r="AU84" s="17" t="s">
        <v>106</v>
      </c>
      <c r="BK84" s="198">
        <f>BK85+BK92+BK203</f>
        <v>0</v>
      </c>
    </row>
    <row r="85" s="11" customFormat="1" ht="25.92" customHeight="1">
      <c r="B85" s="199"/>
      <c r="C85" s="200"/>
      <c r="D85" s="201" t="s">
        <v>68</v>
      </c>
      <c r="E85" s="202" t="s">
        <v>144</v>
      </c>
      <c r="F85" s="202" t="s">
        <v>145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P86</f>
        <v>0</v>
      </c>
      <c r="Q85" s="207"/>
      <c r="R85" s="208">
        <f>R86</f>
        <v>0.14999999999999999</v>
      </c>
      <c r="S85" s="207"/>
      <c r="T85" s="209">
        <f>T86</f>
        <v>0</v>
      </c>
      <c r="AR85" s="210" t="s">
        <v>77</v>
      </c>
      <c r="AT85" s="211" t="s">
        <v>68</v>
      </c>
      <c r="AU85" s="211" t="s">
        <v>69</v>
      </c>
      <c r="AY85" s="210" t="s">
        <v>146</v>
      </c>
      <c r="BK85" s="212">
        <f>BK86</f>
        <v>0</v>
      </c>
    </row>
    <row r="86" s="11" customFormat="1" ht="22.8" customHeight="1">
      <c r="B86" s="199"/>
      <c r="C86" s="200"/>
      <c r="D86" s="201" t="s">
        <v>68</v>
      </c>
      <c r="E86" s="213" t="s">
        <v>195</v>
      </c>
      <c r="F86" s="213" t="s">
        <v>273</v>
      </c>
      <c r="G86" s="200"/>
      <c r="H86" s="200"/>
      <c r="I86" s="203"/>
      <c r="J86" s="214">
        <f>BK86</f>
        <v>0</v>
      </c>
      <c r="K86" s="200"/>
      <c r="L86" s="205"/>
      <c r="M86" s="206"/>
      <c r="N86" s="207"/>
      <c r="O86" s="207"/>
      <c r="P86" s="208">
        <f>SUM(P87:P91)</f>
        <v>0</v>
      </c>
      <c r="Q86" s="207"/>
      <c r="R86" s="208">
        <f>SUM(R87:R91)</f>
        <v>0.14999999999999999</v>
      </c>
      <c r="S86" s="207"/>
      <c r="T86" s="209">
        <f>SUM(T87:T91)</f>
        <v>0</v>
      </c>
      <c r="AR86" s="210" t="s">
        <v>77</v>
      </c>
      <c r="AT86" s="211" t="s">
        <v>68</v>
      </c>
      <c r="AU86" s="211" t="s">
        <v>77</v>
      </c>
      <c r="AY86" s="210" t="s">
        <v>146</v>
      </c>
      <c r="BK86" s="212">
        <f>SUM(BK87:BK91)</f>
        <v>0</v>
      </c>
    </row>
    <row r="87" s="1" customFormat="1" ht="22.5" customHeight="1">
      <c r="B87" s="38"/>
      <c r="C87" s="215" t="s">
        <v>77</v>
      </c>
      <c r="D87" s="215" t="s">
        <v>147</v>
      </c>
      <c r="E87" s="216" t="s">
        <v>983</v>
      </c>
      <c r="F87" s="217" t="s">
        <v>984</v>
      </c>
      <c r="G87" s="218" t="s">
        <v>193</v>
      </c>
      <c r="H87" s="219">
        <v>280</v>
      </c>
      <c r="I87" s="220"/>
      <c r="J87" s="221">
        <f>ROUND(I87*H87,2)</f>
        <v>0</v>
      </c>
      <c r="K87" s="217" t="s">
        <v>971</v>
      </c>
      <c r="L87" s="43"/>
      <c r="M87" s="222" t="s">
        <v>19</v>
      </c>
      <c r="N87" s="223" t="s">
        <v>40</v>
      </c>
      <c r="O87" s="79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AR87" s="17" t="s">
        <v>152</v>
      </c>
      <c r="AT87" s="17" t="s">
        <v>147</v>
      </c>
      <c r="AU87" s="17" t="s">
        <v>79</v>
      </c>
      <c r="AY87" s="17" t="s">
        <v>146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7" t="s">
        <v>77</v>
      </c>
      <c r="BK87" s="226">
        <f>ROUND(I87*H87,2)</f>
        <v>0</v>
      </c>
      <c r="BL87" s="17" t="s">
        <v>152</v>
      </c>
      <c r="BM87" s="17" t="s">
        <v>985</v>
      </c>
    </row>
    <row r="88" s="1" customFormat="1" ht="22.5" customHeight="1">
      <c r="B88" s="38"/>
      <c r="C88" s="215" t="s">
        <v>79</v>
      </c>
      <c r="D88" s="215" t="s">
        <v>147</v>
      </c>
      <c r="E88" s="216" t="s">
        <v>986</v>
      </c>
      <c r="F88" s="217" t="s">
        <v>987</v>
      </c>
      <c r="G88" s="218" t="s">
        <v>172</v>
      </c>
      <c r="H88" s="219">
        <v>70</v>
      </c>
      <c r="I88" s="220"/>
      <c r="J88" s="221">
        <f>ROUND(I88*H88,2)</f>
        <v>0</v>
      </c>
      <c r="K88" s="217" t="s">
        <v>971</v>
      </c>
      <c r="L88" s="43"/>
      <c r="M88" s="222" t="s">
        <v>19</v>
      </c>
      <c r="N88" s="223" t="s">
        <v>40</v>
      </c>
      <c r="O88" s="79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AR88" s="17" t="s">
        <v>152</v>
      </c>
      <c r="AT88" s="17" t="s">
        <v>147</v>
      </c>
      <c r="AU88" s="17" t="s">
        <v>79</v>
      </c>
      <c r="AY88" s="17" t="s">
        <v>146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7" t="s">
        <v>77</v>
      </c>
      <c r="BK88" s="226">
        <f>ROUND(I88*H88,2)</f>
        <v>0</v>
      </c>
      <c r="BL88" s="17" t="s">
        <v>152</v>
      </c>
      <c r="BM88" s="17" t="s">
        <v>988</v>
      </c>
    </row>
    <row r="89" s="1" customFormat="1">
      <c r="B89" s="38"/>
      <c r="C89" s="39"/>
      <c r="D89" s="229" t="s">
        <v>790</v>
      </c>
      <c r="E89" s="39"/>
      <c r="F89" s="270" t="s">
        <v>989</v>
      </c>
      <c r="G89" s="39"/>
      <c r="H89" s="39"/>
      <c r="I89" s="142"/>
      <c r="J89" s="39"/>
      <c r="K89" s="39"/>
      <c r="L89" s="43"/>
      <c r="M89" s="271"/>
      <c r="N89" s="79"/>
      <c r="O89" s="79"/>
      <c r="P89" s="79"/>
      <c r="Q89" s="79"/>
      <c r="R89" s="79"/>
      <c r="S89" s="79"/>
      <c r="T89" s="80"/>
      <c r="AT89" s="17" t="s">
        <v>790</v>
      </c>
      <c r="AU89" s="17" t="s">
        <v>79</v>
      </c>
    </row>
    <row r="90" s="1" customFormat="1" ht="16.5" customHeight="1">
      <c r="B90" s="38"/>
      <c r="C90" s="250" t="s">
        <v>158</v>
      </c>
      <c r="D90" s="250" t="s">
        <v>165</v>
      </c>
      <c r="E90" s="251" t="s">
        <v>990</v>
      </c>
      <c r="F90" s="252" t="s">
        <v>991</v>
      </c>
      <c r="G90" s="253" t="s">
        <v>795</v>
      </c>
      <c r="H90" s="254">
        <v>150</v>
      </c>
      <c r="I90" s="255"/>
      <c r="J90" s="256">
        <f>ROUND(I90*H90,2)</f>
        <v>0</v>
      </c>
      <c r="K90" s="252" t="s">
        <v>151</v>
      </c>
      <c r="L90" s="257"/>
      <c r="M90" s="258" t="s">
        <v>19</v>
      </c>
      <c r="N90" s="259" t="s">
        <v>40</v>
      </c>
      <c r="O90" s="79"/>
      <c r="P90" s="224">
        <f>O90*H90</f>
        <v>0</v>
      </c>
      <c r="Q90" s="224">
        <v>0.001</v>
      </c>
      <c r="R90" s="224">
        <f>Q90*H90</f>
        <v>0.14999999999999999</v>
      </c>
      <c r="S90" s="224">
        <v>0</v>
      </c>
      <c r="T90" s="225">
        <f>S90*H90</f>
        <v>0</v>
      </c>
      <c r="AR90" s="17" t="s">
        <v>168</v>
      </c>
      <c r="AT90" s="17" t="s">
        <v>165</v>
      </c>
      <c r="AU90" s="17" t="s">
        <v>79</v>
      </c>
      <c r="AY90" s="17" t="s">
        <v>146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77</v>
      </c>
      <c r="BK90" s="226">
        <f>ROUND(I90*H90,2)</f>
        <v>0</v>
      </c>
      <c r="BL90" s="17" t="s">
        <v>152</v>
      </c>
      <c r="BM90" s="17" t="s">
        <v>992</v>
      </c>
    </row>
    <row r="91" s="1" customFormat="1">
      <c r="B91" s="38"/>
      <c r="C91" s="39"/>
      <c r="D91" s="229" t="s">
        <v>790</v>
      </c>
      <c r="E91" s="39"/>
      <c r="F91" s="270" t="s">
        <v>993</v>
      </c>
      <c r="G91" s="39"/>
      <c r="H91" s="39"/>
      <c r="I91" s="142"/>
      <c r="J91" s="39"/>
      <c r="K91" s="39"/>
      <c r="L91" s="43"/>
      <c r="M91" s="271"/>
      <c r="N91" s="79"/>
      <c r="O91" s="79"/>
      <c r="P91" s="79"/>
      <c r="Q91" s="79"/>
      <c r="R91" s="79"/>
      <c r="S91" s="79"/>
      <c r="T91" s="80"/>
      <c r="AT91" s="17" t="s">
        <v>790</v>
      </c>
      <c r="AU91" s="17" t="s">
        <v>79</v>
      </c>
    </row>
    <row r="92" s="11" customFormat="1" ht="25.92" customHeight="1">
      <c r="B92" s="199"/>
      <c r="C92" s="200"/>
      <c r="D92" s="201" t="s">
        <v>68</v>
      </c>
      <c r="E92" s="202" t="s">
        <v>378</v>
      </c>
      <c r="F92" s="202" t="s">
        <v>379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</f>
        <v>0</v>
      </c>
      <c r="Q92" s="207"/>
      <c r="R92" s="208">
        <f>R93</f>
        <v>0</v>
      </c>
      <c r="S92" s="207"/>
      <c r="T92" s="209">
        <f>T93</f>
        <v>0</v>
      </c>
      <c r="AR92" s="210" t="s">
        <v>79</v>
      </c>
      <c r="AT92" s="211" t="s">
        <v>68</v>
      </c>
      <c r="AU92" s="211" t="s">
        <v>69</v>
      </c>
      <c r="AY92" s="210" t="s">
        <v>146</v>
      </c>
      <c r="BK92" s="212">
        <f>BK93</f>
        <v>0</v>
      </c>
    </row>
    <row r="93" s="11" customFormat="1" ht="22.8" customHeight="1">
      <c r="B93" s="199"/>
      <c r="C93" s="200"/>
      <c r="D93" s="201" t="s">
        <v>68</v>
      </c>
      <c r="E93" s="213" t="s">
        <v>994</v>
      </c>
      <c r="F93" s="213" t="s">
        <v>995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SUM(P94:P202)</f>
        <v>0</v>
      </c>
      <c r="Q93" s="207"/>
      <c r="R93" s="208">
        <f>SUM(R94:R202)</f>
        <v>0</v>
      </c>
      <c r="S93" s="207"/>
      <c r="T93" s="209">
        <f>SUM(T94:T202)</f>
        <v>0</v>
      </c>
      <c r="AR93" s="210" t="s">
        <v>79</v>
      </c>
      <c r="AT93" s="211" t="s">
        <v>68</v>
      </c>
      <c r="AU93" s="211" t="s">
        <v>77</v>
      </c>
      <c r="AY93" s="210" t="s">
        <v>146</v>
      </c>
      <c r="BK93" s="212">
        <f>SUM(BK94:BK202)</f>
        <v>0</v>
      </c>
    </row>
    <row r="94" s="1" customFormat="1" ht="22.5" customHeight="1">
      <c r="B94" s="38"/>
      <c r="C94" s="250" t="s">
        <v>152</v>
      </c>
      <c r="D94" s="250" t="s">
        <v>165</v>
      </c>
      <c r="E94" s="251" t="s">
        <v>996</v>
      </c>
      <c r="F94" s="252" t="s">
        <v>997</v>
      </c>
      <c r="G94" s="253" t="s">
        <v>193</v>
      </c>
      <c r="H94" s="254">
        <v>14.5</v>
      </c>
      <c r="I94" s="255"/>
      <c r="J94" s="256">
        <f>ROUND(I94*H94,2)</f>
        <v>0</v>
      </c>
      <c r="K94" s="252" t="s">
        <v>971</v>
      </c>
      <c r="L94" s="257"/>
      <c r="M94" s="258" t="s">
        <v>19</v>
      </c>
      <c r="N94" s="259" t="s">
        <v>40</v>
      </c>
      <c r="O94" s="79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AR94" s="17" t="s">
        <v>308</v>
      </c>
      <c r="AT94" s="17" t="s">
        <v>165</v>
      </c>
      <c r="AU94" s="17" t="s">
        <v>79</v>
      </c>
      <c r="AY94" s="17" t="s">
        <v>146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77</v>
      </c>
      <c r="BK94" s="226">
        <f>ROUND(I94*H94,2)</f>
        <v>0</v>
      </c>
      <c r="BL94" s="17" t="s">
        <v>233</v>
      </c>
      <c r="BM94" s="17" t="s">
        <v>998</v>
      </c>
    </row>
    <row r="95" s="1" customFormat="1" ht="22.5" customHeight="1">
      <c r="B95" s="38"/>
      <c r="C95" s="250" t="s">
        <v>175</v>
      </c>
      <c r="D95" s="250" t="s">
        <v>165</v>
      </c>
      <c r="E95" s="251" t="s">
        <v>999</v>
      </c>
      <c r="F95" s="252" t="s">
        <v>1000</v>
      </c>
      <c r="G95" s="253" t="s">
        <v>193</v>
      </c>
      <c r="H95" s="254">
        <v>13</v>
      </c>
      <c r="I95" s="255"/>
      <c r="J95" s="256">
        <f>ROUND(I95*H95,2)</f>
        <v>0</v>
      </c>
      <c r="K95" s="252" t="s">
        <v>971</v>
      </c>
      <c r="L95" s="257"/>
      <c r="M95" s="258" t="s">
        <v>19</v>
      </c>
      <c r="N95" s="259" t="s">
        <v>40</v>
      </c>
      <c r="O95" s="79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AR95" s="17" t="s">
        <v>308</v>
      </c>
      <c r="AT95" s="17" t="s">
        <v>165</v>
      </c>
      <c r="AU95" s="17" t="s">
        <v>79</v>
      </c>
      <c r="AY95" s="17" t="s">
        <v>146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77</v>
      </c>
      <c r="BK95" s="226">
        <f>ROUND(I95*H95,2)</f>
        <v>0</v>
      </c>
      <c r="BL95" s="17" t="s">
        <v>233</v>
      </c>
      <c r="BM95" s="17" t="s">
        <v>1001</v>
      </c>
    </row>
    <row r="96" s="1" customFormat="1" ht="22.5" customHeight="1">
      <c r="B96" s="38"/>
      <c r="C96" s="250" t="s">
        <v>180</v>
      </c>
      <c r="D96" s="250" t="s">
        <v>165</v>
      </c>
      <c r="E96" s="251" t="s">
        <v>1002</v>
      </c>
      <c r="F96" s="252" t="s">
        <v>1003</v>
      </c>
      <c r="G96" s="253" t="s">
        <v>193</v>
      </c>
      <c r="H96" s="254">
        <v>19</v>
      </c>
      <c r="I96" s="255"/>
      <c r="J96" s="256">
        <f>ROUND(I96*H96,2)</f>
        <v>0</v>
      </c>
      <c r="K96" s="252" t="s">
        <v>971</v>
      </c>
      <c r="L96" s="257"/>
      <c r="M96" s="258" t="s">
        <v>19</v>
      </c>
      <c r="N96" s="259" t="s">
        <v>40</v>
      </c>
      <c r="O96" s="79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AR96" s="17" t="s">
        <v>308</v>
      </c>
      <c r="AT96" s="17" t="s">
        <v>165</v>
      </c>
      <c r="AU96" s="17" t="s">
        <v>79</v>
      </c>
      <c r="AY96" s="17" t="s">
        <v>146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77</v>
      </c>
      <c r="BK96" s="226">
        <f>ROUND(I96*H96,2)</f>
        <v>0</v>
      </c>
      <c r="BL96" s="17" t="s">
        <v>233</v>
      </c>
      <c r="BM96" s="17" t="s">
        <v>1004</v>
      </c>
    </row>
    <row r="97" s="1" customFormat="1" ht="22.5" customHeight="1">
      <c r="B97" s="38"/>
      <c r="C97" s="250" t="s">
        <v>186</v>
      </c>
      <c r="D97" s="250" t="s">
        <v>165</v>
      </c>
      <c r="E97" s="251" t="s">
        <v>1005</v>
      </c>
      <c r="F97" s="252" t="s">
        <v>1006</v>
      </c>
      <c r="G97" s="253" t="s">
        <v>193</v>
      </c>
      <c r="H97" s="254">
        <v>12</v>
      </c>
      <c r="I97" s="255"/>
      <c r="J97" s="256">
        <f>ROUND(I97*H97,2)</f>
        <v>0</v>
      </c>
      <c r="K97" s="252" t="s">
        <v>971</v>
      </c>
      <c r="L97" s="257"/>
      <c r="M97" s="258" t="s">
        <v>19</v>
      </c>
      <c r="N97" s="259" t="s">
        <v>40</v>
      </c>
      <c r="O97" s="79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AR97" s="17" t="s">
        <v>308</v>
      </c>
      <c r="AT97" s="17" t="s">
        <v>165</v>
      </c>
      <c r="AU97" s="17" t="s">
        <v>79</v>
      </c>
      <c r="AY97" s="17" t="s">
        <v>146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7" t="s">
        <v>77</v>
      </c>
      <c r="BK97" s="226">
        <f>ROUND(I97*H97,2)</f>
        <v>0</v>
      </c>
      <c r="BL97" s="17" t="s">
        <v>233</v>
      </c>
      <c r="BM97" s="17" t="s">
        <v>1007</v>
      </c>
    </row>
    <row r="98" s="1" customFormat="1" ht="22.5" customHeight="1">
      <c r="B98" s="38"/>
      <c r="C98" s="250" t="s">
        <v>168</v>
      </c>
      <c r="D98" s="250" t="s">
        <v>165</v>
      </c>
      <c r="E98" s="251" t="s">
        <v>1008</v>
      </c>
      <c r="F98" s="252" t="s">
        <v>1009</v>
      </c>
      <c r="G98" s="253" t="s">
        <v>193</v>
      </c>
      <c r="H98" s="254">
        <v>78</v>
      </c>
      <c r="I98" s="255"/>
      <c r="J98" s="256">
        <f>ROUND(I98*H98,2)</f>
        <v>0</v>
      </c>
      <c r="K98" s="252" t="s">
        <v>971</v>
      </c>
      <c r="L98" s="257"/>
      <c r="M98" s="258" t="s">
        <v>19</v>
      </c>
      <c r="N98" s="259" t="s">
        <v>40</v>
      </c>
      <c r="O98" s="79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AR98" s="17" t="s">
        <v>308</v>
      </c>
      <c r="AT98" s="17" t="s">
        <v>165</v>
      </c>
      <c r="AU98" s="17" t="s">
        <v>79</v>
      </c>
      <c r="AY98" s="17" t="s">
        <v>146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77</v>
      </c>
      <c r="BK98" s="226">
        <f>ROUND(I98*H98,2)</f>
        <v>0</v>
      </c>
      <c r="BL98" s="17" t="s">
        <v>233</v>
      </c>
      <c r="BM98" s="17" t="s">
        <v>1010</v>
      </c>
    </row>
    <row r="99" s="1" customFormat="1" ht="22.5" customHeight="1">
      <c r="B99" s="38"/>
      <c r="C99" s="250" t="s">
        <v>195</v>
      </c>
      <c r="D99" s="250" t="s">
        <v>165</v>
      </c>
      <c r="E99" s="251" t="s">
        <v>1011</v>
      </c>
      <c r="F99" s="252" t="s">
        <v>1012</v>
      </c>
      <c r="G99" s="253" t="s">
        <v>193</v>
      </c>
      <c r="H99" s="254">
        <v>38.5</v>
      </c>
      <c r="I99" s="255"/>
      <c r="J99" s="256">
        <f>ROUND(I99*H99,2)</f>
        <v>0</v>
      </c>
      <c r="K99" s="252" t="s">
        <v>971</v>
      </c>
      <c r="L99" s="257"/>
      <c r="M99" s="258" t="s">
        <v>19</v>
      </c>
      <c r="N99" s="259" t="s">
        <v>40</v>
      </c>
      <c r="O99" s="79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AR99" s="17" t="s">
        <v>308</v>
      </c>
      <c r="AT99" s="17" t="s">
        <v>165</v>
      </c>
      <c r="AU99" s="17" t="s">
        <v>79</v>
      </c>
      <c r="AY99" s="17" t="s">
        <v>146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7" t="s">
        <v>77</v>
      </c>
      <c r="BK99" s="226">
        <f>ROUND(I99*H99,2)</f>
        <v>0</v>
      </c>
      <c r="BL99" s="17" t="s">
        <v>233</v>
      </c>
      <c r="BM99" s="17" t="s">
        <v>1013</v>
      </c>
    </row>
    <row r="100" s="1" customFormat="1" ht="22.5" customHeight="1">
      <c r="B100" s="38"/>
      <c r="C100" s="250" t="s">
        <v>199</v>
      </c>
      <c r="D100" s="250" t="s">
        <v>165</v>
      </c>
      <c r="E100" s="251" t="s">
        <v>1014</v>
      </c>
      <c r="F100" s="252" t="s">
        <v>1015</v>
      </c>
      <c r="G100" s="253" t="s">
        <v>193</v>
      </c>
      <c r="H100" s="254">
        <v>24</v>
      </c>
      <c r="I100" s="255"/>
      <c r="J100" s="256">
        <f>ROUND(I100*H100,2)</f>
        <v>0</v>
      </c>
      <c r="K100" s="252" t="s">
        <v>971</v>
      </c>
      <c r="L100" s="257"/>
      <c r="M100" s="258" t="s">
        <v>19</v>
      </c>
      <c r="N100" s="259" t="s">
        <v>40</v>
      </c>
      <c r="O100" s="79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AR100" s="17" t="s">
        <v>308</v>
      </c>
      <c r="AT100" s="17" t="s">
        <v>165</v>
      </c>
      <c r="AU100" s="17" t="s">
        <v>79</v>
      </c>
      <c r="AY100" s="17" t="s">
        <v>146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77</v>
      </c>
      <c r="BK100" s="226">
        <f>ROUND(I100*H100,2)</f>
        <v>0</v>
      </c>
      <c r="BL100" s="17" t="s">
        <v>233</v>
      </c>
      <c r="BM100" s="17" t="s">
        <v>1016</v>
      </c>
    </row>
    <row r="101" s="1" customFormat="1" ht="22.5" customHeight="1">
      <c r="B101" s="38"/>
      <c r="C101" s="250" t="s">
        <v>205</v>
      </c>
      <c r="D101" s="250" t="s">
        <v>165</v>
      </c>
      <c r="E101" s="251" t="s">
        <v>1017</v>
      </c>
      <c r="F101" s="252" t="s">
        <v>1018</v>
      </c>
      <c r="G101" s="253" t="s">
        <v>193</v>
      </c>
      <c r="H101" s="254">
        <v>370</v>
      </c>
      <c r="I101" s="255"/>
      <c r="J101" s="256">
        <f>ROUND(I101*H101,2)</f>
        <v>0</v>
      </c>
      <c r="K101" s="252" t="s">
        <v>971</v>
      </c>
      <c r="L101" s="257"/>
      <c r="M101" s="258" t="s">
        <v>19</v>
      </c>
      <c r="N101" s="259" t="s">
        <v>40</v>
      </c>
      <c r="O101" s="79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AR101" s="17" t="s">
        <v>308</v>
      </c>
      <c r="AT101" s="17" t="s">
        <v>165</v>
      </c>
      <c r="AU101" s="17" t="s">
        <v>79</v>
      </c>
      <c r="AY101" s="17" t="s">
        <v>146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7" t="s">
        <v>77</v>
      </c>
      <c r="BK101" s="226">
        <f>ROUND(I101*H101,2)</f>
        <v>0</v>
      </c>
      <c r="BL101" s="17" t="s">
        <v>233</v>
      </c>
      <c r="BM101" s="17" t="s">
        <v>1019</v>
      </c>
    </row>
    <row r="102" s="1" customFormat="1" ht="22.5" customHeight="1">
      <c r="B102" s="38"/>
      <c r="C102" s="250" t="s">
        <v>214</v>
      </c>
      <c r="D102" s="250" t="s">
        <v>165</v>
      </c>
      <c r="E102" s="251" t="s">
        <v>1020</v>
      </c>
      <c r="F102" s="252" t="s">
        <v>1021</v>
      </c>
      <c r="G102" s="253" t="s">
        <v>193</v>
      </c>
      <c r="H102" s="254">
        <v>343</v>
      </c>
      <c r="I102" s="255"/>
      <c r="J102" s="256">
        <f>ROUND(I102*H102,2)</f>
        <v>0</v>
      </c>
      <c r="K102" s="252" t="s">
        <v>971</v>
      </c>
      <c r="L102" s="257"/>
      <c r="M102" s="258" t="s">
        <v>19</v>
      </c>
      <c r="N102" s="259" t="s">
        <v>40</v>
      </c>
      <c r="O102" s="79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AR102" s="17" t="s">
        <v>308</v>
      </c>
      <c r="AT102" s="17" t="s">
        <v>165</v>
      </c>
      <c r="AU102" s="17" t="s">
        <v>79</v>
      </c>
      <c r="AY102" s="17" t="s">
        <v>146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77</v>
      </c>
      <c r="BK102" s="226">
        <f>ROUND(I102*H102,2)</f>
        <v>0</v>
      </c>
      <c r="BL102" s="17" t="s">
        <v>233</v>
      </c>
      <c r="BM102" s="17" t="s">
        <v>1022</v>
      </c>
    </row>
    <row r="103" s="1" customFormat="1" ht="22.5" customHeight="1">
      <c r="B103" s="38"/>
      <c r="C103" s="215" t="s">
        <v>218</v>
      </c>
      <c r="D103" s="215" t="s">
        <v>147</v>
      </c>
      <c r="E103" s="216" t="s">
        <v>1023</v>
      </c>
      <c r="F103" s="217" t="s">
        <v>1024</v>
      </c>
      <c r="G103" s="218" t="s">
        <v>193</v>
      </c>
      <c r="H103" s="219">
        <v>829.5</v>
      </c>
      <c r="I103" s="220"/>
      <c r="J103" s="221">
        <f>ROUND(I103*H103,2)</f>
        <v>0</v>
      </c>
      <c r="K103" s="217" t="s">
        <v>971</v>
      </c>
      <c r="L103" s="43"/>
      <c r="M103" s="222" t="s">
        <v>19</v>
      </c>
      <c r="N103" s="223" t="s">
        <v>40</v>
      </c>
      <c r="O103" s="79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AR103" s="17" t="s">
        <v>972</v>
      </c>
      <c r="AT103" s="17" t="s">
        <v>147</v>
      </c>
      <c r="AU103" s="17" t="s">
        <v>79</v>
      </c>
      <c r="AY103" s="17" t="s">
        <v>146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77</v>
      </c>
      <c r="BK103" s="226">
        <f>ROUND(I103*H103,2)</f>
        <v>0</v>
      </c>
      <c r="BL103" s="17" t="s">
        <v>972</v>
      </c>
      <c r="BM103" s="17" t="s">
        <v>1025</v>
      </c>
    </row>
    <row r="104" s="1" customFormat="1" ht="22.5" customHeight="1">
      <c r="B104" s="38"/>
      <c r="C104" s="215" t="s">
        <v>224</v>
      </c>
      <c r="D104" s="215" t="s">
        <v>147</v>
      </c>
      <c r="E104" s="216" t="s">
        <v>1026</v>
      </c>
      <c r="F104" s="217" t="s">
        <v>1027</v>
      </c>
      <c r="G104" s="218" t="s">
        <v>193</v>
      </c>
      <c r="H104" s="219">
        <v>82.5</v>
      </c>
      <c r="I104" s="220"/>
      <c r="J104" s="221">
        <f>ROUND(I104*H104,2)</f>
        <v>0</v>
      </c>
      <c r="K104" s="217" t="s">
        <v>971</v>
      </c>
      <c r="L104" s="43"/>
      <c r="M104" s="222" t="s">
        <v>19</v>
      </c>
      <c r="N104" s="223" t="s">
        <v>40</v>
      </c>
      <c r="O104" s="79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AR104" s="17" t="s">
        <v>972</v>
      </c>
      <c r="AT104" s="17" t="s">
        <v>147</v>
      </c>
      <c r="AU104" s="17" t="s">
        <v>79</v>
      </c>
      <c r="AY104" s="17" t="s">
        <v>146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77</v>
      </c>
      <c r="BK104" s="226">
        <f>ROUND(I104*H104,2)</f>
        <v>0</v>
      </c>
      <c r="BL104" s="17" t="s">
        <v>972</v>
      </c>
      <c r="BM104" s="17" t="s">
        <v>1028</v>
      </c>
    </row>
    <row r="105" s="1" customFormat="1" ht="22.5" customHeight="1">
      <c r="B105" s="38"/>
      <c r="C105" s="250" t="s">
        <v>8</v>
      </c>
      <c r="D105" s="250" t="s">
        <v>165</v>
      </c>
      <c r="E105" s="251" t="s">
        <v>1029</v>
      </c>
      <c r="F105" s="252" t="s">
        <v>1030</v>
      </c>
      <c r="G105" s="253" t="s">
        <v>193</v>
      </c>
      <c r="H105" s="254">
        <v>17</v>
      </c>
      <c r="I105" s="255"/>
      <c r="J105" s="256">
        <f>ROUND(I105*H105,2)</f>
        <v>0</v>
      </c>
      <c r="K105" s="252" t="s">
        <v>971</v>
      </c>
      <c r="L105" s="257"/>
      <c r="M105" s="258" t="s">
        <v>19</v>
      </c>
      <c r="N105" s="259" t="s">
        <v>40</v>
      </c>
      <c r="O105" s="79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AR105" s="17" t="s">
        <v>308</v>
      </c>
      <c r="AT105" s="17" t="s">
        <v>165</v>
      </c>
      <c r="AU105" s="17" t="s">
        <v>79</v>
      </c>
      <c r="AY105" s="17" t="s">
        <v>146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77</v>
      </c>
      <c r="BK105" s="226">
        <f>ROUND(I105*H105,2)</f>
        <v>0</v>
      </c>
      <c r="BL105" s="17" t="s">
        <v>233</v>
      </c>
      <c r="BM105" s="17" t="s">
        <v>1031</v>
      </c>
    </row>
    <row r="106" s="1" customFormat="1" ht="22.5" customHeight="1">
      <c r="B106" s="38"/>
      <c r="C106" s="250" t="s">
        <v>233</v>
      </c>
      <c r="D106" s="250" t="s">
        <v>165</v>
      </c>
      <c r="E106" s="251" t="s">
        <v>1032</v>
      </c>
      <c r="F106" s="252" t="s">
        <v>1033</v>
      </c>
      <c r="G106" s="253" t="s">
        <v>193</v>
      </c>
      <c r="H106" s="254">
        <v>29</v>
      </c>
      <c r="I106" s="255"/>
      <c r="J106" s="256">
        <f>ROUND(I106*H106,2)</f>
        <v>0</v>
      </c>
      <c r="K106" s="252" t="s">
        <v>971</v>
      </c>
      <c r="L106" s="257"/>
      <c r="M106" s="258" t="s">
        <v>19</v>
      </c>
      <c r="N106" s="259" t="s">
        <v>40</v>
      </c>
      <c r="O106" s="79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AR106" s="17" t="s">
        <v>308</v>
      </c>
      <c r="AT106" s="17" t="s">
        <v>165</v>
      </c>
      <c r="AU106" s="17" t="s">
        <v>79</v>
      </c>
      <c r="AY106" s="17" t="s">
        <v>146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77</v>
      </c>
      <c r="BK106" s="226">
        <f>ROUND(I106*H106,2)</f>
        <v>0</v>
      </c>
      <c r="BL106" s="17" t="s">
        <v>233</v>
      </c>
      <c r="BM106" s="17" t="s">
        <v>1034</v>
      </c>
    </row>
    <row r="107" s="1" customFormat="1" ht="22.5" customHeight="1">
      <c r="B107" s="38"/>
      <c r="C107" s="250" t="s">
        <v>237</v>
      </c>
      <c r="D107" s="250" t="s">
        <v>165</v>
      </c>
      <c r="E107" s="251" t="s">
        <v>1035</v>
      </c>
      <c r="F107" s="252" t="s">
        <v>1036</v>
      </c>
      <c r="G107" s="253" t="s">
        <v>193</v>
      </c>
      <c r="H107" s="254">
        <v>31</v>
      </c>
      <c r="I107" s="255"/>
      <c r="J107" s="256">
        <f>ROUND(I107*H107,2)</f>
        <v>0</v>
      </c>
      <c r="K107" s="252" t="s">
        <v>971</v>
      </c>
      <c r="L107" s="257"/>
      <c r="M107" s="258" t="s">
        <v>19</v>
      </c>
      <c r="N107" s="259" t="s">
        <v>40</v>
      </c>
      <c r="O107" s="79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AR107" s="17" t="s">
        <v>308</v>
      </c>
      <c r="AT107" s="17" t="s">
        <v>165</v>
      </c>
      <c r="AU107" s="17" t="s">
        <v>79</v>
      </c>
      <c r="AY107" s="17" t="s">
        <v>146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77</v>
      </c>
      <c r="BK107" s="226">
        <f>ROUND(I107*H107,2)</f>
        <v>0</v>
      </c>
      <c r="BL107" s="17" t="s">
        <v>233</v>
      </c>
      <c r="BM107" s="17" t="s">
        <v>1037</v>
      </c>
    </row>
    <row r="108" s="1" customFormat="1" ht="22.5" customHeight="1">
      <c r="B108" s="38"/>
      <c r="C108" s="215" t="s">
        <v>242</v>
      </c>
      <c r="D108" s="215" t="s">
        <v>147</v>
      </c>
      <c r="E108" s="216" t="s">
        <v>1038</v>
      </c>
      <c r="F108" s="217" t="s">
        <v>1039</v>
      </c>
      <c r="G108" s="218" t="s">
        <v>193</v>
      </c>
      <c r="H108" s="219">
        <v>77</v>
      </c>
      <c r="I108" s="220"/>
      <c r="J108" s="221">
        <f>ROUND(I108*H108,2)</f>
        <v>0</v>
      </c>
      <c r="K108" s="217" t="s">
        <v>971</v>
      </c>
      <c r="L108" s="43"/>
      <c r="M108" s="222" t="s">
        <v>19</v>
      </c>
      <c r="N108" s="223" t="s">
        <v>40</v>
      </c>
      <c r="O108" s="79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AR108" s="17" t="s">
        <v>972</v>
      </c>
      <c r="AT108" s="17" t="s">
        <v>147</v>
      </c>
      <c r="AU108" s="17" t="s">
        <v>79</v>
      </c>
      <c r="AY108" s="17" t="s">
        <v>146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77</v>
      </c>
      <c r="BK108" s="226">
        <f>ROUND(I108*H108,2)</f>
        <v>0</v>
      </c>
      <c r="BL108" s="17" t="s">
        <v>972</v>
      </c>
      <c r="BM108" s="17" t="s">
        <v>1040</v>
      </c>
    </row>
    <row r="109" s="1" customFormat="1" ht="22.5" customHeight="1">
      <c r="B109" s="38"/>
      <c r="C109" s="250" t="s">
        <v>247</v>
      </c>
      <c r="D109" s="250" t="s">
        <v>165</v>
      </c>
      <c r="E109" s="251" t="s">
        <v>1041</v>
      </c>
      <c r="F109" s="252" t="s">
        <v>1042</v>
      </c>
      <c r="G109" s="253" t="s">
        <v>193</v>
      </c>
      <c r="H109" s="254">
        <v>33.5</v>
      </c>
      <c r="I109" s="255"/>
      <c r="J109" s="256">
        <f>ROUND(I109*H109,2)</f>
        <v>0</v>
      </c>
      <c r="K109" s="252" t="s">
        <v>971</v>
      </c>
      <c r="L109" s="257"/>
      <c r="M109" s="258" t="s">
        <v>19</v>
      </c>
      <c r="N109" s="259" t="s">
        <v>40</v>
      </c>
      <c r="O109" s="79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AR109" s="17" t="s">
        <v>308</v>
      </c>
      <c r="AT109" s="17" t="s">
        <v>165</v>
      </c>
      <c r="AU109" s="17" t="s">
        <v>79</v>
      </c>
      <c r="AY109" s="17" t="s">
        <v>146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77</v>
      </c>
      <c r="BK109" s="226">
        <f>ROUND(I109*H109,2)</f>
        <v>0</v>
      </c>
      <c r="BL109" s="17" t="s">
        <v>233</v>
      </c>
      <c r="BM109" s="17" t="s">
        <v>1043</v>
      </c>
    </row>
    <row r="110" s="1" customFormat="1">
      <c r="B110" s="38"/>
      <c r="C110" s="39"/>
      <c r="D110" s="229" t="s">
        <v>790</v>
      </c>
      <c r="E110" s="39"/>
      <c r="F110" s="270" t="s">
        <v>1044</v>
      </c>
      <c r="G110" s="39"/>
      <c r="H110" s="39"/>
      <c r="I110" s="142"/>
      <c r="J110" s="39"/>
      <c r="K110" s="39"/>
      <c r="L110" s="43"/>
      <c r="M110" s="271"/>
      <c r="N110" s="79"/>
      <c r="O110" s="79"/>
      <c r="P110" s="79"/>
      <c r="Q110" s="79"/>
      <c r="R110" s="79"/>
      <c r="S110" s="79"/>
      <c r="T110" s="80"/>
      <c r="AT110" s="17" t="s">
        <v>790</v>
      </c>
      <c r="AU110" s="17" t="s">
        <v>79</v>
      </c>
    </row>
    <row r="111" s="1" customFormat="1" ht="22.5" customHeight="1">
      <c r="B111" s="38"/>
      <c r="C111" s="215" t="s">
        <v>253</v>
      </c>
      <c r="D111" s="215" t="s">
        <v>147</v>
      </c>
      <c r="E111" s="216" t="s">
        <v>1045</v>
      </c>
      <c r="F111" s="217" t="s">
        <v>1046</v>
      </c>
      <c r="G111" s="218" t="s">
        <v>193</v>
      </c>
      <c r="H111" s="219">
        <v>33.5</v>
      </c>
      <c r="I111" s="220"/>
      <c r="J111" s="221">
        <f>ROUND(I111*H111,2)</f>
        <v>0</v>
      </c>
      <c r="K111" s="217" t="s">
        <v>971</v>
      </c>
      <c r="L111" s="43"/>
      <c r="M111" s="222" t="s">
        <v>19</v>
      </c>
      <c r="N111" s="223" t="s">
        <v>40</v>
      </c>
      <c r="O111" s="79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AR111" s="17" t="s">
        <v>972</v>
      </c>
      <c r="AT111" s="17" t="s">
        <v>147</v>
      </c>
      <c r="AU111" s="17" t="s">
        <v>79</v>
      </c>
      <c r="AY111" s="17" t="s">
        <v>146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77</v>
      </c>
      <c r="BK111" s="226">
        <f>ROUND(I111*H111,2)</f>
        <v>0</v>
      </c>
      <c r="BL111" s="17" t="s">
        <v>972</v>
      </c>
      <c r="BM111" s="17" t="s">
        <v>1047</v>
      </c>
    </row>
    <row r="112" s="1" customFormat="1" ht="33.75" customHeight="1">
      <c r="B112" s="38"/>
      <c r="C112" s="215" t="s">
        <v>7</v>
      </c>
      <c r="D112" s="215" t="s">
        <v>147</v>
      </c>
      <c r="E112" s="216" t="s">
        <v>1048</v>
      </c>
      <c r="F112" s="217" t="s">
        <v>1049</v>
      </c>
      <c r="G112" s="218" t="s">
        <v>178</v>
      </c>
      <c r="H112" s="219">
        <v>180</v>
      </c>
      <c r="I112" s="220"/>
      <c r="J112" s="221">
        <f>ROUND(I112*H112,2)</f>
        <v>0</v>
      </c>
      <c r="K112" s="217" t="s">
        <v>971</v>
      </c>
      <c r="L112" s="43"/>
      <c r="M112" s="222" t="s">
        <v>19</v>
      </c>
      <c r="N112" s="223" t="s">
        <v>40</v>
      </c>
      <c r="O112" s="79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17" t="s">
        <v>972</v>
      </c>
      <c r="AT112" s="17" t="s">
        <v>147</v>
      </c>
      <c r="AU112" s="17" t="s">
        <v>79</v>
      </c>
      <c r="AY112" s="17" t="s">
        <v>146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7" t="s">
        <v>77</v>
      </c>
      <c r="BK112" s="226">
        <f>ROUND(I112*H112,2)</f>
        <v>0</v>
      </c>
      <c r="BL112" s="17" t="s">
        <v>972</v>
      </c>
      <c r="BM112" s="17" t="s">
        <v>1050</v>
      </c>
    </row>
    <row r="113" s="1" customFormat="1" ht="33.75" customHeight="1">
      <c r="B113" s="38"/>
      <c r="C113" s="215" t="s">
        <v>261</v>
      </c>
      <c r="D113" s="215" t="s">
        <v>147</v>
      </c>
      <c r="E113" s="216" t="s">
        <v>1051</v>
      </c>
      <c r="F113" s="217" t="s">
        <v>1052</v>
      </c>
      <c r="G113" s="218" t="s">
        <v>178</v>
      </c>
      <c r="H113" s="219">
        <v>10</v>
      </c>
      <c r="I113" s="220"/>
      <c r="J113" s="221">
        <f>ROUND(I113*H113,2)</f>
        <v>0</v>
      </c>
      <c r="K113" s="217" t="s">
        <v>971</v>
      </c>
      <c r="L113" s="43"/>
      <c r="M113" s="222" t="s">
        <v>19</v>
      </c>
      <c r="N113" s="223" t="s">
        <v>40</v>
      </c>
      <c r="O113" s="79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AR113" s="17" t="s">
        <v>972</v>
      </c>
      <c r="AT113" s="17" t="s">
        <v>147</v>
      </c>
      <c r="AU113" s="17" t="s">
        <v>79</v>
      </c>
      <c r="AY113" s="17" t="s">
        <v>146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77</v>
      </c>
      <c r="BK113" s="226">
        <f>ROUND(I113*H113,2)</f>
        <v>0</v>
      </c>
      <c r="BL113" s="17" t="s">
        <v>972</v>
      </c>
      <c r="BM113" s="17" t="s">
        <v>1053</v>
      </c>
    </row>
    <row r="114" s="1" customFormat="1" ht="22.5" customHeight="1">
      <c r="B114" s="38"/>
      <c r="C114" s="250" t="s">
        <v>265</v>
      </c>
      <c r="D114" s="250" t="s">
        <v>165</v>
      </c>
      <c r="E114" s="251" t="s">
        <v>1054</v>
      </c>
      <c r="F114" s="252" t="s">
        <v>1055</v>
      </c>
      <c r="G114" s="253" t="s">
        <v>178</v>
      </c>
      <c r="H114" s="254">
        <v>2</v>
      </c>
      <c r="I114" s="255"/>
      <c r="J114" s="256">
        <f>ROUND(I114*H114,2)</f>
        <v>0</v>
      </c>
      <c r="K114" s="252" t="s">
        <v>971</v>
      </c>
      <c r="L114" s="257"/>
      <c r="M114" s="258" t="s">
        <v>19</v>
      </c>
      <c r="N114" s="259" t="s">
        <v>40</v>
      </c>
      <c r="O114" s="79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AR114" s="17" t="s">
        <v>308</v>
      </c>
      <c r="AT114" s="17" t="s">
        <v>165</v>
      </c>
      <c r="AU114" s="17" t="s">
        <v>79</v>
      </c>
      <c r="AY114" s="17" t="s">
        <v>146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7" t="s">
        <v>77</v>
      </c>
      <c r="BK114" s="226">
        <f>ROUND(I114*H114,2)</f>
        <v>0</v>
      </c>
      <c r="BL114" s="17" t="s">
        <v>233</v>
      </c>
      <c r="BM114" s="17" t="s">
        <v>1056</v>
      </c>
    </row>
    <row r="115" s="1" customFormat="1" ht="22.5" customHeight="1">
      <c r="B115" s="38"/>
      <c r="C115" s="250" t="s">
        <v>269</v>
      </c>
      <c r="D115" s="250" t="s">
        <v>165</v>
      </c>
      <c r="E115" s="251" t="s">
        <v>1057</v>
      </c>
      <c r="F115" s="252" t="s">
        <v>1058</v>
      </c>
      <c r="G115" s="253" t="s">
        <v>178</v>
      </c>
      <c r="H115" s="254">
        <v>1</v>
      </c>
      <c r="I115" s="255"/>
      <c r="J115" s="256">
        <f>ROUND(I115*H115,2)</f>
        <v>0</v>
      </c>
      <c r="K115" s="252" t="s">
        <v>971</v>
      </c>
      <c r="L115" s="257"/>
      <c r="M115" s="258" t="s">
        <v>19</v>
      </c>
      <c r="N115" s="259" t="s">
        <v>40</v>
      </c>
      <c r="O115" s="79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AR115" s="17" t="s">
        <v>308</v>
      </c>
      <c r="AT115" s="17" t="s">
        <v>165</v>
      </c>
      <c r="AU115" s="17" t="s">
        <v>79</v>
      </c>
      <c r="AY115" s="17" t="s">
        <v>146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77</v>
      </c>
      <c r="BK115" s="226">
        <f>ROUND(I115*H115,2)</f>
        <v>0</v>
      </c>
      <c r="BL115" s="17" t="s">
        <v>233</v>
      </c>
      <c r="BM115" s="17" t="s">
        <v>1059</v>
      </c>
    </row>
    <row r="116" s="1" customFormat="1" ht="22.5" customHeight="1">
      <c r="B116" s="38"/>
      <c r="C116" s="250" t="s">
        <v>274</v>
      </c>
      <c r="D116" s="250" t="s">
        <v>165</v>
      </c>
      <c r="E116" s="251" t="s">
        <v>1060</v>
      </c>
      <c r="F116" s="252" t="s">
        <v>1061</v>
      </c>
      <c r="G116" s="253" t="s">
        <v>178</v>
      </c>
      <c r="H116" s="254">
        <v>4</v>
      </c>
      <c r="I116" s="255"/>
      <c r="J116" s="256">
        <f>ROUND(I116*H116,2)</f>
        <v>0</v>
      </c>
      <c r="K116" s="252" t="s">
        <v>971</v>
      </c>
      <c r="L116" s="257"/>
      <c r="M116" s="258" t="s">
        <v>19</v>
      </c>
      <c r="N116" s="259" t="s">
        <v>40</v>
      </c>
      <c r="O116" s="79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17" t="s">
        <v>308</v>
      </c>
      <c r="AT116" s="17" t="s">
        <v>165</v>
      </c>
      <c r="AU116" s="17" t="s">
        <v>79</v>
      </c>
      <c r="AY116" s="17" t="s">
        <v>146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7" t="s">
        <v>77</v>
      </c>
      <c r="BK116" s="226">
        <f>ROUND(I116*H116,2)</f>
        <v>0</v>
      </c>
      <c r="BL116" s="17" t="s">
        <v>233</v>
      </c>
      <c r="BM116" s="17" t="s">
        <v>1062</v>
      </c>
    </row>
    <row r="117" s="1" customFormat="1" ht="22.5" customHeight="1">
      <c r="B117" s="38"/>
      <c r="C117" s="250" t="s">
        <v>278</v>
      </c>
      <c r="D117" s="250" t="s">
        <v>165</v>
      </c>
      <c r="E117" s="251" t="s">
        <v>1063</v>
      </c>
      <c r="F117" s="252" t="s">
        <v>1064</v>
      </c>
      <c r="G117" s="253" t="s">
        <v>178</v>
      </c>
      <c r="H117" s="254">
        <v>6</v>
      </c>
      <c r="I117" s="255"/>
      <c r="J117" s="256">
        <f>ROUND(I117*H117,2)</f>
        <v>0</v>
      </c>
      <c r="K117" s="252" t="s">
        <v>971</v>
      </c>
      <c r="L117" s="257"/>
      <c r="M117" s="258" t="s">
        <v>19</v>
      </c>
      <c r="N117" s="259" t="s">
        <v>40</v>
      </c>
      <c r="O117" s="79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AR117" s="17" t="s">
        <v>308</v>
      </c>
      <c r="AT117" s="17" t="s">
        <v>165</v>
      </c>
      <c r="AU117" s="17" t="s">
        <v>79</v>
      </c>
      <c r="AY117" s="17" t="s">
        <v>146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77</v>
      </c>
      <c r="BK117" s="226">
        <f>ROUND(I117*H117,2)</f>
        <v>0</v>
      </c>
      <c r="BL117" s="17" t="s">
        <v>233</v>
      </c>
      <c r="BM117" s="17" t="s">
        <v>1065</v>
      </c>
    </row>
    <row r="118" s="1" customFormat="1" ht="22.5" customHeight="1">
      <c r="B118" s="38"/>
      <c r="C118" s="250" t="s">
        <v>282</v>
      </c>
      <c r="D118" s="250" t="s">
        <v>165</v>
      </c>
      <c r="E118" s="251" t="s">
        <v>1066</v>
      </c>
      <c r="F118" s="252" t="s">
        <v>1067</v>
      </c>
      <c r="G118" s="253" t="s">
        <v>178</v>
      </c>
      <c r="H118" s="254">
        <v>2</v>
      </c>
      <c r="I118" s="255"/>
      <c r="J118" s="256">
        <f>ROUND(I118*H118,2)</f>
        <v>0</v>
      </c>
      <c r="K118" s="252" t="s">
        <v>971</v>
      </c>
      <c r="L118" s="257"/>
      <c r="M118" s="258" t="s">
        <v>19</v>
      </c>
      <c r="N118" s="259" t="s">
        <v>40</v>
      </c>
      <c r="O118" s="79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AR118" s="17" t="s">
        <v>308</v>
      </c>
      <c r="AT118" s="17" t="s">
        <v>165</v>
      </c>
      <c r="AU118" s="17" t="s">
        <v>79</v>
      </c>
      <c r="AY118" s="17" t="s">
        <v>146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7" t="s">
        <v>77</v>
      </c>
      <c r="BK118" s="226">
        <f>ROUND(I118*H118,2)</f>
        <v>0</v>
      </c>
      <c r="BL118" s="17" t="s">
        <v>233</v>
      </c>
      <c r="BM118" s="17" t="s">
        <v>1068</v>
      </c>
    </row>
    <row r="119" s="1" customFormat="1" ht="22.5" customHeight="1">
      <c r="B119" s="38"/>
      <c r="C119" s="250" t="s">
        <v>287</v>
      </c>
      <c r="D119" s="250" t="s">
        <v>165</v>
      </c>
      <c r="E119" s="251" t="s">
        <v>1069</v>
      </c>
      <c r="F119" s="252" t="s">
        <v>1070</v>
      </c>
      <c r="G119" s="253" t="s">
        <v>178</v>
      </c>
      <c r="H119" s="254">
        <v>5</v>
      </c>
      <c r="I119" s="255"/>
      <c r="J119" s="256">
        <f>ROUND(I119*H119,2)</f>
        <v>0</v>
      </c>
      <c r="K119" s="252" t="s">
        <v>971</v>
      </c>
      <c r="L119" s="257"/>
      <c r="M119" s="258" t="s">
        <v>19</v>
      </c>
      <c r="N119" s="259" t="s">
        <v>40</v>
      </c>
      <c r="O119" s="79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AR119" s="17" t="s">
        <v>308</v>
      </c>
      <c r="AT119" s="17" t="s">
        <v>165</v>
      </c>
      <c r="AU119" s="17" t="s">
        <v>79</v>
      </c>
      <c r="AY119" s="17" t="s">
        <v>146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7" t="s">
        <v>77</v>
      </c>
      <c r="BK119" s="226">
        <f>ROUND(I119*H119,2)</f>
        <v>0</v>
      </c>
      <c r="BL119" s="17" t="s">
        <v>233</v>
      </c>
      <c r="BM119" s="17" t="s">
        <v>1071</v>
      </c>
    </row>
    <row r="120" s="1" customFormat="1" ht="22.5" customHeight="1">
      <c r="B120" s="38"/>
      <c r="C120" s="250" t="s">
        <v>292</v>
      </c>
      <c r="D120" s="250" t="s">
        <v>165</v>
      </c>
      <c r="E120" s="251" t="s">
        <v>1072</v>
      </c>
      <c r="F120" s="252" t="s">
        <v>1073</v>
      </c>
      <c r="G120" s="253" t="s">
        <v>178</v>
      </c>
      <c r="H120" s="254">
        <v>5</v>
      </c>
      <c r="I120" s="255"/>
      <c r="J120" s="256">
        <f>ROUND(I120*H120,2)</f>
        <v>0</v>
      </c>
      <c r="K120" s="252" t="s">
        <v>971</v>
      </c>
      <c r="L120" s="257"/>
      <c r="M120" s="258" t="s">
        <v>19</v>
      </c>
      <c r="N120" s="259" t="s">
        <v>40</v>
      </c>
      <c r="O120" s="79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AR120" s="17" t="s">
        <v>308</v>
      </c>
      <c r="AT120" s="17" t="s">
        <v>165</v>
      </c>
      <c r="AU120" s="17" t="s">
        <v>79</v>
      </c>
      <c r="AY120" s="17" t="s">
        <v>146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77</v>
      </c>
      <c r="BK120" s="226">
        <f>ROUND(I120*H120,2)</f>
        <v>0</v>
      </c>
      <c r="BL120" s="17" t="s">
        <v>233</v>
      </c>
      <c r="BM120" s="17" t="s">
        <v>1074</v>
      </c>
    </row>
    <row r="121" s="1" customFormat="1" ht="22.5" customHeight="1">
      <c r="B121" s="38"/>
      <c r="C121" s="250" t="s">
        <v>296</v>
      </c>
      <c r="D121" s="250" t="s">
        <v>165</v>
      </c>
      <c r="E121" s="251" t="s">
        <v>1075</v>
      </c>
      <c r="F121" s="252" t="s">
        <v>1076</v>
      </c>
      <c r="G121" s="253" t="s">
        <v>178</v>
      </c>
      <c r="H121" s="254">
        <v>1</v>
      </c>
      <c r="I121" s="255"/>
      <c r="J121" s="256">
        <f>ROUND(I121*H121,2)</f>
        <v>0</v>
      </c>
      <c r="K121" s="252" t="s">
        <v>971</v>
      </c>
      <c r="L121" s="257"/>
      <c r="M121" s="258" t="s">
        <v>19</v>
      </c>
      <c r="N121" s="259" t="s">
        <v>40</v>
      </c>
      <c r="O121" s="79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AR121" s="17" t="s">
        <v>308</v>
      </c>
      <c r="AT121" s="17" t="s">
        <v>165</v>
      </c>
      <c r="AU121" s="17" t="s">
        <v>79</v>
      </c>
      <c r="AY121" s="17" t="s">
        <v>146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7" t="s">
        <v>77</v>
      </c>
      <c r="BK121" s="226">
        <f>ROUND(I121*H121,2)</f>
        <v>0</v>
      </c>
      <c r="BL121" s="17" t="s">
        <v>233</v>
      </c>
      <c r="BM121" s="17" t="s">
        <v>1077</v>
      </c>
    </row>
    <row r="122" s="1" customFormat="1">
      <c r="B122" s="38"/>
      <c r="C122" s="39"/>
      <c r="D122" s="229" t="s">
        <v>790</v>
      </c>
      <c r="E122" s="39"/>
      <c r="F122" s="270" t="s">
        <v>1078</v>
      </c>
      <c r="G122" s="39"/>
      <c r="H122" s="39"/>
      <c r="I122" s="142"/>
      <c r="J122" s="39"/>
      <c r="K122" s="39"/>
      <c r="L122" s="43"/>
      <c r="M122" s="271"/>
      <c r="N122" s="79"/>
      <c r="O122" s="79"/>
      <c r="P122" s="79"/>
      <c r="Q122" s="79"/>
      <c r="R122" s="79"/>
      <c r="S122" s="79"/>
      <c r="T122" s="80"/>
      <c r="AT122" s="17" t="s">
        <v>790</v>
      </c>
      <c r="AU122" s="17" t="s">
        <v>79</v>
      </c>
    </row>
    <row r="123" s="1" customFormat="1" ht="22.5" customHeight="1">
      <c r="B123" s="38"/>
      <c r="C123" s="215" t="s">
        <v>303</v>
      </c>
      <c r="D123" s="215" t="s">
        <v>147</v>
      </c>
      <c r="E123" s="216" t="s">
        <v>1079</v>
      </c>
      <c r="F123" s="217" t="s">
        <v>1080</v>
      </c>
      <c r="G123" s="218" t="s">
        <v>178</v>
      </c>
      <c r="H123" s="219">
        <v>1</v>
      </c>
      <c r="I123" s="220"/>
      <c r="J123" s="221">
        <f>ROUND(I123*H123,2)</f>
        <v>0</v>
      </c>
      <c r="K123" s="217" t="s">
        <v>971</v>
      </c>
      <c r="L123" s="43"/>
      <c r="M123" s="222" t="s">
        <v>19</v>
      </c>
      <c r="N123" s="223" t="s">
        <v>40</v>
      </c>
      <c r="O123" s="79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AR123" s="17" t="s">
        <v>972</v>
      </c>
      <c r="AT123" s="17" t="s">
        <v>147</v>
      </c>
      <c r="AU123" s="17" t="s">
        <v>79</v>
      </c>
      <c r="AY123" s="17" t="s">
        <v>146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77</v>
      </c>
      <c r="BK123" s="226">
        <f>ROUND(I123*H123,2)</f>
        <v>0</v>
      </c>
      <c r="BL123" s="17" t="s">
        <v>972</v>
      </c>
      <c r="BM123" s="17" t="s">
        <v>1081</v>
      </c>
    </row>
    <row r="124" s="1" customFormat="1" ht="22.5" customHeight="1">
      <c r="B124" s="38"/>
      <c r="C124" s="250" t="s">
        <v>308</v>
      </c>
      <c r="D124" s="250" t="s">
        <v>165</v>
      </c>
      <c r="E124" s="251" t="s">
        <v>1082</v>
      </c>
      <c r="F124" s="252" t="s">
        <v>1083</v>
      </c>
      <c r="G124" s="253" t="s">
        <v>178</v>
      </c>
      <c r="H124" s="254">
        <v>1</v>
      </c>
      <c r="I124" s="255"/>
      <c r="J124" s="256">
        <f>ROUND(I124*H124,2)</f>
        <v>0</v>
      </c>
      <c r="K124" s="252" t="s">
        <v>971</v>
      </c>
      <c r="L124" s="257"/>
      <c r="M124" s="258" t="s">
        <v>19</v>
      </c>
      <c r="N124" s="259" t="s">
        <v>40</v>
      </c>
      <c r="O124" s="79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17" t="s">
        <v>308</v>
      </c>
      <c r="AT124" s="17" t="s">
        <v>165</v>
      </c>
      <c r="AU124" s="17" t="s">
        <v>79</v>
      </c>
      <c r="AY124" s="17" t="s">
        <v>146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77</v>
      </c>
      <c r="BK124" s="226">
        <f>ROUND(I124*H124,2)</f>
        <v>0</v>
      </c>
      <c r="BL124" s="17" t="s">
        <v>233</v>
      </c>
      <c r="BM124" s="17" t="s">
        <v>1084</v>
      </c>
    </row>
    <row r="125" s="1" customFormat="1" ht="22.5" customHeight="1">
      <c r="B125" s="38"/>
      <c r="C125" s="215" t="s">
        <v>313</v>
      </c>
      <c r="D125" s="215" t="s">
        <v>147</v>
      </c>
      <c r="E125" s="216" t="s">
        <v>1085</v>
      </c>
      <c r="F125" s="217" t="s">
        <v>1086</v>
      </c>
      <c r="G125" s="218" t="s">
        <v>178</v>
      </c>
      <c r="H125" s="219">
        <v>8</v>
      </c>
      <c r="I125" s="220"/>
      <c r="J125" s="221">
        <f>ROUND(I125*H125,2)</f>
        <v>0</v>
      </c>
      <c r="K125" s="217" t="s">
        <v>971</v>
      </c>
      <c r="L125" s="43"/>
      <c r="M125" s="222" t="s">
        <v>19</v>
      </c>
      <c r="N125" s="223" t="s">
        <v>40</v>
      </c>
      <c r="O125" s="79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AR125" s="17" t="s">
        <v>972</v>
      </c>
      <c r="AT125" s="17" t="s">
        <v>147</v>
      </c>
      <c r="AU125" s="17" t="s">
        <v>79</v>
      </c>
      <c r="AY125" s="17" t="s">
        <v>146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77</v>
      </c>
      <c r="BK125" s="226">
        <f>ROUND(I125*H125,2)</f>
        <v>0</v>
      </c>
      <c r="BL125" s="17" t="s">
        <v>972</v>
      </c>
      <c r="BM125" s="17" t="s">
        <v>1087</v>
      </c>
    </row>
    <row r="126" s="1" customFormat="1" ht="22.5" customHeight="1">
      <c r="B126" s="38"/>
      <c r="C126" s="215" t="s">
        <v>318</v>
      </c>
      <c r="D126" s="215" t="s">
        <v>147</v>
      </c>
      <c r="E126" s="216" t="s">
        <v>1088</v>
      </c>
      <c r="F126" s="217" t="s">
        <v>1089</v>
      </c>
      <c r="G126" s="218" t="s">
        <v>178</v>
      </c>
      <c r="H126" s="219">
        <v>8</v>
      </c>
      <c r="I126" s="220"/>
      <c r="J126" s="221">
        <f>ROUND(I126*H126,2)</f>
        <v>0</v>
      </c>
      <c r="K126" s="217" t="s">
        <v>971</v>
      </c>
      <c r="L126" s="43"/>
      <c r="M126" s="222" t="s">
        <v>19</v>
      </c>
      <c r="N126" s="223" t="s">
        <v>40</v>
      </c>
      <c r="O126" s="79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AR126" s="17" t="s">
        <v>972</v>
      </c>
      <c r="AT126" s="17" t="s">
        <v>147</v>
      </c>
      <c r="AU126" s="17" t="s">
        <v>79</v>
      </c>
      <c r="AY126" s="17" t="s">
        <v>146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77</v>
      </c>
      <c r="BK126" s="226">
        <f>ROUND(I126*H126,2)</f>
        <v>0</v>
      </c>
      <c r="BL126" s="17" t="s">
        <v>972</v>
      </c>
      <c r="BM126" s="17" t="s">
        <v>1090</v>
      </c>
    </row>
    <row r="127" s="1" customFormat="1" ht="22.5" customHeight="1">
      <c r="B127" s="38"/>
      <c r="C127" s="215" t="s">
        <v>324</v>
      </c>
      <c r="D127" s="215" t="s">
        <v>147</v>
      </c>
      <c r="E127" s="216" t="s">
        <v>1091</v>
      </c>
      <c r="F127" s="217" t="s">
        <v>1092</v>
      </c>
      <c r="G127" s="218" t="s">
        <v>178</v>
      </c>
      <c r="H127" s="219">
        <v>1</v>
      </c>
      <c r="I127" s="220"/>
      <c r="J127" s="221">
        <f>ROUND(I127*H127,2)</f>
        <v>0</v>
      </c>
      <c r="K127" s="217" t="s">
        <v>971</v>
      </c>
      <c r="L127" s="43"/>
      <c r="M127" s="222" t="s">
        <v>19</v>
      </c>
      <c r="N127" s="223" t="s">
        <v>40</v>
      </c>
      <c r="O127" s="79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AR127" s="17" t="s">
        <v>972</v>
      </c>
      <c r="AT127" s="17" t="s">
        <v>147</v>
      </c>
      <c r="AU127" s="17" t="s">
        <v>79</v>
      </c>
      <c r="AY127" s="17" t="s">
        <v>146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77</v>
      </c>
      <c r="BK127" s="226">
        <f>ROUND(I127*H127,2)</f>
        <v>0</v>
      </c>
      <c r="BL127" s="17" t="s">
        <v>972</v>
      </c>
      <c r="BM127" s="17" t="s">
        <v>1093</v>
      </c>
    </row>
    <row r="128" s="1" customFormat="1" ht="22.5" customHeight="1">
      <c r="B128" s="38"/>
      <c r="C128" s="250" t="s">
        <v>330</v>
      </c>
      <c r="D128" s="250" t="s">
        <v>165</v>
      </c>
      <c r="E128" s="251" t="s">
        <v>1094</v>
      </c>
      <c r="F128" s="252" t="s">
        <v>1095</v>
      </c>
      <c r="G128" s="253" t="s">
        <v>178</v>
      </c>
      <c r="H128" s="254">
        <v>6</v>
      </c>
      <c r="I128" s="255"/>
      <c r="J128" s="256">
        <f>ROUND(I128*H128,2)</f>
        <v>0</v>
      </c>
      <c r="K128" s="252" t="s">
        <v>971</v>
      </c>
      <c r="L128" s="257"/>
      <c r="M128" s="258" t="s">
        <v>19</v>
      </c>
      <c r="N128" s="259" t="s">
        <v>40</v>
      </c>
      <c r="O128" s="79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AR128" s="17" t="s">
        <v>308</v>
      </c>
      <c r="AT128" s="17" t="s">
        <v>165</v>
      </c>
      <c r="AU128" s="17" t="s">
        <v>79</v>
      </c>
      <c r="AY128" s="17" t="s">
        <v>146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77</v>
      </c>
      <c r="BK128" s="226">
        <f>ROUND(I128*H128,2)</f>
        <v>0</v>
      </c>
      <c r="BL128" s="17" t="s">
        <v>233</v>
      </c>
      <c r="BM128" s="17" t="s">
        <v>1096</v>
      </c>
    </row>
    <row r="129" s="1" customFormat="1">
      <c r="B129" s="38"/>
      <c r="C129" s="39"/>
      <c r="D129" s="229" t="s">
        <v>790</v>
      </c>
      <c r="E129" s="39"/>
      <c r="F129" s="270" t="s">
        <v>1097</v>
      </c>
      <c r="G129" s="39"/>
      <c r="H129" s="39"/>
      <c r="I129" s="142"/>
      <c r="J129" s="39"/>
      <c r="K129" s="39"/>
      <c r="L129" s="43"/>
      <c r="M129" s="271"/>
      <c r="N129" s="79"/>
      <c r="O129" s="79"/>
      <c r="P129" s="79"/>
      <c r="Q129" s="79"/>
      <c r="R129" s="79"/>
      <c r="S129" s="79"/>
      <c r="T129" s="80"/>
      <c r="AT129" s="17" t="s">
        <v>790</v>
      </c>
      <c r="AU129" s="17" t="s">
        <v>79</v>
      </c>
    </row>
    <row r="130" s="1" customFormat="1" ht="22.5" customHeight="1">
      <c r="B130" s="38"/>
      <c r="C130" s="250" t="s">
        <v>335</v>
      </c>
      <c r="D130" s="250" t="s">
        <v>165</v>
      </c>
      <c r="E130" s="251" t="s">
        <v>1098</v>
      </c>
      <c r="F130" s="252" t="s">
        <v>1095</v>
      </c>
      <c r="G130" s="253" t="s">
        <v>178</v>
      </c>
      <c r="H130" s="254">
        <v>3</v>
      </c>
      <c r="I130" s="255"/>
      <c r="J130" s="256">
        <f>ROUND(I130*H130,2)</f>
        <v>0</v>
      </c>
      <c r="K130" s="252" t="s">
        <v>971</v>
      </c>
      <c r="L130" s="257"/>
      <c r="M130" s="258" t="s">
        <v>19</v>
      </c>
      <c r="N130" s="259" t="s">
        <v>40</v>
      </c>
      <c r="O130" s="79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AR130" s="17" t="s">
        <v>308</v>
      </c>
      <c r="AT130" s="17" t="s">
        <v>165</v>
      </c>
      <c r="AU130" s="17" t="s">
        <v>79</v>
      </c>
      <c r="AY130" s="17" t="s">
        <v>146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77</v>
      </c>
      <c r="BK130" s="226">
        <f>ROUND(I130*H130,2)</f>
        <v>0</v>
      </c>
      <c r="BL130" s="17" t="s">
        <v>233</v>
      </c>
      <c r="BM130" s="17" t="s">
        <v>1099</v>
      </c>
    </row>
    <row r="131" s="1" customFormat="1">
      <c r="B131" s="38"/>
      <c r="C131" s="39"/>
      <c r="D131" s="229" t="s">
        <v>790</v>
      </c>
      <c r="E131" s="39"/>
      <c r="F131" s="270" t="s">
        <v>1100</v>
      </c>
      <c r="G131" s="39"/>
      <c r="H131" s="39"/>
      <c r="I131" s="142"/>
      <c r="J131" s="39"/>
      <c r="K131" s="39"/>
      <c r="L131" s="43"/>
      <c r="M131" s="271"/>
      <c r="N131" s="79"/>
      <c r="O131" s="79"/>
      <c r="P131" s="79"/>
      <c r="Q131" s="79"/>
      <c r="R131" s="79"/>
      <c r="S131" s="79"/>
      <c r="T131" s="80"/>
      <c r="AT131" s="17" t="s">
        <v>790</v>
      </c>
      <c r="AU131" s="17" t="s">
        <v>79</v>
      </c>
    </row>
    <row r="132" s="1" customFormat="1" ht="22.5" customHeight="1">
      <c r="B132" s="38"/>
      <c r="C132" s="215" t="s">
        <v>340</v>
      </c>
      <c r="D132" s="215" t="s">
        <v>147</v>
      </c>
      <c r="E132" s="216" t="s">
        <v>1101</v>
      </c>
      <c r="F132" s="217" t="s">
        <v>1102</v>
      </c>
      <c r="G132" s="218" t="s">
        <v>178</v>
      </c>
      <c r="H132" s="219">
        <v>9</v>
      </c>
      <c r="I132" s="220"/>
      <c r="J132" s="221">
        <f>ROUND(I132*H132,2)</f>
        <v>0</v>
      </c>
      <c r="K132" s="217" t="s">
        <v>971</v>
      </c>
      <c r="L132" s="43"/>
      <c r="M132" s="222" t="s">
        <v>19</v>
      </c>
      <c r="N132" s="223" t="s">
        <v>40</v>
      </c>
      <c r="O132" s="79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AR132" s="17" t="s">
        <v>972</v>
      </c>
      <c r="AT132" s="17" t="s">
        <v>147</v>
      </c>
      <c r="AU132" s="17" t="s">
        <v>79</v>
      </c>
      <c r="AY132" s="17" t="s">
        <v>146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77</v>
      </c>
      <c r="BK132" s="226">
        <f>ROUND(I132*H132,2)</f>
        <v>0</v>
      </c>
      <c r="BL132" s="17" t="s">
        <v>972</v>
      </c>
      <c r="BM132" s="17" t="s">
        <v>1103</v>
      </c>
    </row>
    <row r="133" s="1" customFormat="1" ht="22.5" customHeight="1">
      <c r="B133" s="38"/>
      <c r="C133" s="250" t="s">
        <v>345</v>
      </c>
      <c r="D133" s="250" t="s">
        <v>165</v>
      </c>
      <c r="E133" s="251" t="s">
        <v>1104</v>
      </c>
      <c r="F133" s="252" t="s">
        <v>1105</v>
      </c>
      <c r="G133" s="253" t="s">
        <v>178</v>
      </c>
      <c r="H133" s="254">
        <v>3</v>
      </c>
      <c r="I133" s="255"/>
      <c r="J133" s="256">
        <f>ROUND(I133*H133,2)</f>
        <v>0</v>
      </c>
      <c r="K133" s="252" t="s">
        <v>971</v>
      </c>
      <c r="L133" s="257"/>
      <c r="M133" s="258" t="s">
        <v>19</v>
      </c>
      <c r="N133" s="259" t="s">
        <v>40</v>
      </c>
      <c r="O133" s="79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AR133" s="17" t="s">
        <v>308</v>
      </c>
      <c r="AT133" s="17" t="s">
        <v>165</v>
      </c>
      <c r="AU133" s="17" t="s">
        <v>79</v>
      </c>
      <c r="AY133" s="17" t="s">
        <v>146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77</v>
      </c>
      <c r="BK133" s="226">
        <f>ROUND(I133*H133,2)</f>
        <v>0</v>
      </c>
      <c r="BL133" s="17" t="s">
        <v>233</v>
      </c>
      <c r="BM133" s="17" t="s">
        <v>1106</v>
      </c>
    </row>
    <row r="134" s="1" customFormat="1" ht="22.5" customHeight="1">
      <c r="B134" s="38"/>
      <c r="C134" s="250" t="s">
        <v>349</v>
      </c>
      <c r="D134" s="250" t="s">
        <v>165</v>
      </c>
      <c r="E134" s="251" t="s">
        <v>1107</v>
      </c>
      <c r="F134" s="252" t="s">
        <v>1108</v>
      </c>
      <c r="G134" s="253" t="s">
        <v>178</v>
      </c>
      <c r="H134" s="254">
        <v>9</v>
      </c>
      <c r="I134" s="255"/>
      <c r="J134" s="256">
        <f>ROUND(I134*H134,2)</f>
        <v>0</v>
      </c>
      <c r="K134" s="252" t="s">
        <v>971</v>
      </c>
      <c r="L134" s="257"/>
      <c r="M134" s="258" t="s">
        <v>19</v>
      </c>
      <c r="N134" s="259" t="s">
        <v>40</v>
      </c>
      <c r="O134" s="79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AR134" s="17" t="s">
        <v>308</v>
      </c>
      <c r="AT134" s="17" t="s">
        <v>165</v>
      </c>
      <c r="AU134" s="17" t="s">
        <v>79</v>
      </c>
      <c r="AY134" s="17" t="s">
        <v>146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77</v>
      </c>
      <c r="BK134" s="226">
        <f>ROUND(I134*H134,2)</f>
        <v>0</v>
      </c>
      <c r="BL134" s="17" t="s">
        <v>233</v>
      </c>
      <c r="BM134" s="17" t="s">
        <v>1109</v>
      </c>
    </row>
    <row r="135" s="1" customFormat="1" ht="22.5" customHeight="1">
      <c r="B135" s="38"/>
      <c r="C135" s="250" t="s">
        <v>355</v>
      </c>
      <c r="D135" s="250" t="s">
        <v>165</v>
      </c>
      <c r="E135" s="251" t="s">
        <v>1110</v>
      </c>
      <c r="F135" s="252" t="s">
        <v>1111</v>
      </c>
      <c r="G135" s="253" t="s">
        <v>178</v>
      </c>
      <c r="H135" s="254">
        <v>7</v>
      </c>
      <c r="I135" s="255"/>
      <c r="J135" s="256">
        <f>ROUND(I135*H135,2)</f>
        <v>0</v>
      </c>
      <c r="K135" s="252" t="s">
        <v>971</v>
      </c>
      <c r="L135" s="257"/>
      <c r="M135" s="258" t="s">
        <v>19</v>
      </c>
      <c r="N135" s="259" t="s">
        <v>40</v>
      </c>
      <c r="O135" s="79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AR135" s="17" t="s">
        <v>308</v>
      </c>
      <c r="AT135" s="17" t="s">
        <v>165</v>
      </c>
      <c r="AU135" s="17" t="s">
        <v>79</v>
      </c>
      <c r="AY135" s="17" t="s">
        <v>146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77</v>
      </c>
      <c r="BK135" s="226">
        <f>ROUND(I135*H135,2)</f>
        <v>0</v>
      </c>
      <c r="BL135" s="17" t="s">
        <v>233</v>
      </c>
      <c r="BM135" s="17" t="s">
        <v>1112</v>
      </c>
    </row>
    <row r="136" s="1" customFormat="1" ht="22.5" customHeight="1">
      <c r="B136" s="38"/>
      <c r="C136" s="250" t="s">
        <v>359</v>
      </c>
      <c r="D136" s="250" t="s">
        <v>165</v>
      </c>
      <c r="E136" s="251" t="s">
        <v>1113</v>
      </c>
      <c r="F136" s="252" t="s">
        <v>1114</v>
      </c>
      <c r="G136" s="253" t="s">
        <v>178</v>
      </c>
      <c r="H136" s="254">
        <v>7</v>
      </c>
      <c r="I136" s="255"/>
      <c r="J136" s="256">
        <f>ROUND(I136*H136,2)</f>
        <v>0</v>
      </c>
      <c r="K136" s="252" t="s">
        <v>971</v>
      </c>
      <c r="L136" s="257"/>
      <c r="M136" s="258" t="s">
        <v>19</v>
      </c>
      <c r="N136" s="259" t="s">
        <v>40</v>
      </c>
      <c r="O136" s="79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AR136" s="17" t="s">
        <v>308</v>
      </c>
      <c r="AT136" s="17" t="s">
        <v>165</v>
      </c>
      <c r="AU136" s="17" t="s">
        <v>79</v>
      </c>
      <c r="AY136" s="17" t="s">
        <v>146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77</v>
      </c>
      <c r="BK136" s="226">
        <f>ROUND(I136*H136,2)</f>
        <v>0</v>
      </c>
      <c r="BL136" s="17" t="s">
        <v>233</v>
      </c>
      <c r="BM136" s="17" t="s">
        <v>1115</v>
      </c>
    </row>
    <row r="137" s="1" customFormat="1">
      <c r="B137" s="38"/>
      <c r="C137" s="39"/>
      <c r="D137" s="229" t="s">
        <v>790</v>
      </c>
      <c r="E137" s="39"/>
      <c r="F137" s="270" t="s">
        <v>1116</v>
      </c>
      <c r="G137" s="39"/>
      <c r="H137" s="39"/>
      <c r="I137" s="142"/>
      <c r="J137" s="39"/>
      <c r="K137" s="39"/>
      <c r="L137" s="43"/>
      <c r="M137" s="271"/>
      <c r="N137" s="79"/>
      <c r="O137" s="79"/>
      <c r="P137" s="79"/>
      <c r="Q137" s="79"/>
      <c r="R137" s="79"/>
      <c r="S137" s="79"/>
      <c r="T137" s="80"/>
      <c r="AT137" s="17" t="s">
        <v>790</v>
      </c>
      <c r="AU137" s="17" t="s">
        <v>79</v>
      </c>
    </row>
    <row r="138" s="1" customFormat="1" ht="22.5" customHeight="1">
      <c r="B138" s="38"/>
      <c r="C138" s="250" t="s">
        <v>364</v>
      </c>
      <c r="D138" s="250" t="s">
        <v>165</v>
      </c>
      <c r="E138" s="251" t="s">
        <v>1104</v>
      </c>
      <c r="F138" s="252" t="s">
        <v>1105</v>
      </c>
      <c r="G138" s="253" t="s">
        <v>178</v>
      </c>
      <c r="H138" s="254">
        <v>18</v>
      </c>
      <c r="I138" s="255"/>
      <c r="J138" s="256">
        <f>ROUND(I138*H138,2)</f>
        <v>0</v>
      </c>
      <c r="K138" s="252" t="s">
        <v>971</v>
      </c>
      <c r="L138" s="257"/>
      <c r="M138" s="258" t="s">
        <v>19</v>
      </c>
      <c r="N138" s="259" t="s">
        <v>40</v>
      </c>
      <c r="O138" s="79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AR138" s="17" t="s">
        <v>308</v>
      </c>
      <c r="AT138" s="17" t="s">
        <v>165</v>
      </c>
      <c r="AU138" s="17" t="s">
        <v>79</v>
      </c>
      <c r="AY138" s="17" t="s">
        <v>146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77</v>
      </c>
      <c r="BK138" s="226">
        <f>ROUND(I138*H138,2)</f>
        <v>0</v>
      </c>
      <c r="BL138" s="17" t="s">
        <v>233</v>
      </c>
      <c r="BM138" s="17" t="s">
        <v>1117</v>
      </c>
    </row>
    <row r="139" s="1" customFormat="1">
      <c r="B139" s="38"/>
      <c r="C139" s="39"/>
      <c r="D139" s="229" t="s">
        <v>790</v>
      </c>
      <c r="E139" s="39"/>
      <c r="F139" s="270" t="s">
        <v>1118</v>
      </c>
      <c r="G139" s="39"/>
      <c r="H139" s="39"/>
      <c r="I139" s="142"/>
      <c r="J139" s="39"/>
      <c r="K139" s="39"/>
      <c r="L139" s="43"/>
      <c r="M139" s="271"/>
      <c r="N139" s="79"/>
      <c r="O139" s="79"/>
      <c r="P139" s="79"/>
      <c r="Q139" s="79"/>
      <c r="R139" s="79"/>
      <c r="S139" s="79"/>
      <c r="T139" s="80"/>
      <c r="AT139" s="17" t="s">
        <v>790</v>
      </c>
      <c r="AU139" s="17" t="s">
        <v>79</v>
      </c>
    </row>
    <row r="140" s="1" customFormat="1" ht="22.5" customHeight="1">
      <c r="B140" s="38"/>
      <c r="C140" s="215" t="s">
        <v>368</v>
      </c>
      <c r="D140" s="215" t="s">
        <v>147</v>
      </c>
      <c r="E140" s="216" t="s">
        <v>1119</v>
      </c>
      <c r="F140" s="217" t="s">
        <v>1120</v>
      </c>
      <c r="G140" s="218" t="s">
        <v>178</v>
      </c>
      <c r="H140" s="219">
        <v>49</v>
      </c>
      <c r="I140" s="220"/>
      <c r="J140" s="221">
        <f>ROUND(I140*H140,2)</f>
        <v>0</v>
      </c>
      <c r="K140" s="217" t="s">
        <v>971</v>
      </c>
      <c r="L140" s="43"/>
      <c r="M140" s="222" t="s">
        <v>19</v>
      </c>
      <c r="N140" s="223" t="s">
        <v>40</v>
      </c>
      <c r="O140" s="79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AR140" s="17" t="s">
        <v>972</v>
      </c>
      <c r="AT140" s="17" t="s">
        <v>147</v>
      </c>
      <c r="AU140" s="17" t="s">
        <v>79</v>
      </c>
      <c r="AY140" s="17" t="s">
        <v>146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77</v>
      </c>
      <c r="BK140" s="226">
        <f>ROUND(I140*H140,2)</f>
        <v>0</v>
      </c>
      <c r="BL140" s="17" t="s">
        <v>972</v>
      </c>
      <c r="BM140" s="17" t="s">
        <v>1121</v>
      </c>
    </row>
    <row r="141" s="1" customFormat="1" ht="22.5" customHeight="1">
      <c r="B141" s="38"/>
      <c r="C141" s="250" t="s">
        <v>374</v>
      </c>
      <c r="D141" s="250" t="s">
        <v>165</v>
      </c>
      <c r="E141" s="251" t="s">
        <v>1122</v>
      </c>
      <c r="F141" s="252" t="s">
        <v>1123</v>
      </c>
      <c r="G141" s="253" t="s">
        <v>178</v>
      </c>
      <c r="H141" s="254">
        <v>3</v>
      </c>
      <c r="I141" s="255"/>
      <c r="J141" s="256">
        <f>ROUND(I141*H141,2)</f>
        <v>0</v>
      </c>
      <c r="K141" s="252" t="s">
        <v>971</v>
      </c>
      <c r="L141" s="257"/>
      <c r="M141" s="258" t="s">
        <v>19</v>
      </c>
      <c r="N141" s="259" t="s">
        <v>40</v>
      </c>
      <c r="O141" s="79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AR141" s="17" t="s">
        <v>308</v>
      </c>
      <c r="AT141" s="17" t="s">
        <v>165</v>
      </c>
      <c r="AU141" s="17" t="s">
        <v>79</v>
      </c>
      <c r="AY141" s="17" t="s">
        <v>146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77</v>
      </c>
      <c r="BK141" s="226">
        <f>ROUND(I141*H141,2)</f>
        <v>0</v>
      </c>
      <c r="BL141" s="17" t="s">
        <v>233</v>
      </c>
      <c r="BM141" s="17" t="s">
        <v>1124</v>
      </c>
    </row>
    <row r="142" s="1" customFormat="1">
      <c r="B142" s="38"/>
      <c r="C142" s="39"/>
      <c r="D142" s="229" t="s">
        <v>790</v>
      </c>
      <c r="E142" s="39"/>
      <c r="F142" s="270" t="s">
        <v>1125</v>
      </c>
      <c r="G142" s="39"/>
      <c r="H142" s="39"/>
      <c r="I142" s="142"/>
      <c r="J142" s="39"/>
      <c r="K142" s="39"/>
      <c r="L142" s="43"/>
      <c r="M142" s="271"/>
      <c r="N142" s="79"/>
      <c r="O142" s="79"/>
      <c r="P142" s="79"/>
      <c r="Q142" s="79"/>
      <c r="R142" s="79"/>
      <c r="S142" s="79"/>
      <c r="T142" s="80"/>
      <c r="AT142" s="17" t="s">
        <v>790</v>
      </c>
      <c r="AU142" s="17" t="s">
        <v>79</v>
      </c>
    </row>
    <row r="143" s="1" customFormat="1" ht="22.5" customHeight="1">
      <c r="B143" s="38"/>
      <c r="C143" s="215" t="s">
        <v>382</v>
      </c>
      <c r="D143" s="215" t="s">
        <v>147</v>
      </c>
      <c r="E143" s="216" t="s">
        <v>1126</v>
      </c>
      <c r="F143" s="217" t="s">
        <v>1127</v>
      </c>
      <c r="G143" s="218" t="s">
        <v>178</v>
      </c>
      <c r="H143" s="219">
        <v>3</v>
      </c>
      <c r="I143" s="220"/>
      <c r="J143" s="221">
        <f>ROUND(I143*H143,2)</f>
        <v>0</v>
      </c>
      <c r="K143" s="217" t="s">
        <v>971</v>
      </c>
      <c r="L143" s="43"/>
      <c r="M143" s="222" t="s">
        <v>19</v>
      </c>
      <c r="N143" s="223" t="s">
        <v>40</v>
      </c>
      <c r="O143" s="79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AR143" s="17" t="s">
        <v>972</v>
      </c>
      <c r="AT143" s="17" t="s">
        <v>147</v>
      </c>
      <c r="AU143" s="17" t="s">
        <v>79</v>
      </c>
      <c r="AY143" s="17" t="s">
        <v>146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77</v>
      </c>
      <c r="BK143" s="226">
        <f>ROUND(I143*H143,2)</f>
        <v>0</v>
      </c>
      <c r="BL143" s="17" t="s">
        <v>972</v>
      </c>
      <c r="BM143" s="17" t="s">
        <v>1128</v>
      </c>
    </row>
    <row r="144" s="1" customFormat="1" ht="16.5" customHeight="1">
      <c r="B144" s="38"/>
      <c r="C144" s="250" t="s">
        <v>386</v>
      </c>
      <c r="D144" s="250" t="s">
        <v>165</v>
      </c>
      <c r="E144" s="251" t="s">
        <v>1129</v>
      </c>
      <c r="F144" s="252" t="s">
        <v>1130</v>
      </c>
      <c r="G144" s="253" t="s">
        <v>178</v>
      </c>
      <c r="H144" s="254">
        <v>1</v>
      </c>
      <c r="I144" s="255"/>
      <c r="J144" s="256">
        <f>ROUND(I144*H144,2)</f>
        <v>0</v>
      </c>
      <c r="K144" s="252" t="s">
        <v>19</v>
      </c>
      <c r="L144" s="257"/>
      <c r="M144" s="258" t="s">
        <v>19</v>
      </c>
      <c r="N144" s="259" t="s">
        <v>40</v>
      </c>
      <c r="O144" s="79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AR144" s="17" t="s">
        <v>308</v>
      </c>
      <c r="AT144" s="17" t="s">
        <v>165</v>
      </c>
      <c r="AU144" s="17" t="s">
        <v>79</v>
      </c>
      <c r="AY144" s="17" t="s">
        <v>146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77</v>
      </c>
      <c r="BK144" s="226">
        <f>ROUND(I144*H144,2)</f>
        <v>0</v>
      </c>
      <c r="BL144" s="17" t="s">
        <v>233</v>
      </c>
      <c r="BM144" s="17" t="s">
        <v>1131</v>
      </c>
    </row>
    <row r="145" s="1" customFormat="1">
      <c r="B145" s="38"/>
      <c r="C145" s="39"/>
      <c r="D145" s="229" t="s">
        <v>790</v>
      </c>
      <c r="E145" s="39"/>
      <c r="F145" s="270" t="s">
        <v>1132</v>
      </c>
      <c r="G145" s="39"/>
      <c r="H145" s="39"/>
      <c r="I145" s="142"/>
      <c r="J145" s="39"/>
      <c r="K145" s="39"/>
      <c r="L145" s="43"/>
      <c r="M145" s="271"/>
      <c r="N145" s="79"/>
      <c r="O145" s="79"/>
      <c r="P145" s="79"/>
      <c r="Q145" s="79"/>
      <c r="R145" s="79"/>
      <c r="S145" s="79"/>
      <c r="T145" s="80"/>
      <c r="AT145" s="17" t="s">
        <v>790</v>
      </c>
      <c r="AU145" s="17" t="s">
        <v>79</v>
      </c>
    </row>
    <row r="146" s="1" customFormat="1" ht="22.5" customHeight="1">
      <c r="B146" s="38"/>
      <c r="C146" s="215" t="s">
        <v>390</v>
      </c>
      <c r="D146" s="215" t="s">
        <v>147</v>
      </c>
      <c r="E146" s="216" t="s">
        <v>1133</v>
      </c>
      <c r="F146" s="217" t="s">
        <v>1134</v>
      </c>
      <c r="G146" s="218" t="s">
        <v>178</v>
      </c>
      <c r="H146" s="219">
        <v>1</v>
      </c>
      <c r="I146" s="220"/>
      <c r="J146" s="221">
        <f>ROUND(I146*H146,2)</f>
        <v>0</v>
      </c>
      <c r="K146" s="217" t="s">
        <v>971</v>
      </c>
      <c r="L146" s="43"/>
      <c r="M146" s="222" t="s">
        <v>19</v>
      </c>
      <c r="N146" s="223" t="s">
        <v>40</v>
      </c>
      <c r="O146" s="79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AR146" s="17" t="s">
        <v>972</v>
      </c>
      <c r="AT146" s="17" t="s">
        <v>147</v>
      </c>
      <c r="AU146" s="17" t="s">
        <v>79</v>
      </c>
      <c r="AY146" s="17" t="s">
        <v>146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77</v>
      </c>
      <c r="BK146" s="226">
        <f>ROUND(I146*H146,2)</f>
        <v>0</v>
      </c>
      <c r="BL146" s="17" t="s">
        <v>972</v>
      </c>
      <c r="BM146" s="17" t="s">
        <v>1135</v>
      </c>
    </row>
    <row r="147" s="1" customFormat="1" ht="22.5" customHeight="1">
      <c r="B147" s="38"/>
      <c r="C147" s="250" t="s">
        <v>394</v>
      </c>
      <c r="D147" s="250" t="s">
        <v>165</v>
      </c>
      <c r="E147" s="251" t="s">
        <v>1136</v>
      </c>
      <c r="F147" s="252" t="s">
        <v>1137</v>
      </c>
      <c r="G147" s="253" t="s">
        <v>178</v>
      </c>
      <c r="H147" s="254">
        <v>28</v>
      </c>
      <c r="I147" s="255"/>
      <c r="J147" s="256">
        <f>ROUND(I147*H147,2)</f>
        <v>0</v>
      </c>
      <c r="K147" s="252" t="s">
        <v>971</v>
      </c>
      <c r="L147" s="257"/>
      <c r="M147" s="258" t="s">
        <v>19</v>
      </c>
      <c r="N147" s="259" t="s">
        <v>40</v>
      </c>
      <c r="O147" s="79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AR147" s="17" t="s">
        <v>308</v>
      </c>
      <c r="AT147" s="17" t="s">
        <v>165</v>
      </c>
      <c r="AU147" s="17" t="s">
        <v>79</v>
      </c>
      <c r="AY147" s="17" t="s">
        <v>146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7" t="s">
        <v>77</v>
      </c>
      <c r="BK147" s="226">
        <f>ROUND(I147*H147,2)</f>
        <v>0</v>
      </c>
      <c r="BL147" s="17" t="s">
        <v>233</v>
      </c>
      <c r="BM147" s="17" t="s">
        <v>1138</v>
      </c>
    </row>
    <row r="148" s="1" customFormat="1" ht="22.5" customHeight="1">
      <c r="B148" s="38"/>
      <c r="C148" s="250" t="s">
        <v>398</v>
      </c>
      <c r="D148" s="250" t="s">
        <v>165</v>
      </c>
      <c r="E148" s="251" t="s">
        <v>1139</v>
      </c>
      <c r="F148" s="252" t="s">
        <v>1140</v>
      </c>
      <c r="G148" s="253" t="s">
        <v>178</v>
      </c>
      <c r="H148" s="254">
        <v>1</v>
      </c>
      <c r="I148" s="255"/>
      <c r="J148" s="256">
        <f>ROUND(I148*H148,2)</f>
        <v>0</v>
      </c>
      <c r="K148" s="252" t="s">
        <v>971</v>
      </c>
      <c r="L148" s="257"/>
      <c r="M148" s="258" t="s">
        <v>19</v>
      </c>
      <c r="N148" s="259" t="s">
        <v>40</v>
      </c>
      <c r="O148" s="79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AR148" s="17" t="s">
        <v>308</v>
      </c>
      <c r="AT148" s="17" t="s">
        <v>165</v>
      </c>
      <c r="AU148" s="17" t="s">
        <v>79</v>
      </c>
      <c r="AY148" s="17" t="s">
        <v>146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77</v>
      </c>
      <c r="BK148" s="226">
        <f>ROUND(I148*H148,2)</f>
        <v>0</v>
      </c>
      <c r="BL148" s="17" t="s">
        <v>233</v>
      </c>
      <c r="BM148" s="17" t="s">
        <v>1141</v>
      </c>
    </row>
    <row r="149" s="1" customFormat="1" ht="22.5" customHeight="1">
      <c r="B149" s="38"/>
      <c r="C149" s="250" t="s">
        <v>402</v>
      </c>
      <c r="D149" s="250" t="s">
        <v>165</v>
      </c>
      <c r="E149" s="251" t="s">
        <v>1142</v>
      </c>
      <c r="F149" s="252" t="s">
        <v>1143</v>
      </c>
      <c r="G149" s="253" t="s">
        <v>178</v>
      </c>
      <c r="H149" s="254">
        <v>1</v>
      </c>
      <c r="I149" s="255"/>
      <c r="J149" s="256">
        <f>ROUND(I149*H149,2)</f>
        <v>0</v>
      </c>
      <c r="K149" s="252" t="s">
        <v>971</v>
      </c>
      <c r="L149" s="257"/>
      <c r="M149" s="258" t="s">
        <v>19</v>
      </c>
      <c r="N149" s="259" t="s">
        <v>40</v>
      </c>
      <c r="O149" s="79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AR149" s="17" t="s">
        <v>308</v>
      </c>
      <c r="AT149" s="17" t="s">
        <v>165</v>
      </c>
      <c r="AU149" s="17" t="s">
        <v>79</v>
      </c>
      <c r="AY149" s="17" t="s">
        <v>146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77</v>
      </c>
      <c r="BK149" s="226">
        <f>ROUND(I149*H149,2)</f>
        <v>0</v>
      </c>
      <c r="BL149" s="17" t="s">
        <v>233</v>
      </c>
      <c r="BM149" s="17" t="s">
        <v>1144</v>
      </c>
    </row>
    <row r="150" s="1" customFormat="1">
      <c r="B150" s="38"/>
      <c r="C150" s="39"/>
      <c r="D150" s="229" t="s">
        <v>790</v>
      </c>
      <c r="E150" s="39"/>
      <c r="F150" s="270" t="s">
        <v>1145</v>
      </c>
      <c r="G150" s="39"/>
      <c r="H150" s="39"/>
      <c r="I150" s="142"/>
      <c r="J150" s="39"/>
      <c r="K150" s="39"/>
      <c r="L150" s="43"/>
      <c r="M150" s="271"/>
      <c r="N150" s="79"/>
      <c r="O150" s="79"/>
      <c r="P150" s="79"/>
      <c r="Q150" s="79"/>
      <c r="R150" s="79"/>
      <c r="S150" s="79"/>
      <c r="T150" s="80"/>
      <c r="AT150" s="17" t="s">
        <v>790</v>
      </c>
      <c r="AU150" s="17" t="s">
        <v>79</v>
      </c>
    </row>
    <row r="151" s="1" customFormat="1" ht="22.5" customHeight="1">
      <c r="B151" s="38"/>
      <c r="C151" s="250" t="s">
        <v>406</v>
      </c>
      <c r="D151" s="250" t="s">
        <v>165</v>
      </c>
      <c r="E151" s="251" t="s">
        <v>1146</v>
      </c>
      <c r="F151" s="252" t="s">
        <v>1147</v>
      </c>
      <c r="G151" s="253" t="s">
        <v>178</v>
      </c>
      <c r="H151" s="254">
        <v>1</v>
      </c>
      <c r="I151" s="255"/>
      <c r="J151" s="256">
        <f>ROUND(I151*H151,2)</f>
        <v>0</v>
      </c>
      <c r="K151" s="252" t="s">
        <v>971</v>
      </c>
      <c r="L151" s="257"/>
      <c r="M151" s="258" t="s">
        <v>19</v>
      </c>
      <c r="N151" s="259" t="s">
        <v>40</v>
      </c>
      <c r="O151" s="79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AR151" s="17" t="s">
        <v>308</v>
      </c>
      <c r="AT151" s="17" t="s">
        <v>165</v>
      </c>
      <c r="AU151" s="17" t="s">
        <v>79</v>
      </c>
      <c r="AY151" s="17" t="s">
        <v>146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77</v>
      </c>
      <c r="BK151" s="226">
        <f>ROUND(I151*H151,2)</f>
        <v>0</v>
      </c>
      <c r="BL151" s="17" t="s">
        <v>233</v>
      </c>
      <c r="BM151" s="17" t="s">
        <v>1148</v>
      </c>
    </row>
    <row r="152" s="1" customFormat="1">
      <c r="B152" s="38"/>
      <c r="C152" s="39"/>
      <c r="D152" s="229" t="s">
        <v>790</v>
      </c>
      <c r="E152" s="39"/>
      <c r="F152" s="270" t="s">
        <v>1149</v>
      </c>
      <c r="G152" s="39"/>
      <c r="H152" s="39"/>
      <c r="I152" s="142"/>
      <c r="J152" s="39"/>
      <c r="K152" s="39"/>
      <c r="L152" s="43"/>
      <c r="M152" s="271"/>
      <c r="N152" s="79"/>
      <c r="O152" s="79"/>
      <c r="P152" s="79"/>
      <c r="Q152" s="79"/>
      <c r="R152" s="79"/>
      <c r="S152" s="79"/>
      <c r="T152" s="80"/>
      <c r="AT152" s="17" t="s">
        <v>790</v>
      </c>
      <c r="AU152" s="17" t="s">
        <v>79</v>
      </c>
    </row>
    <row r="153" s="1" customFormat="1" ht="22.5" customHeight="1">
      <c r="B153" s="38"/>
      <c r="C153" s="250" t="s">
        <v>410</v>
      </c>
      <c r="D153" s="250" t="s">
        <v>165</v>
      </c>
      <c r="E153" s="251" t="s">
        <v>1150</v>
      </c>
      <c r="F153" s="252" t="s">
        <v>1151</v>
      </c>
      <c r="G153" s="253" t="s">
        <v>178</v>
      </c>
      <c r="H153" s="254">
        <v>65</v>
      </c>
      <c r="I153" s="255"/>
      <c r="J153" s="256">
        <f>ROUND(I153*H153,2)</f>
        <v>0</v>
      </c>
      <c r="K153" s="252" t="s">
        <v>971</v>
      </c>
      <c r="L153" s="257"/>
      <c r="M153" s="258" t="s">
        <v>19</v>
      </c>
      <c r="N153" s="259" t="s">
        <v>40</v>
      </c>
      <c r="O153" s="79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AR153" s="17" t="s">
        <v>308</v>
      </c>
      <c r="AT153" s="17" t="s">
        <v>165</v>
      </c>
      <c r="AU153" s="17" t="s">
        <v>79</v>
      </c>
      <c r="AY153" s="17" t="s">
        <v>146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77</v>
      </c>
      <c r="BK153" s="226">
        <f>ROUND(I153*H153,2)</f>
        <v>0</v>
      </c>
      <c r="BL153" s="17" t="s">
        <v>233</v>
      </c>
      <c r="BM153" s="17" t="s">
        <v>1152</v>
      </c>
    </row>
    <row r="154" s="1" customFormat="1" ht="22.5" customHeight="1">
      <c r="B154" s="38"/>
      <c r="C154" s="215" t="s">
        <v>414</v>
      </c>
      <c r="D154" s="215" t="s">
        <v>147</v>
      </c>
      <c r="E154" s="216" t="s">
        <v>1153</v>
      </c>
      <c r="F154" s="217" t="s">
        <v>1154</v>
      </c>
      <c r="G154" s="218" t="s">
        <v>178</v>
      </c>
      <c r="H154" s="219">
        <v>68</v>
      </c>
      <c r="I154" s="220"/>
      <c r="J154" s="221">
        <f>ROUND(I154*H154,2)</f>
        <v>0</v>
      </c>
      <c r="K154" s="217" t="s">
        <v>971</v>
      </c>
      <c r="L154" s="43"/>
      <c r="M154" s="222" t="s">
        <v>19</v>
      </c>
      <c r="N154" s="223" t="s">
        <v>40</v>
      </c>
      <c r="O154" s="79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AR154" s="17" t="s">
        <v>972</v>
      </c>
      <c r="AT154" s="17" t="s">
        <v>147</v>
      </c>
      <c r="AU154" s="17" t="s">
        <v>79</v>
      </c>
      <c r="AY154" s="17" t="s">
        <v>146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77</v>
      </c>
      <c r="BK154" s="226">
        <f>ROUND(I154*H154,2)</f>
        <v>0</v>
      </c>
      <c r="BL154" s="17" t="s">
        <v>972</v>
      </c>
      <c r="BM154" s="17" t="s">
        <v>1155</v>
      </c>
    </row>
    <row r="155" s="1" customFormat="1" ht="22.5" customHeight="1">
      <c r="B155" s="38"/>
      <c r="C155" s="215" t="s">
        <v>418</v>
      </c>
      <c r="D155" s="215" t="s">
        <v>147</v>
      </c>
      <c r="E155" s="216" t="s">
        <v>1156</v>
      </c>
      <c r="F155" s="217" t="s">
        <v>1157</v>
      </c>
      <c r="G155" s="218" t="s">
        <v>178</v>
      </c>
      <c r="H155" s="219">
        <v>27</v>
      </c>
      <c r="I155" s="220"/>
      <c r="J155" s="221">
        <f>ROUND(I155*H155,2)</f>
        <v>0</v>
      </c>
      <c r="K155" s="217" t="s">
        <v>971</v>
      </c>
      <c r="L155" s="43"/>
      <c r="M155" s="222" t="s">
        <v>19</v>
      </c>
      <c r="N155" s="223" t="s">
        <v>40</v>
      </c>
      <c r="O155" s="79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AR155" s="17" t="s">
        <v>972</v>
      </c>
      <c r="AT155" s="17" t="s">
        <v>147</v>
      </c>
      <c r="AU155" s="17" t="s">
        <v>79</v>
      </c>
      <c r="AY155" s="17" t="s">
        <v>146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77</v>
      </c>
      <c r="BK155" s="226">
        <f>ROUND(I155*H155,2)</f>
        <v>0</v>
      </c>
      <c r="BL155" s="17" t="s">
        <v>972</v>
      </c>
      <c r="BM155" s="17" t="s">
        <v>1158</v>
      </c>
    </row>
    <row r="156" s="1" customFormat="1" ht="22.5" customHeight="1">
      <c r="B156" s="38"/>
      <c r="C156" s="250" t="s">
        <v>422</v>
      </c>
      <c r="D156" s="250" t="s">
        <v>165</v>
      </c>
      <c r="E156" s="251" t="s">
        <v>1159</v>
      </c>
      <c r="F156" s="252" t="s">
        <v>1160</v>
      </c>
      <c r="G156" s="253" t="s">
        <v>193</v>
      </c>
      <c r="H156" s="254">
        <v>20</v>
      </c>
      <c r="I156" s="255"/>
      <c r="J156" s="256">
        <f>ROUND(I156*H156,2)</f>
        <v>0</v>
      </c>
      <c r="K156" s="252" t="s">
        <v>971</v>
      </c>
      <c r="L156" s="257"/>
      <c r="M156" s="258" t="s">
        <v>19</v>
      </c>
      <c r="N156" s="259" t="s">
        <v>40</v>
      </c>
      <c r="O156" s="79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AR156" s="17" t="s">
        <v>308</v>
      </c>
      <c r="AT156" s="17" t="s">
        <v>165</v>
      </c>
      <c r="AU156" s="17" t="s">
        <v>79</v>
      </c>
      <c r="AY156" s="17" t="s">
        <v>146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77</v>
      </c>
      <c r="BK156" s="226">
        <f>ROUND(I156*H156,2)</f>
        <v>0</v>
      </c>
      <c r="BL156" s="17" t="s">
        <v>233</v>
      </c>
      <c r="BM156" s="17" t="s">
        <v>1161</v>
      </c>
    </row>
    <row r="157" s="1" customFormat="1">
      <c r="B157" s="38"/>
      <c r="C157" s="39"/>
      <c r="D157" s="229" t="s">
        <v>790</v>
      </c>
      <c r="E157" s="39"/>
      <c r="F157" s="270" t="s">
        <v>1162</v>
      </c>
      <c r="G157" s="39"/>
      <c r="H157" s="39"/>
      <c r="I157" s="142"/>
      <c r="J157" s="39"/>
      <c r="K157" s="39"/>
      <c r="L157" s="43"/>
      <c r="M157" s="271"/>
      <c r="N157" s="79"/>
      <c r="O157" s="79"/>
      <c r="P157" s="79"/>
      <c r="Q157" s="79"/>
      <c r="R157" s="79"/>
      <c r="S157" s="79"/>
      <c r="T157" s="80"/>
      <c r="AT157" s="17" t="s">
        <v>790</v>
      </c>
      <c r="AU157" s="17" t="s">
        <v>79</v>
      </c>
    </row>
    <row r="158" s="1" customFormat="1" ht="22.5" customHeight="1">
      <c r="B158" s="38"/>
      <c r="C158" s="250" t="s">
        <v>426</v>
      </c>
      <c r="D158" s="250" t="s">
        <v>165</v>
      </c>
      <c r="E158" s="251" t="s">
        <v>1163</v>
      </c>
      <c r="F158" s="252" t="s">
        <v>1164</v>
      </c>
      <c r="G158" s="253" t="s">
        <v>178</v>
      </c>
      <c r="H158" s="254">
        <v>8</v>
      </c>
      <c r="I158" s="255"/>
      <c r="J158" s="256">
        <f>ROUND(I158*H158,2)</f>
        <v>0</v>
      </c>
      <c r="K158" s="252" t="s">
        <v>971</v>
      </c>
      <c r="L158" s="257"/>
      <c r="M158" s="258" t="s">
        <v>19</v>
      </c>
      <c r="N158" s="259" t="s">
        <v>40</v>
      </c>
      <c r="O158" s="79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AR158" s="17" t="s">
        <v>308</v>
      </c>
      <c r="AT158" s="17" t="s">
        <v>165</v>
      </c>
      <c r="AU158" s="17" t="s">
        <v>79</v>
      </c>
      <c r="AY158" s="17" t="s">
        <v>146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77</v>
      </c>
      <c r="BK158" s="226">
        <f>ROUND(I158*H158,2)</f>
        <v>0</v>
      </c>
      <c r="BL158" s="17" t="s">
        <v>233</v>
      </c>
      <c r="BM158" s="17" t="s">
        <v>1165</v>
      </c>
    </row>
    <row r="159" s="1" customFormat="1" ht="22.5" customHeight="1">
      <c r="B159" s="38"/>
      <c r="C159" s="250" t="s">
        <v>430</v>
      </c>
      <c r="D159" s="250" t="s">
        <v>165</v>
      </c>
      <c r="E159" s="251" t="s">
        <v>1166</v>
      </c>
      <c r="F159" s="252" t="s">
        <v>1167</v>
      </c>
      <c r="G159" s="253" t="s">
        <v>178</v>
      </c>
      <c r="H159" s="254">
        <v>20</v>
      </c>
      <c r="I159" s="255"/>
      <c r="J159" s="256">
        <f>ROUND(I159*H159,2)</f>
        <v>0</v>
      </c>
      <c r="K159" s="252" t="s">
        <v>971</v>
      </c>
      <c r="L159" s="257"/>
      <c r="M159" s="258" t="s">
        <v>19</v>
      </c>
      <c r="N159" s="259" t="s">
        <v>40</v>
      </c>
      <c r="O159" s="79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AR159" s="17" t="s">
        <v>308</v>
      </c>
      <c r="AT159" s="17" t="s">
        <v>165</v>
      </c>
      <c r="AU159" s="17" t="s">
        <v>79</v>
      </c>
      <c r="AY159" s="17" t="s">
        <v>146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77</v>
      </c>
      <c r="BK159" s="226">
        <f>ROUND(I159*H159,2)</f>
        <v>0</v>
      </c>
      <c r="BL159" s="17" t="s">
        <v>233</v>
      </c>
      <c r="BM159" s="17" t="s">
        <v>1168</v>
      </c>
    </row>
    <row r="160" s="1" customFormat="1" ht="22.5" customHeight="1">
      <c r="B160" s="38"/>
      <c r="C160" s="215" t="s">
        <v>434</v>
      </c>
      <c r="D160" s="215" t="s">
        <v>147</v>
      </c>
      <c r="E160" s="216" t="s">
        <v>1169</v>
      </c>
      <c r="F160" s="217" t="s">
        <v>1170</v>
      </c>
      <c r="G160" s="218" t="s">
        <v>193</v>
      </c>
      <c r="H160" s="219">
        <v>20</v>
      </c>
      <c r="I160" s="220"/>
      <c r="J160" s="221">
        <f>ROUND(I160*H160,2)</f>
        <v>0</v>
      </c>
      <c r="K160" s="217" t="s">
        <v>971</v>
      </c>
      <c r="L160" s="43"/>
      <c r="M160" s="222" t="s">
        <v>19</v>
      </c>
      <c r="N160" s="223" t="s">
        <v>40</v>
      </c>
      <c r="O160" s="79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17" t="s">
        <v>972</v>
      </c>
      <c r="AT160" s="17" t="s">
        <v>147</v>
      </c>
      <c r="AU160" s="17" t="s">
        <v>79</v>
      </c>
      <c r="AY160" s="17" t="s">
        <v>146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77</v>
      </c>
      <c r="BK160" s="226">
        <f>ROUND(I160*H160,2)</f>
        <v>0</v>
      </c>
      <c r="BL160" s="17" t="s">
        <v>972</v>
      </c>
      <c r="BM160" s="17" t="s">
        <v>1171</v>
      </c>
    </row>
    <row r="161" s="1" customFormat="1" ht="22.5" customHeight="1">
      <c r="B161" s="38"/>
      <c r="C161" s="250" t="s">
        <v>438</v>
      </c>
      <c r="D161" s="250" t="s">
        <v>165</v>
      </c>
      <c r="E161" s="251" t="s">
        <v>1172</v>
      </c>
      <c r="F161" s="252" t="s">
        <v>1173</v>
      </c>
      <c r="G161" s="253" t="s">
        <v>178</v>
      </c>
      <c r="H161" s="254">
        <v>6</v>
      </c>
      <c r="I161" s="255"/>
      <c r="J161" s="256">
        <f>ROUND(I161*H161,2)</f>
        <v>0</v>
      </c>
      <c r="K161" s="252" t="s">
        <v>971</v>
      </c>
      <c r="L161" s="257"/>
      <c r="M161" s="258" t="s">
        <v>19</v>
      </c>
      <c r="N161" s="259" t="s">
        <v>40</v>
      </c>
      <c r="O161" s="79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AR161" s="17" t="s">
        <v>308</v>
      </c>
      <c r="AT161" s="17" t="s">
        <v>165</v>
      </c>
      <c r="AU161" s="17" t="s">
        <v>79</v>
      </c>
      <c r="AY161" s="17" t="s">
        <v>146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77</v>
      </c>
      <c r="BK161" s="226">
        <f>ROUND(I161*H161,2)</f>
        <v>0</v>
      </c>
      <c r="BL161" s="17" t="s">
        <v>233</v>
      </c>
      <c r="BM161" s="17" t="s">
        <v>1174</v>
      </c>
    </row>
    <row r="162" s="1" customFormat="1">
      <c r="B162" s="38"/>
      <c r="C162" s="39"/>
      <c r="D162" s="229" t="s">
        <v>790</v>
      </c>
      <c r="E162" s="39"/>
      <c r="F162" s="270" t="s">
        <v>1175</v>
      </c>
      <c r="G162" s="39"/>
      <c r="H162" s="39"/>
      <c r="I162" s="142"/>
      <c r="J162" s="39"/>
      <c r="K162" s="39"/>
      <c r="L162" s="43"/>
      <c r="M162" s="271"/>
      <c r="N162" s="79"/>
      <c r="O162" s="79"/>
      <c r="P162" s="79"/>
      <c r="Q162" s="79"/>
      <c r="R162" s="79"/>
      <c r="S162" s="79"/>
      <c r="T162" s="80"/>
      <c r="AT162" s="17" t="s">
        <v>790</v>
      </c>
      <c r="AU162" s="17" t="s">
        <v>79</v>
      </c>
    </row>
    <row r="163" s="1" customFormat="1" ht="22.5" customHeight="1">
      <c r="B163" s="38"/>
      <c r="C163" s="250" t="s">
        <v>442</v>
      </c>
      <c r="D163" s="250" t="s">
        <v>165</v>
      </c>
      <c r="E163" s="251" t="s">
        <v>1176</v>
      </c>
      <c r="F163" s="252" t="s">
        <v>1177</v>
      </c>
      <c r="G163" s="253" t="s">
        <v>178</v>
      </c>
      <c r="H163" s="254">
        <v>5</v>
      </c>
      <c r="I163" s="255"/>
      <c r="J163" s="256">
        <f>ROUND(I163*H163,2)</f>
        <v>0</v>
      </c>
      <c r="K163" s="252" t="s">
        <v>971</v>
      </c>
      <c r="L163" s="257"/>
      <c r="M163" s="258" t="s">
        <v>19</v>
      </c>
      <c r="N163" s="259" t="s">
        <v>40</v>
      </c>
      <c r="O163" s="79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AR163" s="17" t="s">
        <v>308</v>
      </c>
      <c r="AT163" s="17" t="s">
        <v>165</v>
      </c>
      <c r="AU163" s="17" t="s">
        <v>79</v>
      </c>
      <c r="AY163" s="17" t="s">
        <v>146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77</v>
      </c>
      <c r="BK163" s="226">
        <f>ROUND(I163*H163,2)</f>
        <v>0</v>
      </c>
      <c r="BL163" s="17" t="s">
        <v>233</v>
      </c>
      <c r="BM163" s="17" t="s">
        <v>1178</v>
      </c>
    </row>
    <row r="164" s="1" customFormat="1">
      <c r="B164" s="38"/>
      <c r="C164" s="39"/>
      <c r="D164" s="229" t="s">
        <v>790</v>
      </c>
      <c r="E164" s="39"/>
      <c r="F164" s="270" t="s">
        <v>1179</v>
      </c>
      <c r="G164" s="39"/>
      <c r="H164" s="39"/>
      <c r="I164" s="142"/>
      <c r="J164" s="39"/>
      <c r="K164" s="39"/>
      <c r="L164" s="43"/>
      <c r="M164" s="271"/>
      <c r="N164" s="79"/>
      <c r="O164" s="79"/>
      <c r="P164" s="79"/>
      <c r="Q164" s="79"/>
      <c r="R164" s="79"/>
      <c r="S164" s="79"/>
      <c r="T164" s="80"/>
      <c r="AT164" s="17" t="s">
        <v>790</v>
      </c>
      <c r="AU164" s="17" t="s">
        <v>79</v>
      </c>
    </row>
    <row r="165" s="1" customFormat="1" ht="22.5" customHeight="1">
      <c r="B165" s="38"/>
      <c r="C165" s="250" t="s">
        <v>448</v>
      </c>
      <c r="D165" s="250" t="s">
        <v>165</v>
      </c>
      <c r="E165" s="251" t="s">
        <v>1180</v>
      </c>
      <c r="F165" s="252" t="s">
        <v>1181</v>
      </c>
      <c r="G165" s="253" t="s">
        <v>178</v>
      </c>
      <c r="H165" s="254">
        <v>3</v>
      </c>
      <c r="I165" s="255"/>
      <c r="J165" s="256">
        <f>ROUND(I165*H165,2)</f>
        <v>0</v>
      </c>
      <c r="K165" s="252" t="s">
        <v>971</v>
      </c>
      <c r="L165" s="257"/>
      <c r="M165" s="258" t="s">
        <v>19</v>
      </c>
      <c r="N165" s="259" t="s">
        <v>40</v>
      </c>
      <c r="O165" s="79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AR165" s="17" t="s">
        <v>308</v>
      </c>
      <c r="AT165" s="17" t="s">
        <v>165</v>
      </c>
      <c r="AU165" s="17" t="s">
        <v>79</v>
      </c>
      <c r="AY165" s="17" t="s">
        <v>146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77</v>
      </c>
      <c r="BK165" s="226">
        <f>ROUND(I165*H165,2)</f>
        <v>0</v>
      </c>
      <c r="BL165" s="17" t="s">
        <v>233</v>
      </c>
      <c r="BM165" s="17" t="s">
        <v>1182</v>
      </c>
    </row>
    <row r="166" s="1" customFormat="1">
      <c r="B166" s="38"/>
      <c r="C166" s="39"/>
      <c r="D166" s="229" t="s">
        <v>790</v>
      </c>
      <c r="E166" s="39"/>
      <c r="F166" s="270" t="s">
        <v>1183</v>
      </c>
      <c r="G166" s="39"/>
      <c r="H166" s="39"/>
      <c r="I166" s="142"/>
      <c r="J166" s="39"/>
      <c r="K166" s="39"/>
      <c r="L166" s="43"/>
      <c r="M166" s="271"/>
      <c r="N166" s="79"/>
      <c r="O166" s="79"/>
      <c r="P166" s="79"/>
      <c r="Q166" s="79"/>
      <c r="R166" s="79"/>
      <c r="S166" s="79"/>
      <c r="T166" s="80"/>
      <c r="AT166" s="17" t="s">
        <v>790</v>
      </c>
      <c r="AU166" s="17" t="s">
        <v>79</v>
      </c>
    </row>
    <row r="167" s="1" customFormat="1" ht="22.5" customHeight="1">
      <c r="B167" s="38"/>
      <c r="C167" s="250" t="s">
        <v>453</v>
      </c>
      <c r="D167" s="250" t="s">
        <v>165</v>
      </c>
      <c r="E167" s="251" t="s">
        <v>1184</v>
      </c>
      <c r="F167" s="252" t="s">
        <v>1185</v>
      </c>
      <c r="G167" s="253" t="s">
        <v>178</v>
      </c>
      <c r="H167" s="254">
        <v>1</v>
      </c>
      <c r="I167" s="255"/>
      <c r="J167" s="256">
        <f>ROUND(I167*H167,2)</f>
        <v>0</v>
      </c>
      <c r="K167" s="252" t="s">
        <v>971</v>
      </c>
      <c r="L167" s="257"/>
      <c r="M167" s="258" t="s">
        <v>19</v>
      </c>
      <c r="N167" s="259" t="s">
        <v>40</v>
      </c>
      <c r="O167" s="79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AR167" s="17" t="s">
        <v>308</v>
      </c>
      <c r="AT167" s="17" t="s">
        <v>165</v>
      </c>
      <c r="AU167" s="17" t="s">
        <v>79</v>
      </c>
      <c r="AY167" s="17" t="s">
        <v>146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77</v>
      </c>
      <c r="BK167" s="226">
        <f>ROUND(I167*H167,2)</f>
        <v>0</v>
      </c>
      <c r="BL167" s="17" t="s">
        <v>233</v>
      </c>
      <c r="BM167" s="17" t="s">
        <v>1186</v>
      </c>
    </row>
    <row r="168" s="1" customFormat="1">
      <c r="B168" s="38"/>
      <c r="C168" s="39"/>
      <c r="D168" s="229" t="s">
        <v>790</v>
      </c>
      <c r="E168" s="39"/>
      <c r="F168" s="270" t="s">
        <v>1187</v>
      </c>
      <c r="G168" s="39"/>
      <c r="H168" s="39"/>
      <c r="I168" s="142"/>
      <c r="J168" s="39"/>
      <c r="K168" s="39"/>
      <c r="L168" s="43"/>
      <c r="M168" s="271"/>
      <c r="N168" s="79"/>
      <c r="O168" s="79"/>
      <c r="P168" s="79"/>
      <c r="Q168" s="79"/>
      <c r="R168" s="79"/>
      <c r="S168" s="79"/>
      <c r="T168" s="80"/>
      <c r="AT168" s="17" t="s">
        <v>790</v>
      </c>
      <c r="AU168" s="17" t="s">
        <v>79</v>
      </c>
    </row>
    <row r="169" s="1" customFormat="1" ht="22.5" customHeight="1">
      <c r="B169" s="38"/>
      <c r="C169" s="250" t="s">
        <v>457</v>
      </c>
      <c r="D169" s="250" t="s">
        <v>165</v>
      </c>
      <c r="E169" s="251" t="s">
        <v>1188</v>
      </c>
      <c r="F169" s="252" t="s">
        <v>1189</v>
      </c>
      <c r="G169" s="253" t="s">
        <v>178</v>
      </c>
      <c r="H169" s="254">
        <v>5</v>
      </c>
      <c r="I169" s="255"/>
      <c r="J169" s="256">
        <f>ROUND(I169*H169,2)</f>
        <v>0</v>
      </c>
      <c r="K169" s="252" t="s">
        <v>971</v>
      </c>
      <c r="L169" s="257"/>
      <c r="M169" s="258" t="s">
        <v>19</v>
      </c>
      <c r="N169" s="259" t="s">
        <v>40</v>
      </c>
      <c r="O169" s="79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AR169" s="17" t="s">
        <v>308</v>
      </c>
      <c r="AT169" s="17" t="s">
        <v>165</v>
      </c>
      <c r="AU169" s="17" t="s">
        <v>79</v>
      </c>
      <c r="AY169" s="17" t="s">
        <v>146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77</v>
      </c>
      <c r="BK169" s="226">
        <f>ROUND(I169*H169,2)</f>
        <v>0</v>
      </c>
      <c r="BL169" s="17" t="s">
        <v>233</v>
      </c>
      <c r="BM169" s="17" t="s">
        <v>1190</v>
      </c>
    </row>
    <row r="170" s="1" customFormat="1">
      <c r="B170" s="38"/>
      <c r="C170" s="39"/>
      <c r="D170" s="229" t="s">
        <v>790</v>
      </c>
      <c r="E170" s="39"/>
      <c r="F170" s="270" t="s">
        <v>1191</v>
      </c>
      <c r="G170" s="39"/>
      <c r="H170" s="39"/>
      <c r="I170" s="142"/>
      <c r="J170" s="39"/>
      <c r="K170" s="39"/>
      <c r="L170" s="43"/>
      <c r="M170" s="271"/>
      <c r="N170" s="79"/>
      <c r="O170" s="79"/>
      <c r="P170" s="79"/>
      <c r="Q170" s="79"/>
      <c r="R170" s="79"/>
      <c r="S170" s="79"/>
      <c r="T170" s="80"/>
      <c r="AT170" s="17" t="s">
        <v>790</v>
      </c>
      <c r="AU170" s="17" t="s">
        <v>79</v>
      </c>
    </row>
    <row r="171" s="1" customFormat="1" ht="22.5" customHeight="1">
      <c r="B171" s="38"/>
      <c r="C171" s="215" t="s">
        <v>461</v>
      </c>
      <c r="D171" s="215" t="s">
        <v>147</v>
      </c>
      <c r="E171" s="216" t="s">
        <v>1192</v>
      </c>
      <c r="F171" s="217" t="s">
        <v>1193</v>
      </c>
      <c r="G171" s="218" t="s">
        <v>178</v>
      </c>
      <c r="H171" s="219">
        <v>20</v>
      </c>
      <c r="I171" s="220"/>
      <c r="J171" s="221">
        <f>ROUND(I171*H171,2)</f>
        <v>0</v>
      </c>
      <c r="K171" s="217" t="s">
        <v>971</v>
      </c>
      <c r="L171" s="43"/>
      <c r="M171" s="222" t="s">
        <v>19</v>
      </c>
      <c r="N171" s="223" t="s">
        <v>40</v>
      </c>
      <c r="O171" s="79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AR171" s="17" t="s">
        <v>972</v>
      </c>
      <c r="AT171" s="17" t="s">
        <v>147</v>
      </c>
      <c r="AU171" s="17" t="s">
        <v>79</v>
      </c>
      <c r="AY171" s="17" t="s">
        <v>146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77</v>
      </c>
      <c r="BK171" s="226">
        <f>ROUND(I171*H171,2)</f>
        <v>0</v>
      </c>
      <c r="BL171" s="17" t="s">
        <v>972</v>
      </c>
      <c r="BM171" s="17" t="s">
        <v>1194</v>
      </c>
    </row>
    <row r="172" s="1" customFormat="1" ht="16.5" customHeight="1">
      <c r="B172" s="38"/>
      <c r="C172" s="250" t="s">
        <v>465</v>
      </c>
      <c r="D172" s="250" t="s">
        <v>165</v>
      </c>
      <c r="E172" s="251" t="s">
        <v>1195</v>
      </c>
      <c r="F172" s="252" t="s">
        <v>1196</v>
      </c>
      <c r="G172" s="253" t="s">
        <v>178</v>
      </c>
      <c r="H172" s="254">
        <v>14</v>
      </c>
      <c r="I172" s="255"/>
      <c r="J172" s="256">
        <f>ROUND(I172*H172,2)</f>
        <v>0</v>
      </c>
      <c r="K172" s="252" t="s">
        <v>19</v>
      </c>
      <c r="L172" s="257"/>
      <c r="M172" s="258" t="s">
        <v>19</v>
      </c>
      <c r="N172" s="259" t="s">
        <v>40</v>
      </c>
      <c r="O172" s="79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AR172" s="17" t="s">
        <v>308</v>
      </c>
      <c r="AT172" s="17" t="s">
        <v>165</v>
      </c>
      <c r="AU172" s="17" t="s">
        <v>79</v>
      </c>
      <c r="AY172" s="17" t="s">
        <v>146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77</v>
      </c>
      <c r="BK172" s="226">
        <f>ROUND(I172*H172,2)</f>
        <v>0</v>
      </c>
      <c r="BL172" s="17" t="s">
        <v>233</v>
      </c>
      <c r="BM172" s="17" t="s">
        <v>1197</v>
      </c>
    </row>
    <row r="173" s="1" customFormat="1">
      <c r="B173" s="38"/>
      <c r="C173" s="39"/>
      <c r="D173" s="229" t="s">
        <v>790</v>
      </c>
      <c r="E173" s="39"/>
      <c r="F173" s="270" t="s">
        <v>1198</v>
      </c>
      <c r="G173" s="39"/>
      <c r="H173" s="39"/>
      <c r="I173" s="142"/>
      <c r="J173" s="39"/>
      <c r="K173" s="39"/>
      <c r="L173" s="43"/>
      <c r="M173" s="271"/>
      <c r="N173" s="79"/>
      <c r="O173" s="79"/>
      <c r="P173" s="79"/>
      <c r="Q173" s="79"/>
      <c r="R173" s="79"/>
      <c r="S173" s="79"/>
      <c r="T173" s="80"/>
      <c r="AT173" s="17" t="s">
        <v>790</v>
      </c>
      <c r="AU173" s="17" t="s">
        <v>79</v>
      </c>
    </row>
    <row r="174" s="1" customFormat="1" ht="16.5" customHeight="1">
      <c r="B174" s="38"/>
      <c r="C174" s="250" t="s">
        <v>469</v>
      </c>
      <c r="D174" s="250" t="s">
        <v>165</v>
      </c>
      <c r="E174" s="251" t="s">
        <v>1199</v>
      </c>
      <c r="F174" s="252" t="s">
        <v>1196</v>
      </c>
      <c r="G174" s="253" t="s">
        <v>178</v>
      </c>
      <c r="H174" s="254">
        <v>4</v>
      </c>
      <c r="I174" s="255"/>
      <c r="J174" s="256">
        <f>ROUND(I174*H174,2)</f>
        <v>0</v>
      </c>
      <c r="K174" s="252" t="s">
        <v>19</v>
      </c>
      <c r="L174" s="257"/>
      <c r="M174" s="258" t="s">
        <v>19</v>
      </c>
      <c r="N174" s="259" t="s">
        <v>40</v>
      </c>
      <c r="O174" s="79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AR174" s="17" t="s">
        <v>308</v>
      </c>
      <c r="AT174" s="17" t="s">
        <v>165</v>
      </c>
      <c r="AU174" s="17" t="s">
        <v>79</v>
      </c>
      <c r="AY174" s="17" t="s">
        <v>146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77</v>
      </c>
      <c r="BK174" s="226">
        <f>ROUND(I174*H174,2)</f>
        <v>0</v>
      </c>
      <c r="BL174" s="17" t="s">
        <v>233</v>
      </c>
      <c r="BM174" s="17" t="s">
        <v>1200</v>
      </c>
    </row>
    <row r="175" s="1" customFormat="1">
      <c r="B175" s="38"/>
      <c r="C175" s="39"/>
      <c r="D175" s="229" t="s">
        <v>790</v>
      </c>
      <c r="E175" s="39"/>
      <c r="F175" s="270" t="s">
        <v>1201</v>
      </c>
      <c r="G175" s="39"/>
      <c r="H175" s="39"/>
      <c r="I175" s="142"/>
      <c r="J175" s="39"/>
      <c r="K175" s="39"/>
      <c r="L175" s="43"/>
      <c r="M175" s="271"/>
      <c r="N175" s="79"/>
      <c r="O175" s="79"/>
      <c r="P175" s="79"/>
      <c r="Q175" s="79"/>
      <c r="R175" s="79"/>
      <c r="S175" s="79"/>
      <c r="T175" s="80"/>
      <c r="AT175" s="17" t="s">
        <v>790</v>
      </c>
      <c r="AU175" s="17" t="s">
        <v>79</v>
      </c>
    </row>
    <row r="176" s="1" customFormat="1" ht="16.5" customHeight="1">
      <c r="B176" s="38"/>
      <c r="C176" s="250" t="s">
        <v>473</v>
      </c>
      <c r="D176" s="250" t="s">
        <v>165</v>
      </c>
      <c r="E176" s="251" t="s">
        <v>1202</v>
      </c>
      <c r="F176" s="252" t="s">
        <v>1196</v>
      </c>
      <c r="G176" s="253" t="s">
        <v>178</v>
      </c>
      <c r="H176" s="254">
        <v>19</v>
      </c>
      <c r="I176" s="255"/>
      <c r="J176" s="256">
        <f>ROUND(I176*H176,2)</f>
        <v>0</v>
      </c>
      <c r="K176" s="252" t="s">
        <v>19</v>
      </c>
      <c r="L176" s="257"/>
      <c r="M176" s="258" t="s">
        <v>19</v>
      </c>
      <c r="N176" s="259" t="s">
        <v>40</v>
      </c>
      <c r="O176" s="79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AR176" s="17" t="s">
        <v>308</v>
      </c>
      <c r="AT176" s="17" t="s">
        <v>165</v>
      </c>
      <c r="AU176" s="17" t="s">
        <v>79</v>
      </c>
      <c r="AY176" s="17" t="s">
        <v>146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77</v>
      </c>
      <c r="BK176" s="226">
        <f>ROUND(I176*H176,2)</f>
        <v>0</v>
      </c>
      <c r="BL176" s="17" t="s">
        <v>233</v>
      </c>
      <c r="BM176" s="17" t="s">
        <v>1203</v>
      </c>
    </row>
    <row r="177" s="1" customFormat="1">
      <c r="B177" s="38"/>
      <c r="C177" s="39"/>
      <c r="D177" s="229" t="s">
        <v>790</v>
      </c>
      <c r="E177" s="39"/>
      <c r="F177" s="270" t="s">
        <v>1204</v>
      </c>
      <c r="G177" s="39"/>
      <c r="H177" s="39"/>
      <c r="I177" s="142"/>
      <c r="J177" s="39"/>
      <c r="K177" s="39"/>
      <c r="L177" s="43"/>
      <c r="M177" s="271"/>
      <c r="N177" s="79"/>
      <c r="O177" s="79"/>
      <c r="P177" s="79"/>
      <c r="Q177" s="79"/>
      <c r="R177" s="79"/>
      <c r="S177" s="79"/>
      <c r="T177" s="80"/>
      <c r="AT177" s="17" t="s">
        <v>790</v>
      </c>
      <c r="AU177" s="17" t="s">
        <v>79</v>
      </c>
    </row>
    <row r="178" s="1" customFormat="1" ht="16.5" customHeight="1">
      <c r="B178" s="38"/>
      <c r="C178" s="250" t="s">
        <v>477</v>
      </c>
      <c r="D178" s="250" t="s">
        <v>165</v>
      </c>
      <c r="E178" s="251" t="s">
        <v>1205</v>
      </c>
      <c r="F178" s="252" t="s">
        <v>1206</v>
      </c>
      <c r="G178" s="253" t="s">
        <v>178</v>
      </c>
      <c r="H178" s="254">
        <v>5</v>
      </c>
      <c r="I178" s="255"/>
      <c r="J178" s="256">
        <f>ROUND(I178*H178,2)</f>
        <v>0</v>
      </c>
      <c r="K178" s="252" t="s">
        <v>19</v>
      </c>
      <c r="L178" s="257"/>
      <c r="M178" s="258" t="s">
        <v>19</v>
      </c>
      <c r="N178" s="259" t="s">
        <v>40</v>
      </c>
      <c r="O178" s="79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AR178" s="17" t="s">
        <v>308</v>
      </c>
      <c r="AT178" s="17" t="s">
        <v>165</v>
      </c>
      <c r="AU178" s="17" t="s">
        <v>79</v>
      </c>
      <c r="AY178" s="17" t="s">
        <v>146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77</v>
      </c>
      <c r="BK178" s="226">
        <f>ROUND(I178*H178,2)</f>
        <v>0</v>
      </c>
      <c r="BL178" s="17" t="s">
        <v>233</v>
      </c>
      <c r="BM178" s="17" t="s">
        <v>1207</v>
      </c>
    </row>
    <row r="179" s="1" customFormat="1">
      <c r="B179" s="38"/>
      <c r="C179" s="39"/>
      <c r="D179" s="229" t="s">
        <v>790</v>
      </c>
      <c r="E179" s="39"/>
      <c r="F179" s="270" t="s">
        <v>1208</v>
      </c>
      <c r="G179" s="39"/>
      <c r="H179" s="39"/>
      <c r="I179" s="142"/>
      <c r="J179" s="39"/>
      <c r="K179" s="39"/>
      <c r="L179" s="43"/>
      <c r="M179" s="271"/>
      <c r="N179" s="79"/>
      <c r="O179" s="79"/>
      <c r="P179" s="79"/>
      <c r="Q179" s="79"/>
      <c r="R179" s="79"/>
      <c r="S179" s="79"/>
      <c r="T179" s="80"/>
      <c r="AT179" s="17" t="s">
        <v>790</v>
      </c>
      <c r="AU179" s="17" t="s">
        <v>79</v>
      </c>
    </row>
    <row r="180" s="1" customFormat="1" ht="16.5" customHeight="1">
      <c r="B180" s="38"/>
      <c r="C180" s="250" t="s">
        <v>482</v>
      </c>
      <c r="D180" s="250" t="s">
        <v>165</v>
      </c>
      <c r="E180" s="251" t="s">
        <v>1209</v>
      </c>
      <c r="F180" s="252" t="s">
        <v>1206</v>
      </c>
      <c r="G180" s="253" t="s">
        <v>178</v>
      </c>
      <c r="H180" s="254">
        <v>6</v>
      </c>
      <c r="I180" s="255"/>
      <c r="J180" s="256">
        <f>ROUND(I180*H180,2)</f>
        <v>0</v>
      </c>
      <c r="K180" s="252" t="s">
        <v>19</v>
      </c>
      <c r="L180" s="257"/>
      <c r="M180" s="258" t="s">
        <v>19</v>
      </c>
      <c r="N180" s="259" t="s">
        <v>40</v>
      </c>
      <c r="O180" s="79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AR180" s="17" t="s">
        <v>308</v>
      </c>
      <c r="AT180" s="17" t="s">
        <v>165</v>
      </c>
      <c r="AU180" s="17" t="s">
        <v>79</v>
      </c>
      <c r="AY180" s="17" t="s">
        <v>146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77</v>
      </c>
      <c r="BK180" s="226">
        <f>ROUND(I180*H180,2)</f>
        <v>0</v>
      </c>
      <c r="BL180" s="17" t="s">
        <v>233</v>
      </c>
      <c r="BM180" s="17" t="s">
        <v>1210</v>
      </c>
    </row>
    <row r="181" s="1" customFormat="1">
      <c r="B181" s="38"/>
      <c r="C181" s="39"/>
      <c r="D181" s="229" t="s">
        <v>790</v>
      </c>
      <c r="E181" s="39"/>
      <c r="F181" s="270" t="s">
        <v>1211</v>
      </c>
      <c r="G181" s="39"/>
      <c r="H181" s="39"/>
      <c r="I181" s="142"/>
      <c r="J181" s="39"/>
      <c r="K181" s="39"/>
      <c r="L181" s="43"/>
      <c r="M181" s="271"/>
      <c r="N181" s="79"/>
      <c r="O181" s="79"/>
      <c r="P181" s="79"/>
      <c r="Q181" s="79"/>
      <c r="R181" s="79"/>
      <c r="S181" s="79"/>
      <c r="T181" s="80"/>
      <c r="AT181" s="17" t="s">
        <v>790</v>
      </c>
      <c r="AU181" s="17" t="s">
        <v>79</v>
      </c>
    </row>
    <row r="182" s="1" customFormat="1" ht="16.5" customHeight="1">
      <c r="B182" s="38"/>
      <c r="C182" s="250" t="s">
        <v>486</v>
      </c>
      <c r="D182" s="250" t="s">
        <v>165</v>
      </c>
      <c r="E182" s="251" t="s">
        <v>1212</v>
      </c>
      <c r="F182" s="252" t="s">
        <v>1213</v>
      </c>
      <c r="G182" s="253" t="s">
        <v>178</v>
      </c>
      <c r="H182" s="254">
        <v>1</v>
      </c>
      <c r="I182" s="255"/>
      <c r="J182" s="256">
        <f>ROUND(I182*H182,2)</f>
        <v>0</v>
      </c>
      <c r="K182" s="252" t="s">
        <v>19</v>
      </c>
      <c r="L182" s="257"/>
      <c r="M182" s="258" t="s">
        <v>19</v>
      </c>
      <c r="N182" s="259" t="s">
        <v>40</v>
      </c>
      <c r="O182" s="79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AR182" s="17" t="s">
        <v>308</v>
      </c>
      <c r="AT182" s="17" t="s">
        <v>165</v>
      </c>
      <c r="AU182" s="17" t="s">
        <v>79</v>
      </c>
      <c r="AY182" s="17" t="s">
        <v>146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77</v>
      </c>
      <c r="BK182" s="226">
        <f>ROUND(I182*H182,2)</f>
        <v>0</v>
      </c>
      <c r="BL182" s="17" t="s">
        <v>233</v>
      </c>
      <c r="BM182" s="17" t="s">
        <v>1214</v>
      </c>
    </row>
    <row r="183" s="1" customFormat="1">
      <c r="B183" s="38"/>
      <c r="C183" s="39"/>
      <c r="D183" s="229" t="s">
        <v>790</v>
      </c>
      <c r="E183" s="39"/>
      <c r="F183" s="270" t="s">
        <v>1215</v>
      </c>
      <c r="G183" s="39"/>
      <c r="H183" s="39"/>
      <c r="I183" s="142"/>
      <c r="J183" s="39"/>
      <c r="K183" s="39"/>
      <c r="L183" s="43"/>
      <c r="M183" s="271"/>
      <c r="N183" s="79"/>
      <c r="O183" s="79"/>
      <c r="P183" s="79"/>
      <c r="Q183" s="79"/>
      <c r="R183" s="79"/>
      <c r="S183" s="79"/>
      <c r="T183" s="80"/>
      <c r="AT183" s="17" t="s">
        <v>790</v>
      </c>
      <c r="AU183" s="17" t="s">
        <v>79</v>
      </c>
    </row>
    <row r="184" s="1" customFormat="1" ht="22.5" customHeight="1">
      <c r="B184" s="38"/>
      <c r="C184" s="215" t="s">
        <v>490</v>
      </c>
      <c r="D184" s="215" t="s">
        <v>147</v>
      </c>
      <c r="E184" s="216" t="s">
        <v>1216</v>
      </c>
      <c r="F184" s="217" t="s">
        <v>1217</v>
      </c>
      <c r="G184" s="218" t="s">
        <v>178</v>
      </c>
      <c r="H184" s="219">
        <v>33</v>
      </c>
      <c r="I184" s="220"/>
      <c r="J184" s="221">
        <f>ROUND(I184*H184,2)</f>
        <v>0</v>
      </c>
      <c r="K184" s="217" t="s">
        <v>971</v>
      </c>
      <c r="L184" s="43"/>
      <c r="M184" s="222" t="s">
        <v>19</v>
      </c>
      <c r="N184" s="223" t="s">
        <v>40</v>
      </c>
      <c r="O184" s="79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AR184" s="17" t="s">
        <v>972</v>
      </c>
      <c r="AT184" s="17" t="s">
        <v>147</v>
      </c>
      <c r="AU184" s="17" t="s">
        <v>79</v>
      </c>
      <c r="AY184" s="17" t="s">
        <v>146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77</v>
      </c>
      <c r="BK184" s="226">
        <f>ROUND(I184*H184,2)</f>
        <v>0</v>
      </c>
      <c r="BL184" s="17" t="s">
        <v>972</v>
      </c>
      <c r="BM184" s="17" t="s">
        <v>1218</v>
      </c>
    </row>
    <row r="185" s="1" customFormat="1" ht="22.5" customHeight="1">
      <c r="B185" s="38"/>
      <c r="C185" s="215" t="s">
        <v>494</v>
      </c>
      <c r="D185" s="215" t="s">
        <v>147</v>
      </c>
      <c r="E185" s="216" t="s">
        <v>1219</v>
      </c>
      <c r="F185" s="217" t="s">
        <v>1220</v>
      </c>
      <c r="G185" s="218" t="s">
        <v>178</v>
      </c>
      <c r="H185" s="219">
        <v>12</v>
      </c>
      <c r="I185" s="220"/>
      <c r="J185" s="221">
        <f>ROUND(I185*H185,2)</f>
        <v>0</v>
      </c>
      <c r="K185" s="217" t="s">
        <v>971</v>
      </c>
      <c r="L185" s="43"/>
      <c r="M185" s="222" t="s">
        <v>19</v>
      </c>
      <c r="N185" s="223" t="s">
        <v>40</v>
      </c>
      <c r="O185" s="79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AR185" s="17" t="s">
        <v>972</v>
      </c>
      <c r="AT185" s="17" t="s">
        <v>147</v>
      </c>
      <c r="AU185" s="17" t="s">
        <v>79</v>
      </c>
      <c r="AY185" s="17" t="s">
        <v>146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77</v>
      </c>
      <c r="BK185" s="226">
        <f>ROUND(I185*H185,2)</f>
        <v>0</v>
      </c>
      <c r="BL185" s="17" t="s">
        <v>972</v>
      </c>
      <c r="BM185" s="17" t="s">
        <v>1221</v>
      </c>
    </row>
    <row r="186" s="1" customFormat="1" ht="22.5" customHeight="1">
      <c r="B186" s="38"/>
      <c r="C186" s="215" t="s">
        <v>498</v>
      </c>
      <c r="D186" s="215" t="s">
        <v>147</v>
      </c>
      <c r="E186" s="216" t="s">
        <v>1222</v>
      </c>
      <c r="F186" s="217" t="s">
        <v>1223</v>
      </c>
      <c r="G186" s="218" t="s">
        <v>178</v>
      </c>
      <c r="H186" s="219">
        <v>14</v>
      </c>
      <c r="I186" s="220"/>
      <c r="J186" s="221">
        <f>ROUND(I186*H186,2)</f>
        <v>0</v>
      </c>
      <c r="K186" s="217" t="s">
        <v>971</v>
      </c>
      <c r="L186" s="43"/>
      <c r="M186" s="222" t="s">
        <v>19</v>
      </c>
      <c r="N186" s="223" t="s">
        <v>40</v>
      </c>
      <c r="O186" s="79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AR186" s="17" t="s">
        <v>972</v>
      </c>
      <c r="AT186" s="17" t="s">
        <v>147</v>
      </c>
      <c r="AU186" s="17" t="s">
        <v>79</v>
      </c>
      <c r="AY186" s="17" t="s">
        <v>146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77</v>
      </c>
      <c r="BK186" s="226">
        <f>ROUND(I186*H186,2)</f>
        <v>0</v>
      </c>
      <c r="BL186" s="17" t="s">
        <v>972</v>
      </c>
      <c r="BM186" s="17" t="s">
        <v>1224</v>
      </c>
    </row>
    <row r="187" s="1" customFormat="1" ht="22.5" customHeight="1">
      <c r="B187" s="38"/>
      <c r="C187" s="250" t="s">
        <v>502</v>
      </c>
      <c r="D187" s="250" t="s">
        <v>165</v>
      </c>
      <c r="E187" s="251" t="s">
        <v>1225</v>
      </c>
      <c r="F187" s="252" t="s">
        <v>1226</v>
      </c>
      <c r="G187" s="253" t="s">
        <v>178</v>
      </c>
      <c r="H187" s="254">
        <v>1</v>
      </c>
      <c r="I187" s="255"/>
      <c r="J187" s="256">
        <f>ROUND(I187*H187,2)</f>
        <v>0</v>
      </c>
      <c r="K187" s="252" t="s">
        <v>971</v>
      </c>
      <c r="L187" s="257"/>
      <c r="M187" s="258" t="s">
        <v>19</v>
      </c>
      <c r="N187" s="259" t="s">
        <v>40</v>
      </c>
      <c r="O187" s="79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AR187" s="17" t="s">
        <v>308</v>
      </c>
      <c r="AT187" s="17" t="s">
        <v>165</v>
      </c>
      <c r="AU187" s="17" t="s">
        <v>79</v>
      </c>
      <c r="AY187" s="17" t="s">
        <v>146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77</v>
      </c>
      <c r="BK187" s="226">
        <f>ROUND(I187*H187,2)</f>
        <v>0</v>
      </c>
      <c r="BL187" s="17" t="s">
        <v>233</v>
      </c>
      <c r="BM187" s="17" t="s">
        <v>1227</v>
      </c>
    </row>
    <row r="188" s="1" customFormat="1">
      <c r="B188" s="38"/>
      <c r="C188" s="39"/>
      <c r="D188" s="229" t="s">
        <v>790</v>
      </c>
      <c r="E188" s="39"/>
      <c r="F188" s="270" t="s">
        <v>1228</v>
      </c>
      <c r="G188" s="39"/>
      <c r="H188" s="39"/>
      <c r="I188" s="142"/>
      <c r="J188" s="39"/>
      <c r="K188" s="39"/>
      <c r="L188" s="43"/>
      <c r="M188" s="271"/>
      <c r="N188" s="79"/>
      <c r="O188" s="79"/>
      <c r="P188" s="79"/>
      <c r="Q188" s="79"/>
      <c r="R188" s="79"/>
      <c r="S188" s="79"/>
      <c r="T188" s="80"/>
      <c r="AT188" s="17" t="s">
        <v>790</v>
      </c>
      <c r="AU188" s="17" t="s">
        <v>79</v>
      </c>
    </row>
    <row r="189" s="1" customFormat="1" ht="33.75" customHeight="1">
      <c r="B189" s="38"/>
      <c r="C189" s="215" t="s">
        <v>506</v>
      </c>
      <c r="D189" s="215" t="s">
        <v>147</v>
      </c>
      <c r="E189" s="216" t="s">
        <v>1229</v>
      </c>
      <c r="F189" s="217" t="s">
        <v>1230</v>
      </c>
      <c r="G189" s="218" t="s">
        <v>178</v>
      </c>
      <c r="H189" s="219">
        <v>1</v>
      </c>
      <c r="I189" s="220"/>
      <c r="J189" s="221">
        <f>ROUND(I189*H189,2)</f>
        <v>0</v>
      </c>
      <c r="K189" s="217" t="s">
        <v>971</v>
      </c>
      <c r="L189" s="43"/>
      <c r="M189" s="222" t="s">
        <v>19</v>
      </c>
      <c r="N189" s="223" t="s">
        <v>40</v>
      </c>
      <c r="O189" s="79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AR189" s="17" t="s">
        <v>972</v>
      </c>
      <c r="AT189" s="17" t="s">
        <v>147</v>
      </c>
      <c r="AU189" s="17" t="s">
        <v>79</v>
      </c>
      <c r="AY189" s="17" t="s">
        <v>146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77</v>
      </c>
      <c r="BK189" s="226">
        <f>ROUND(I189*H189,2)</f>
        <v>0</v>
      </c>
      <c r="BL189" s="17" t="s">
        <v>972</v>
      </c>
      <c r="BM189" s="17" t="s">
        <v>1231</v>
      </c>
    </row>
    <row r="190" s="1" customFormat="1" ht="22.5" customHeight="1">
      <c r="B190" s="38"/>
      <c r="C190" s="250" t="s">
        <v>512</v>
      </c>
      <c r="D190" s="250" t="s">
        <v>165</v>
      </c>
      <c r="E190" s="251" t="s">
        <v>1232</v>
      </c>
      <c r="F190" s="252" t="s">
        <v>1233</v>
      </c>
      <c r="G190" s="253" t="s">
        <v>178</v>
      </c>
      <c r="H190" s="254">
        <v>1</v>
      </c>
      <c r="I190" s="255"/>
      <c r="J190" s="256">
        <f>ROUND(I190*H190,2)</f>
        <v>0</v>
      </c>
      <c r="K190" s="252" t="s">
        <v>971</v>
      </c>
      <c r="L190" s="257"/>
      <c r="M190" s="258" t="s">
        <v>19</v>
      </c>
      <c r="N190" s="259" t="s">
        <v>40</v>
      </c>
      <c r="O190" s="79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AR190" s="17" t="s">
        <v>308</v>
      </c>
      <c r="AT190" s="17" t="s">
        <v>165</v>
      </c>
      <c r="AU190" s="17" t="s">
        <v>79</v>
      </c>
      <c r="AY190" s="17" t="s">
        <v>146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77</v>
      </c>
      <c r="BK190" s="226">
        <f>ROUND(I190*H190,2)</f>
        <v>0</v>
      </c>
      <c r="BL190" s="17" t="s">
        <v>233</v>
      </c>
      <c r="BM190" s="17" t="s">
        <v>1234</v>
      </c>
    </row>
    <row r="191" s="1" customFormat="1">
      <c r="B191" s="38"/>
      <c r="C191" s="39"/>
      <c r="D191" s="229" t="s">
        <v>790</v>
      </c>
      <c r="E191" s="39"/>
      <c r="F191" s="270" t="s">
        <v>1235</v>
      </c>
      <c r="G191" s="39"/>
      <c r="H191" s="39"/>
      <c r="I191" s="142"/>
      <c r="J191" s="39"/>
      <c r="K191" s="39"/>
      <c r="L191" s="43"/>
      <c r="M191" s="271"/>
      <c r="N191" s="79"/>
      <c r="O191" s="79"/>
      <c r="P191" s="79"/>
      <c r="Q191" s="79"/>
      <c r="R191" s="79"/>
      <c r="S191" s="79"/>
      <c r="T191" s="80"/>
      <c r="AT191" s="17" t="s">
        <v>790</v>
      </c>
      <c r="AU191" s="17" t="s">
        <v>79</v>
      </c>
    </row>
    <row r="192" s="1" customFormat="1" ht="33.75" customHeight="1">
      <c r="B192" s="38"/>
      <c r="C192" s="215" t="s">
        <v>516</v>
      </c>
      <c r="D192" s="215" t="s">
        <v>147</v>
      </c>
      <c r="E192" s="216" t="s">
        <v>1236</v>
      </c>
      <c r="F192" s="217" t="s">
        <v>1237</v>
      </c>
      <c r="G192" s="218" t="s">
        <v>178</v>
      </c>
      <c r="H192" s="219">
        <v>1</v>
      </c>
      <c r="I192" s="220"/>
      <c r="J192" s="221">
        <f>ROUND(I192*H192,2)</f>
        <v>0</v>
      </c>
      <c r="K192" s="217" t="s">
        <v>971</v>
      </c>
      <c r="L192" s="43"/>
      <c r="M192" s="222" t="s">
        <v>19</v>
      </c>
      <c r="N192" s="223" t="s">
        <v>40</v>
      </c>
      <c r="O192" s="79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AR192" s="17" t="s">
        <v>972</v>
      </c>
      <c r="AT192" s="17" t="s">
        <v>147</v>
      </c>
      <c r="AU192" s="17" t="s">
        <v>79</v>
      </c>
      <c r="AY192" s="17" t="s">
        <v>146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77</v>
      </c>
      <c r="BK192" s="226">
        <f>ROUND(I192*H192,2)</f>
        <v>0</v>
      </c>
      <c r="BL192" s="17" t="s">
        <v>972</v>
      </c>
      <c r="BM192" s="17" t="s">
        <v>1238</v>
      </c>
    </row>
    <row r="193" s="1" customFormat="1" ht="33.75" customHeight="1">
      <c r="B193" s="38"/>
      <c r="C193" s="250" t="s">
        <v>520</v>
      </c>
      <c r="D193" s="250" t="s">
        <v>165</v>
      </c>
      <c r="E193" s="251" t="s">
        <v>1239</v>
      </c>
      <c r="F193" s="252" t="s">
        <v>1240</v>
      </c>
      <c r="G193" s="253" t="s">
        <v>178</v>
      </c>
      <c r="H193" s="254">
        <v>1</v>
      </c>
      <c r="I193" s="255"/>
      <c r="J193" s="256">
        <f>ROUND(I193*H193,2)</f>
        <v>0</v>
      </c>
      <c r="K193" s="252" t="s">
        <v>971</v>
      </c>
      <c r="L193" s="257"/>
      <c r="M193" s="258" t="s">
        <v>19</v>
      </c>
      <c r="N193" s="259" t="s">
        <v>40</v>
      </c>
      <c r="O193" s="79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AR193" s="17" t="s">
        <v>308</v>
      </c>
      <c r="AT193" s="17" t="s">
        <v>165</v>
      </c>
      <c r="AU193" s="17" t="s">
        <v>79</v>
      </c>
      <c r="AY193" s="17" t="s">
        <v>146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77</v>
      </c>
      <c r="BK193" s="226">
        <f>ROUND(I193*H193,2)</f>
        <v>0</v>
      </c>
      <c r="BL193" s="17" t="s">
        <v>233</v>
      </c>
      <c r="BM193" s="17" t="s">
        <v>1241</v>
      </c>
    </row>
    <row r="194" s="1" customFormat="1">
      <c r="B194" s="38"/>
      <c r="C194" s="39"/>
      <c r="D194" s="229" t="s">
        <v>790</v>
      </c>
      <c r="E194" s="39"/>
      <c r="F194" s="270" t="s">
        <v>1242</v>
      </c>
      <c r="G194" s="39"/>
      <c r="H194" s="39"/>
      <c r="I194" s="142"/>
      <c r="J194" s="39"/>
      <c r="K194" s="39"/>
      <c r="L194" s="43"/>
      <c r="M194" s="271"/>
      <c r="N194" s="79"/>
      <c r="O194" s="79"/>
      <c r="P194" s="79"/>
      <c r="Q194" s="79"/>
      <c r="R194" s="79"/>
      <c r="S194" s="79"/>
      <c r="T194" s="80"/>
      <c r="AT194" s="17" t="s">
        <v>790</v>
      </c>
      <c r="AU194" s="17" t="s">
        <v>79</v>
      </c>
    </row>
    <row r="195" s="1" customFormat="1" ht="33.75" customHeight="1">
      <c r="B195" s="38"/>
      <c r="C195" s="215" t="s">
        <v>524</v>
      </c>
      <c r="D195" s="215" t="s">
        <v>147</v>
      </c>
      <c r="E195" s="216" t="s">
        <v>1243</v>
      </c>
      <c r="F195" s="217" t="s">
        <v>1244</v>
      </c>
      <c r="G195" s="218" t="s">
        <v>178</v>
      </c>
      <c r="H195" s="219">
        <v>1</v>
      </c>
      <c r="I195" s="220"/>
      <c r="J195" s="221">
        <f>ROUND(I195*H195,2)</f>
        <v>0</v>
      </c>
      <c r="K195" s="217" t="s">
        <v>971</v>
      </c>
      <c r="L195" s="43"/>
      <c r="M195" s="222" t="s">
        <v>19</v>
      </c>
      <c r="N195" s="223" t="s">
        <v>40</v>
      </c>
      <c r="O195" s="79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AR195" s="17" t="s">
        <v>972</v>
      </c>
      <c r="AT195" s="17" t="s">
        <v>147</v>
      </c>
      <c r="AU195" s="17" t="s">
        <v>79</v>
      </c>
      <c r="AY195" s="17" t="s">
        <v>146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77</v>
      </c>
      <c r="BK195" s="226">
        <f>ROUND(I195*H195,2)</f>
        <v>0</v>
      </c>
      <c r="BL195" s="17" t="s">
        <v>972</v>
      </c>
      <c r="BM195" s="17" t="s">
        <v>1245</v>
      </c>
    </row>
    <row r="196" s="1" customFormat="1" ht="33.75" customHeight="1">
      <c r="B196" s="38"/>
      <c r="C196" s="250" t="s">
        <v>528</v>
      </c>
      <c r="D196" s="250" t="s">
        <v>165</v>
      </c>
      <c r="E196" s="251" t="s">
        <v>1246</v>
      </c>
      <c r="F196" s="252" t="s">
        <v>1247</v>
      </c>
      <c r="G196" s="253" t="s">
        <v>178</v>
      </c>
      <c r="H196" s="254">
        <v>1</v>
      </c>
      <c r="I196" s="255"/>
      <c r="J196" s="256">
        <f>ROUND(I196*H196,2)</f>
        <v>0</v>
      </c>
      <c r="K196" s="252" t="s">
        <v>971</v>
      </c>
      <c r="L196" s="257"/>
      <c r="M196" s="258" t="s">
        <v>19</v>
      </c>
      <c r="N196" s="259" t="s">
        <v>40</v>
      </c>
      <c r="O196" s="79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AR196" s="17" t="s">
        <v>308</v>
      </c>
      <c r="AT196" s="17" t="s">
        <v>165</v>
      </c>
      <c r="AU196" s="17" t="s">
        <v>79</v>
      </c>
      <c r="AY196" s="17" t="s">
        <v>146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77</v>
      </c>
      <c r="BK196" s="226">
        <f>ROUND(I196*H196,2)</f>
        <v>0</v>
      </c>
      <c r="BL196" s="17" t="s">
        <v>233</v>
      </c>
      <c r="BM196" s="17" t="s">
        <v>1248</v>
      </c>
    </row>
    <row r="197" s="1" customFormat="1">
      <c r="B197" s="38"/>
      <c r="C197" s="39"/>
      <c r="D197" s="229" t="s">
        <v>790</v>
      </c>
      <c r="E197" s="39"/>
      <c r="F197" s="270" t="s">
        <v>1249</v>
      </c>
      <c r="G197" s="39"/>
      <c r="H197" s="39"/>
      <c r="I197" s="142"/>
      <c r="J197" s="39"/>
      <c r="K197" s="39"/>
      <c r="L197" s="43"/>
      <c r="M197" s="271"/>
      <c r="N197" s="79"/>
      <c r="O197" s="79"/>
      <c r="P197" s="79"/>
      <c r="Q197" s="79"/>
      <c r="R197" s="79"/>
      <c r="S197" s="79"/>
      <c r="T197" s="80"/>
      <c r="AT197" s="17" t="s">
        <v>790</v>
      </c>
      <c r="AU197" s="17" t="s">
        <v>79</v>
      </c>
    </row>
    <row r="198" s="1" customFormat="1" ht="33.75" customHeight="1">
      <c r="B198" s="38"/>
      <c r="C198" s="250" t="s">
        <v>532</v>
      </c>
      <c r="D198" s="250" t="s">
        <v>165</v>
      </c>
      <c r="E198" s="251" t="s">
        <v>1250</v>
      </c>
      <c r="F198" s="252" t="s">
        <v>1251</v>
      </c>
      <c r="G198" s="253" t="s">
        <v>178</v>
      </c>
      <c r="H198" s="254">
        <v>1</v>
      </c>
      <c r="I198" s="255"/>
      <c r="J198" s="256">
        <f>ROUND(I198*H198,2)</f>
        <v>0</v>
      </c>
      <c r="K198" s="252" t="s">
        <v>971</v>
      </c>
      <c r="L198" s="257"/>
      <c r="M198" s="258" t="s">
        <v>19</v>
      </c>
      <c r="N198" s="259" t="s">
        <v>40</v>
      </c>
      <c r="O198" s="79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AR198" s="17" t="s">
        <v>308</v>
      </c>
      <c r="AT198" s="17" t="s">
        <v>165</v>
      </c>
      <c r="AU198" s="17" t="s">
        <v>79</v>
      </c>
      <c r="AY198" s="17" t="s">
        <v>146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77</v>
      </c>
      <c r="BK198" s="226">
        <f>ROUND(I198*H198,2)</f>
        <v>0</v>
      </c>
      <c r="BL198" s="17" t="s">
        <v>233</v>
      </c>
      <c r="BM198" s="17" t="s">
        <v>1252</v>
      </c>
    </row>
    <row r="199" s="1" customFormat="1">
      <c r="B199" s="38"/>
      <c r="C199" s="39"/>
      <c r="D199" s="229" t="s">
        <v>790</v>
      </c>
      <c r="E199" s="39"/>
      <c r="F199" s="270" t="s">
        <v>1253</v>
      </c>
      <c r="G199" s="39"/>
      <c r="H199" s="39"/>
      <c r="I199" s="142"/>
      <c r="J199" s="39"/>
      <c r="K199" s="39"/>
      <c r="L199" s="43"/>
      <c r="M199" s="271"/>
      <c r="N199" s="79"/>
      <c r="O199" s="79"/>
      <c r="P199" s="79"/>
      <c r="Q199" s="79"/>
      <c r="R199" s="79"/>
      <c r="S199" s="79"/>
      <c r="T199" s="80"/>
      <c r="AT199" s="17" t="s">
        <v>790</v>
      </c>
      <c r="AU199" s="17" t="s">
        <v>79</v>
      </c>
    </row>
    <row r="200" s="1" customFormat="1" ht="33.75" customHeight="1">
      <c r="B200" s="38"/>
      <c r="C200" s="215" t="s">
        <v>536</v>
      </c>
      <c r="D200" s="215" t="s">
        <v>147</v>
      </c>
      <c r="E200" s="216" t="s">
        <v>1254</v>
      </c>
      <c r="F200" s="217" t="s">
        <v>1255</v>
      </c>
      <c r="G200" s="218" t="s">
        <v>178</v>
      </c>
      <c r="H200" s="219">
        <v>2</v>
      </c>
      <c r="I200" s="220"/>
      <c r="J200" s="221">
        <f>ROUND(I200*H200,2)</f>
        <v>0</v>
      </c>
      <c r="K200" s="217" t="s">
        <v>971</v>
      </c>
      <c r="L200" s="43"/>
      <c r="M200" s="222" t="s">
        <v>19</v>
      </c>
      <c r="N200" s="223" t="s">
        <v>40</v>
      </c>
      <c r="O200" s="79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AR200" s="17" t="s">
        <v>972</v>
      </c>
      <c r="AT200" s="17" t="s">
        <v>147</v>
      </c>
      <c r="AU200" s="17" t="s">
        <v>79</v>
      </c>
      <c r="AY200" s="17" t="s">
        <v>146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77</v>
      </c>
      <c r="BK200" s="226">
        <f>ROUND(I200*H200,2)</f>
        <v>0</v>
      </c>
      <c r="BL200" s="17" t="s">
        <v>972</v>
      </c>
      <c r="BM200" s="17" t="s">
        <v>1256</v>
      </c>
    </row>
    <row r="201" s="1" customFormat="1" ht="22.5" customHeight="1">
      <c r="B201" s="38"/>
      <c r="C201" s="215" t="s">
        <v>540</v>
      </c>
      <c r="D201" s="215" t="s">
        <v>147</v>
      </c>
      <c r="E201" s="216" t="s">
        <v>1257</v>
      </c>
      <c r="F201" s="217" t="s">
        <v>1258</v>
      </c>
      <c r="G201" s="218" t="s">
        <v>178</v>
      </c>
      <c r="H201" s="219">
        <v>20</v>
      </c>
      <c r="I201" s="220"/>
      <c r="J201" s="221">
        <f>ROUND(I201*H201,2)</f>
        <v>0</v>
      </c>
      <c r="K201" s="217" t="s">
        <v>971</v>
      </c>
      <c r="L201" s="43"/>
      <c r="M201" s="222" t="s">
        <v>19</v>
      </c>
      <c r="N201" s="223" t="s">
        <v>40</v>
      </c>
      <c r="O201" s="79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AR201" s="17" t="s">
        <v>972</v>
      </c>
      <c r="AT201" s="17" t="s">
        <v>147</v>
      </c>
      <c r="AU201" s="17" t="s">
        <v>79</v>
      </c>
      <c r="AY201" s="17" t="s">
        <v>146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77</v>
      </c>
      <c r="BK201" s="226">
        <f>ROUND(I201*H201,2)</f>
        <v>0</v>
      </c>
      <c r="BL201" s="17" t="s">
        <v>972</v>
      </c>
      <c r="BM201" s="17" t="s">
        <v>1259</v>
      </c>
    </row>
    <row r="202" s="1" customFormat="1" ht="22.5" customHeight="1">
      <c r="B202" s="38"/>
      <c r="C202" s="250" t="s">
        <v>544</v>
      </c>
      <c r="D202" s="250" t="s">
        <v>165</v>
      </c>
      <c r="E202" s="251" t="s">
        <v>1260</v>
      </c>
      <c r="F202" s="252" t="s">
        <v>1261</v>
      </c>
      <c r="G202" s="253" t="s">
        <v>178</v>
      </c>
      <c r="H202" s="254">
        <v>10</v>
      </c>
      <c r="I202" s="255"/>
      <c r="J202" s="256">
        <f>ROUND(I202*H202,2)</f>
        <v>0</v>
      </c>
      <c r="K202" s="252" t="s">
        <v>971</v>
      </c>
      <c r="L202" s="257"/>
      <c r="M202" s="258" t="s">
        <v>19</v>
      </c>
      <c r="N202" s="259" t="s">
        <v>40</v>
      </c>
      <c r="O202" s="79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AR202" s="17" t="s">
        <v>972</v>
      </c>
      <c r="AT202" s="17" t="s">
        <v>165</v>
      </c>
      <c r="AU202" s="17" t="s">
        <v>79</v>
      </c>
      <c r="AY202" s="17" t="s">
        <v>146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77</v>
      </c>
      <c r="BK202" s="226">
        <f>ROUND(I202*H202,2)</f>
        <v>0</v>
      </c>
      <c r="BL202" s="17" t="s">
        <v>972</v>
      </c>
      <c r="BM202" s="17" t="s">
        <v>1262</v>
      </c>
    </row>
    <row r="203" s="11" customFormat="1" ht="25.92" customHeight="1">
      <c r="B203" s="199"/>
      <c r="C203" s="200"/>
      <c r="D203" s="201" t="s">
        <v>68</v>
      </c>
      <c r="E203" s="202" t="s">
        <v>961</v>
      </c>
      <c r="F203" s="202" t="s">
        <v>962</v>
      </c>
      <c r="G203" s="200"/>
      <c r="H203" s="200"/>
      <c r="I203" s="203"/>
      <c r="J203" s="204">
        <f>BK203</f>
        <v>0</v>
      </c>
      <c r="K203" s="200"/>
      <c r="L203" s="205"/>
      <c r="M203" s="206"/>
      <c r="N203" s="207"/>
      <c r="O203" s="207"/>
      <c r="P203" s="208">
        <f>SUM(P204:P222)</f>
        <v>0</v>
      </c>
      <c r="Q203" s="207"/>
      <c r="R203" s="208">
        <f>SUM(R204:R222)</f>
        <v>0</v>
      </c>
      <c r="S203" s="207"/>
      <c r="T203" s="209">
        <f>SUM(T204:T222)</f>
        <v>0</v>
      </c>
      <c r="AR203" s="210" t="s">
        <v>152</v>
      </c>
      <c r="AT203" s="211" t="s">
        <v>68</v>
      </c>
      <c r="AU203" s="211" t="s">
        <v>69</v>
      </c>
      <c r="AY203" s="210" t="s">
        <v>146</v>
      </c>
      <c r="BK203" s="212">
        <f>SUM(BK204:BK222)</f>
        <v>0</v>
      </c>
    </row>
    <row r="204" s="1" customFormat="1" ht="22.5" customHeight="1">
      <c r="B204" s="38"/>
      <c r="C204" s="215" t="s">
        <v>548</v>
      </c>
      <c r="D204" s="215" t="s">
        <v>147</v>
      </c>
      <c r="E204" s="216" t="s">
        <v>1263</v>
      </c>
      <c r="F204" s="217" t="s">
        <v>1264</v>
      </c>
      <c r="G204" s="218" t="s">
        <v>178</v>
      </c>
      <c r="H204" s="219">
        <v>30</v>
      </c>
      <c r="I204" s="220"/>
      <c r="J204" s="221">
        <f>ROUND(I204*H204,2)</f>
        <v>0</v>
      </c>
      <c r="K204" s="217" t="s">
        <v>971</v>
      </c>
      <c r="L204" s="43"/>
      <c r="M204" s="222" t="s">
        <v>19</v>
      </c>
      <c r="N204" s="223" t="s">
        <v>40</v>
      </c>
      <c r="O204" s="79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AR204" s="17" t="s">
        <v>972</v>
      </c>
      <c r="AT204" s="17" t="s">
        <v>147</v>
      </c>
      <c r="AU204" s="17" t="s">
        <v>77</v>
      </c>
      <c r="AY204" s="17" t="s">
        <v>146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77</v>
      </c>
      <c r="BK204" s="226">
        <f>ROUND(I204*H204,2)</f>
        <v>0</v>
      </c>
      <c r="BL204" s="17" t="s">
        <v>972</v>
      </c>
      <c r="BM204" s="17" t="s">
        <v>1265</v>
      </c>
    </row>
    <row r="205" s="1" customFormat="1" ht="22.5" customHeight="1">
      <c r="B205" s="38"/>
      <c r="C205" s="215" t="s">
        <v>552</v>
      </c>
      <c r="D205" s="215" t="s">
        <v>147</v>
      </c>
      <c r="E205" s="216" t="s">
        <v>1266</v>
      </c>
      <c r="F205" s="217" t="s">
        <v>1267</v>
      </c>
      <c r="G205" s="218" t="s">
        <v>178</v>
      </c>
      <c r="H205" s="219">
        <v>5</v>
      </c>
      <c r="I205" s="220"/>
      <c r="J205" s="221">
        <f>ROUND(I205*H205,2)</f>
        <v>0</v>
      </c>
      <c r="K205" s="217" t="s">
        <v>971</v>
      </c>
      <c r="L205" s="43"/>
      <c r="M205" s="222" t="s">
        <v>19</v>
      </c>
      <c r="N205" s="223" t="s">
        <v>40</v>
      </c>
      <c r="O205" s="79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AR205" s="17" t="s">
        <v>972</v>
      </c>
      <c r="AT205" s="17" t="s">
        <v>147</v>
      </c>
      <c r="AU205" s="17" t="s">
        <v>77</v>
      </c>
      <c r="AY205" s="17" t="s">
        <v>146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77</v>
      </c>
      <c r="BK205" s="226">
        <f>ROUND(I205*H205,2)</f>
        <v>0</v>
      </c>
      <c r="BL205" s="17" t="s">
        <v>972</v>
      </c>
      <c r="BM205" s="17" t="s">
        <v>1268</v>
      </c>
    </row>
    <row r="206" s="1" customFormat="1" ht="45" customHeight="1">
      <c r="B206" s="38"/>
      <c r="C206" s="215" t="s">
        <v>556</v>
      </c>
      <c r="D206" s="215" t="s">
        <v>147</v>
      </c>
      <c r="E206" s="216" t="s">
        <v>1269</v>
      </c>
      <c r="F206" s="217" t="s">
        <v>1270</v>
      </c>
      <c r="G206" s="218" t="s">
        <v>178</v>
      </c>
      <c r="H206" s="219">
        <v>1</v>
      </c>
      <c r="I206" s="220"/>
      <c r="J206" s="221">
        <f>ROUND(I206*H206,2)</f>
        <v>0</v>
      </c>
      <c r="K206" s="217" t="s">
        <v>971</v>
      </c>
      <c r="L206" s="43"/>
      <c r="M206" s="222" t="s">
        <v>19</v>
      </c>
      <c r="N206" s="223" t="s">
        <v>40</v>
      </c>
      <c r="O206" s="79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AR206" s="17" t="s">
        <v>972</v>
      </c>
      <c r="AT206" s="17" t="s">
        <v>147</v>
      </c>
      <c r="AU206" s="17" t="s">
        <v>77</v>
      </c>
      <c r="AY206" s="17" t="s">
        <v>146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77</v>
      </c>
      <c r="BK206" s="226">
        <f>ROUND(I206*H206,2)</f>
        <v>0</v>
      </c>
      <c r="BL206" s="17" t="s">
        <v>972</v>
      </c>
      <c r="BM206" s="17" t="s">
        <v>1271</v>
      </c>
    </row>
    <row r="207" s="1" customFormat="1" ht="45" customHeight="1">
      <c r="B207" s="38"/>
      <c r="C207" s="215" t="s">
        <v>560</v>
      </c>
      <c r="D207" s="215" t="s">
        <v>147</v>
      </c>
      <c r="E207" s="216" t="s">
        <v>1272</v>
      </c>
      <c r="F207" s="217" t="s">
        <v>1273</v>
      </c>
      <c r="G207" s="218" t="s">
        <v>178</v>
      </c>
      <c r="H207" s="219">
        <v>1</v>
      </c>
      <c r="I207" s="220"/>
      <c r="J207" s="221">
        <f>ROUND(I207*H207,2)</f>
        <v>0</v>
      </c>
      <c r="K207" s="217" t="s">
        <v>971</v>
      </c>
      <c r="L207" s="43"/>
      <c r="M207" s="222" t="s">
        <v>19</v>
      </c>
      <c r="N207" s="223" t="s">
        <v>40</v>
      </c>
      <c r="O207" s="79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AR207" s="17" t="s">
        <v>972</v>
      </c>
      <c r="AT207" s="17" t="s">
        <v>147</v>
      </c>
      <c r="AU207" s="17" t="s">
        <v>77</v>
      </c>
      <c r="AY207" s="17" t="s">
        <v>146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77</v>
      </c>
      <c r="BK207" s="226">
        <f>ROUND(I207*H207,2)</f>
        <v>0</v>
      </c>
      <c r="BL207" s="17" t="s">
        <v>972</v>
      </c>
      <c r="BM207" s="17" t="s">
        <v>1274</v>
      </c>
    </row>
    <row r="208" s="1" customFormat="1" ht="22.5" customHeight="1">
      <c r="B208" s="38"/>
      <c r="C208" s="215" t="s">
        <v>564</v>
      </c>
      <c r="D208" s="215" t="s">
        <v>147</v>
      </c>
      <c r="E208" s="216" t="s">
        <v>1275</v>
      </c>
      <c r="F208" s="217" t="s">
        <v>1276</v>
      </c>
      <c r="G208" s="218" t="s">
        <v>172</v>
      </c>
      <c r="H208" s="219">
        <v>100</v>
      </c>
      <c r="I208" s="220"/>
      <c r="J208" s="221">
        <f>ROUND(I208*H208,2)</f>
        <v>0</v>
      </c>
      <c r="K208" s="217" t="s">
        <v>971</v>
      </c>
      <c r="L208" s="43"/>
      <c r="M208" s="222" t="s">
        <v>19</v>
      </c>
      <c r="N208" s="223" t="s">
        <v>40</v>
      </c>
      <c r="O208" s="79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AR208" s="17" t="s">
        <v>972</v>
      </c>
      <c r="AT208" s="17" t="s">
        <v>147</v>
      </c>
      <c r="AU208" s="17" t="s">
        <v>77</v>
      </c>
      <c r="AY208" s="17" t="s">
        <v>146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77</v>
      </c>
      <c r="BK208" s="226">
        <f>ROUND(I208*H208,2)</f>
        <v>0</v>
      </c>
      <c r="BL208" s="17" t="s">
        <v>972</v>
      </c>
      <c r="BM208" s="17" t="s">
        <v>1277</v>
      </c>
    </row>
    <row r="209" s="1" customFormat="1" ht="22.5" customHeight="1">
      <c r="B209" s="38"/>
      <c r="C209" s="215" t="s">
        <v>568</v>
      </c>
      <c r="D209" s="215" t="s">
        <v>147</v>
      </c>
      <c r="E209" s="216" t="s">
        <v>1278</v>
      </c>
      <c r="F209" s="217" t="s">
        <v>1279</v>
      </c>
      <c r="G209" s="218" t="s">
        <v>178</v>
      </c>
      <c r="H209" s="219">
        <v>1</v>
      </c>
      <c r="I209" s="220"/>
      <c r="J209" s="221">
        <f>ROUND(I209*H209,2)</f>
        <v>0</v>
      </c>
      <c r="K209" s="217" t="s">
        <v>971</v>
      </c>
      <c r="L209" s="43"/>
      <c r="M209" s="222" t="s">
        <v>19</v>
      </c>
      <c r="N209" s="223" t="s">
        <v>40</v>
      </c>
      <c r="O209" s="79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AR209" s="17" t="s">
        <v>972</v>
      </c>
      <c r="AT209" s="17" t="s">
        <v>147</v>
      </c>
      <c r="AU209" s="17" t="s">
        <v>77</v>
      </c>
      <c r="AY209" s="17" t="s">
        <v>146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77</v>
      </c>
      <c r="BK209" s="226">
        <f>ROUND(I209*H209,2)</f>
        <v>0</v>
      </c>
      <c r="BL209" s="17" t="s">
        <v>972</v>
      </c>
      <c r="BM209" s="17" t="s">
        <v>1280</v>
      </c>
    </row>
    <row r="210" s="1" customFormat="1" ht="22.5" customHeight="1">
      <c r="B210" s="38"/>
      <c r="C210" s="215" t="s">
        <v>572</v>
      </c>
      <c r="D210" s="215" t="s">
        <v>147</v>
      </c>
      <c r="E210" s="216" t="s">
        <v>1281</v>
      </c>
      <c r="F210" s="217" t="s">
        <v>1282</v>
      </c>
      <c r="G210" s="218" t="s">
        <v>178</v>
      </c>
      <c r="H210" s="219">
        <v>40</v>
      </c>
      <c r="I210" s="220"/>
      <c r="J210" s="221">
        <f>ROUND(I210*H210,2)</f>
        <v>0</v>
      </c>
      <c r="K210" s="217" t="s">
        <v>971</v>
      </c>
      <c r="L210" s="43"/>
      <c r="M210" s="222" t="s">
        <v>19</v>
      </c>
      <c r="N210" s="223" t="s">
        <v>40</v>
      </c>
      <c r="O210" s="79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AR210" s="17" t="s">
        <v>972</v>
      </c>
      <c r="AT210" s="17" t="s">
        <v>147</v>
      </c>
      <c r="AU210" s="17" t="s">
        <v>77</v>
      </c>
      <c r="AY210" s="17" t="s">
        <v>146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77</v>
      </c>
      <c r="BK210" s="226">
        <f>ROUND(I210*H210,2)</f>
        <v>0</v>
      </c>
      <c r="BL210" s="17" t="s">
        <v>972</v>
      </c>
      <c r="BM210" s="17" t="s">
        <v>1283</v>
      </c>
    </row>
    <row r="211" s="1" customFormat="1" ht="22.5" customHeight="1">
      <c r="B211" s="38"/>
      <c r="C211" s="215" t="s">
        <v>576</v>
      </c>
      <c r="D211" s="215" t="s">
        <v>147</v>
      </c>
      <c r="E211" s="216" t="s">
        <v>1284</v>
      </c>
      <c r="F211" s="217" t="s">
        <v>1285</v>
      </c>
      <c r="G211" s="218" t="s">
        <v>1286</v>
      </c>
      <c r="H211" s="219">
        <v>60</v>
      </c>
      <c r="I211" s="220"/>
      <c r="J211" s="221">
        <f>ROUND(I211*H211,2)</f>
        <v>0</v>
      </c>
      <c r="K211" s="217" t="s">
        <v>971</v>
      </c>
      <c r="L211" s="43"/>
      <c r="M211" s="222" t="s">
        <v>19</v>
      </c>
      <c r="N211" s="223" t="s">
        <v>40</v>
      </c>
      <c r="O211" s="79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AR211" s="17" t="s">
        <v>972</v>
      </c>
      <c r="AT211" s="17" t="s">
        <v>147</v>
      </c>
      <c r="AU211" s="17" t="s">
        <v>77</v>
      </c>
      <c r="AY211" s="17" t="s">
        <v>146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77</v>
      </c>
      <c r="BK211" s="226">
        <f>ROUND(I211*H211,2)</f>
        <v>0</v>
      </c>
      <c r="BL211" s="17" t="s">
        <v>972</v>
      </c>
      <c r="BM211" s="17" t="s">
        <v>1287</v>
      </c>
    </row>
    <row r="212" s="1" customFormat="1" ht="33.75" customHeight="1">
      <c r="B212" s="38"/>
      <c r="C212" s="215" t="s">
        <v>580</v>
      </c>
      <c r="D212" s="215" t="s">
        <v>147</v>
      </c>
      <c r="E212" s="216" t="s">
        <v>1288</v>
      </c>
      <c r="F212" s="217" t="s">
        <v>1289</v>
      </c>
      <c r="G212" s="218" t="s">
        <v>1286</v>
      </c>
      <c r="H212" s="219">
        <v>10</v>
      </c>
      <c r="I212" s="220"/>
      <c r="J212" s="221">
        <f>ROUND(I212*H212,2)</f>
        <v>0</v>
      </c>
      <c r="K212" s="217" t="s">
        <v>971</v>
      </c>
      <c r="L212" s="43"/>
      <c r="M212" s="222" t="s">
        <v>19</v>
      </c>
      <c r="N212" s="223" t="s">
        <v>40</v>
      </c>
      <c r="O212" s="79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AR212" s="17" t="s">
        <v>972</v>
      </c>
      <c r="AT212" s="17" t="s">
        <v>147</v>
      </c>
      <c r="AU212" s="17" t="s">
        <v>77</v>
      </c>
      <c r="AY212" s="17" t="s">
        <v>146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77</v>
      </c>
      <c r="BK212" s="226">
        <f>ROUND(I212*H212,2)</f>
        <v>0</v>
      </c>
      <c r="BL212" s="17" t="s">
        <v>972</v>
      </c>
      <c r="BM212" s="17" t="s">
        <v>1290</v>
      </c>
    </row>
    <row r="213" s="1" customFormat="1" ht="22.5" customHeight="1">
      <c r="B213" s="38"/>
      <c r="C213" s="215" t="s">
        <v>586</v>
      </c>
      <c r="D213" s="215" t="s">
        <v>147</v>
      </c>
      <c r="E213" s="216" t="s">
        <v>1291</v>
      </c>
      <c r="F213" s="217" t="s">
        <v>1292</v>
      </c>
      <c r="G213" s="218" t="s">
        <v>1286</v>
      </c>
      <c r="H213" s="219">
        <v>10</v>
      </c>
      <c r="I213" s="220"/>
      <c r="J213" s="221">
        <f>ROUND(I213*H213,2)</f>
        <v>0</v>
      </c>
      <c r="K213" s="217" t="s">
        <v>971</v>
      </c>
      <c r="L213" s="43"/>
      <c r="M213" s="222" t="s">
        <v>19</v>
      </c>
      <c r="N213" s="223" t="s">
        <v>40</v>
      </c>
      <c r="O213" s="79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AR213" s="17" t="s">
        <v>972</v>
      </c>
      <c r="AT213" s="17" t="s">
        <v>147</v>
      </c>
      <c r="AU213" s="17" t="s">
        <v>77</v>
      </c>
      <c r="AY213" s="17" t="s">
        <v>146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77</v>
      </c>
      <c r="BK213" s="226">
        <f>ROUND(I213*H213,2)</f>
        <v>0</v>
      </c>
      <c r="BL213" s="17" t="s">
        <v>972</v>
      </c>
      <c r="BM213" s="17" t="s">
        <v>1293</v>
      </c>
    </row>
    <row r="214" s="1" customFormat="1" ht="78.75" customHeight="1">
      <c r="B214" s="38"/>
      <c r="C214" s="215" t="s">
        <v>590</v>
      </c>
      <c r="D214" s="215" t="s">
        <v>147</v>
      </c>
      <c r="E214" s="216" t="s">
        <v>1294</v>
      </c>
      <c r="F214" s="217" t="s">
        <v>1295</v>
      </c>
      <c r="G214" s="218" t="s">
        <v>178</v>
      </c>
      <c r="H214" s="219">
        <v>12</v>
      </c>
      <c r="I214" s="220"/>
      <c r="J214" s="221">
        <f>ROUND(I214*H214,2)</f>
        <v>0</v>
      </c>
      <c r="K214" s="217" t="s">
        <v>971</v>
      </c>
      <c r="L214" s="43"/>
      <c r="M214" s="222" t="s">
        <v>19</v>
      </c>
      <c r="N214" s="223" t="s">
        <v>40</v>
      </c>
      <c r="O214" s="79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AR214" s="17" t="s">
        <v>972</v>
      </c>
      <c r="AT214" s="17" t="s">
        <v>147</v>
      </c>
      <c r="AU214" s="17" t="s">
        <v>77</v>
      </c>
      <c r="AY214" s="17" t="s">
        <v>146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77</v>
      </c>
      <c r="BK214" s="226">
        <f>ROUND(I214*H214,2)</f>
        <v>0</v>
      </c>
      <c r="BL214" s="17" t="s">
        <v>972</v>
      </c>
      <c r="BM214" s="17" t="s">
        <v>1296</v>
      </c>
    </row>
    <row r="215" s="1" customFormat="1">
      <c r="B215" s="38"/>
      <c r="C215" s="39"/>
      <c r="D215" s="229" t="s">
        <v>790</v>
      </c>
      <c r="E215" s="39"/>
      <c r="F215" s="270" t="s">
        <v>1297</v>
      </c>
      <c r="G215" s="39"/>
      <c r="H215" s="39"/>
      <c r="I215" s="142"/>
      <c r="J215" s="39"/>
      <c r="K215" s="39"/>
      <c r="L215" s="43"/>
      <c r="M215" s="271"/>
      <c r="N215" s="79"/>
      <c r="O215" s="79"/>
      <c r="P215" s="79"/>
      <c r="Q215" s="79"/>
      <c r="R215" s="79"/>
      <c r="S215" s="79"/>
      <c r="T215" s="80"/>
      <c r="AT215" s="17" t="s">
        <v>790</v>
      </c>
      <c r="AU215" s="17" t="s">
        <v>77</v>
      </c>
    </row>
    <row r="216" s="1" customFormat="1" ht="78.75" customHeight="1">
      <c r="B216" s="38"/>
      <c r="C216" s="215" t="s">
        <v>596</v>
      </c>
      <c r="D216" s="215" t="s">
        <v>147</v>
      </c>
      <c r="E216" s="216" t="s">
        <v>1298</v>
      </c>
      <c r="F216" s="217" t="s">
        <v>1299</v>
      </c>
      <c r="G216" s="218" t="s">
        <v>162</v>
      </c>
      <c r="H216" s="219">
        <v>2</v>
      </c>
      <c r="I216" s="220"/>
      <c r="J216" s="221">
        <f>ROUND(I216*H216,2)</f>
        <v>0</v>
      </c>
      <c r="K216" s="217" t="s">
        <v>971</v>
      </c>
      <c r="L216" s="43"/>
      <c r="M216" s="222" t="s">
        <v>19</v>
      </c>
      <c r="N216" s="223" t="s">
        <v>40</v>
      </c>
      <c r="O216" s="79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AR216" s="17" t="s">
        <v>972</v>
      </c>
      <c r="AT216" s="17" t="s">
        <v>147</v>
      </c>
      <c r="AU216" s="17" t="s">
        <v>77</v>
      </c>
      <c r="AY216" s="17" t="s">
        <v>146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77</v>
      </c>
      <c r="BK216" s="226">
        <f>ROUND(I216*H216,2)</f>
        <v>0</v>
      </c>
      <c r="BL216" s="17" t="s">
        <v>972</v>
      </c>
      <c r="BM216" s="17" t="s">
        <v>1300</v>
      </c>
    </row>
    <row r="217" s="1" customFormat="1">
      <c r="B217" s="38"/>
      <c r="C217" s="39"/>
      <c r="D217" s="229" t="s">
        <v>790</v>
      </c>
      <c r="E217" s="39"/>
      <c r="F217" s="270" t="s">
        <v>1301</v>
      </c>
      <c r="G217" s="39"/>
      <c r="H217" s="39"/>
      <c r="I217" s="142"/>
      <c r="J217" s="39"/>
      <c r="K217" s="39"/>
      <c r="L217" s="43"/>
      <c r="M217" s="271"/>
      <c r="N217" s="79"/>
      <c r="O217" s="79"/>
      <c r="P217" s="79"/>
      <c r="Q217" s="79"/>
      <c r="R217" s="79"/>
      <c r="S217" s="79"/>
      <c r="T217" s="80"/>
      <c r="AT217" s="17" t="s">
        <v>790</v>
      </c>
      <c r="AU217" s="17" t="s">
        <v>77</v>
      </c>
    </row>
    <row r="218" s="1" customFormat="1" ht="33.75" customHeight="1">
      <c r="B218" s="38"/>
      <c r="C218" s="215" t="s">
        <v>600</v>
      </c>
      <c r="D218" s="215" t="s">
        <v>147</v>
      </c>
      <c r="E218" s="216" t="s">
        <v>1302</v>
      </c>
      <c r="F218" s="217" t="s">
        <v>1303</v>
      </c>
      <c r="G218" s="218" t="s">
        <v>162</v>
      </c>
      <c r="H218" s="219">
        <v>1</v>
      </c>
      <c r="I218" s="220"/>
      <c r="J218" s="221">
        <f>ROUND(I218*H218,2)</f>
        <v>0</v>
      </c>
      <c r="K218" s="217" t="s">
        <v>971</v>
      </c>
      <c r="L218" s="43"/>
      <c r="M218" s="222" t="s">
        <v>19</v>
      </c>
      <c r="N218" s="223" t="s">
        <v>40</v>
      </c>
      <c r="O218" s="79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AR218" s="17" t="s">
        <v>972</v>
      </c>
      <c r="AT218" s="17" t="s">
        <v>147</v>
      </c>
      <c r="AU218" s="17" t="s">
        <v>77</v>
      </c>
      <c r="AY218" s="17" t="s">
        <v>146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77</v>
      </c>
      <c r="BK218" s="226">
        <f>ROUND(I218*H218,2)</f>
        <v>0</v>
      </c>
      <c r="BL218" s="17" t="s">
        <v>972</v>
      </c>
      <c r="BM218" s="17" t="s">
        <v>1304</v>
      </c>
    </row>
    <row r="219" s="1" customFormat="1" ht="33.75" customHeight="1">
      <c r="B219" s="38"/>
      <c r="C219" s="215" t="s">
        <v>604</v>
      </c>
      <c r="D219" s="215" t="s">
        <v>147</v>
      </c>
      <c r="E219" s="216" t="s">
        <v>1305</v>
      </c>
      <c r="F219" s="217" t="s">
        <v>1306</v>
      </c>
      <c r="G219" s="218" t="s">
        <v>162</v>
      </c>
      <c r="H219" s="219">
        <v>2</v>
      </c>
      <c r="I219" s="220"/>
      <c r="J219" s="221">
        <f>ROUND(I219*H219,2)</f>
        <v>0</v>
      </c>
      <c r="K219" s="217" t="s">
        <v>971</v>
      </c>
      <c r="L219" s="43"/>
      <c r="M219" s="222" t="s">
        <v>19</v>
      </c>
      <c r="N219" s="223" t="s">
        <v>40</v>
      </c>
      <c r="O219" s="79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AR219" s="17" t="s">
        <v>972</v>
      </c>
      <c r="AT219" s="17" t="s">
        <v>147</v>
      </c>
      <c r="AU219" s="17" t="s">
        <v>77</v>
      </c>
      <c r="AY219" s="17" t="s">
        <v>146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7" t="s">
        <v>77</v>
      </c>
      <c r="BK219" s="226">
        <f>ROUND(I219*H219,2)</f>
        <v>0</v>
      </c>
      <c r="BL219" s="17" t="s">
        <v>972</v>
      </c>
      <c r="BM219" s="17" t="s">
        <v>1307</v>
      </c>
    </row>
    <row r="220" s="1" customFormat="1" ht="33.75" customHeight="1">
      <c r="B220" s="38"/>
      <c r="C220" s="215" t="s">
        <v>610</v>
      </c>
      <c r="D220" s="215" t="s">
        <v>147</v>
      </c>
      <c r="E220" s="216" t="s">
        <v>1308</v>
      </c>
      <c r="F220" s="217" t="s">
        <v>1309</v>
      </c>
      <c r="G220" s="218" t="s">
        <v>162</v>
      </c>
      <c r="H220" s="219">
        <v>1</v>
      </c>
      <c r="I220" s="220"/>
      <c r="J220" s="221">
        <f>ROUND(I220*H220,2)</f>
        <v>0</v>
      </c>
      <c r="K220" s="217" t="s">
        <v>971</v>
      </c>
      <c r="L220" s="43"/>
      <c r="M220" s="222" t="s">
        <v>19</v>
      </c>
      <c r="N220" s="223" t="s">
        <v>40</v>
      </c>
      <c r="O220" s="79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AR220" s="17" t="s">
        <v>972</v>
      </c>
      <c r="AT220" s="17" t="s">
        <v>147</v>
      </c>
      <c r="AU220" s="17" t="s">
        <v>77</v>
      </c>
      <c r="AY220" s="17" t="s">
        <v>146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77</v>
      </c>
      <c r="BK220" s="226">
        <f>ROUND(I220*H220,2)</f>
        <v>0</v>
      </c>
      <c r="BL220" s="17" t="s">
        <v>972</v>
      </c>
      <c r="BM220" s="17" t="s">
        <v>1310</v>
      </c>
    </row>
    <row r="221" s="1" customFormat="1" ht="33.75" customHeight="1">
      <c r="B221" s="38"/>
      <c r="C221" s="215" t="s">
        <v>614</v>
      </c>
      <c r="D221" s="215" t="s">
        <v>147</v>
      </c>
      <c r="E221" s="216" t="s">
        <v>1311</v>
      </c>
      <c r="F221" s="217" t="s">
        <v>1312</v>
      </c>
      <c r="G221" s="218" t="s">
        <v>162</v>
      </c>
      <c r="H221" s="219">
        <v>0.5</v>
      </c>
      <c r="I221" s="220"/>
      <c r="J221" s="221">
        <f>ROUND(I221*H221,2)</f>
        <v>0</v>
      </c>
      <c r="K221" s="217" t="s">
        <v>971</v>
      </c>
      <c r="L221" s="43"/>
      <c r="M221" s="222" t="s">
        <v>19</v>
      </c>
      <c r="N221" s="223" t="s">
        <v>40</v>
      </c>
      <c r="O221" s="79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AR221" s="17" t="s">
        <v>972</v>
      </c>
      <c r="AT221" s="17" t="s">
        <v>147</v>
      </c>
      <c r="AU221" s="17" t="s">
        <v>77</v>
      </c>
      <c r="AY221" s="17" t="s">
        <v>146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77</v>
      </c>
      <c r="BK221" s="226">
        <f>ROUND(I221*H221,2)</f>
        <v>0</v>
      </c>
      <c r="BL221" s="17" t="s">
        <v>972</v>
      </c>
      <c r="BM221" s="17" t="s">
        <v>1313</v>
      </c>
    </row>
    <row r="222" s="1" customFormat="1" ht="33.75" customHeight="1">
      <c r="B222" s="38"/>
      <c r="C222" s="215" t="s">
        <v>618</v>
      </c>
      <c r="D222" s="215" t="s">
        <v>147</v>
      </c>
      <c r="E222" s="216" t="s">
        <v>1314</v>
      </c>
      <c r="F222" s="217" t="s">
        <v>1315</v>
      </c>
      <c r="G222" s="218" t="s">
        <v>162</v>
      </c>
      <c r="H222" s="219">
        <v>1</v>
      </c>
      <c r="I222" s="220"/>
      <c r="J222" s="221">
        <f>ROUND(I222*H222,2)</f>
        <v>0</v>
      </c>
      <c r="K222" s="217" t="s">
        <v>971</v>
      </c>
      <c r="L222" s="43"/>
      <c r="M222" s="277" t="s">
        <v>19</v>
      </c>
      <c r="N222" s="278" t="s">
        <v>40</v>
      </c>
      <c r="O222" s="274"/>
      <c r="P222" s="275">
        <f>O222*H222</f>
        <v>0</v>
      </c>
      <c r="Q222" s="275">
        <v>0</v>
      </c>
      <c r="R222" s="275">
        <f>Q222*H222</f>
        <v>0</v>
      </c>
      <c r="S222" s="275">
        <v>0</v>
      </c>
      <c r="T222" s="276">
        <f>S222*H222</f>
        <v>0</v>
      </c>
      <c r="AR222" s="17" t="s">
        <v>972</v>
      </c>
      <c r="AT222" s="17" t="s">
        <v>147</v>
      </c>
      <c r="AU222" s="17" t="s">
        <v>77</v>
      </c>
      <c r="AY222" s="17" t="s">
        <v>146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77</v>
      </c>
      <c r="BK222" s="226">
        <f>ROUND(I222*H222,2)</f>
        <v>0</v>
      </c>
      <c r="BL222" s="17" t="s">
        <v>972</v>
      </c>
      <c r="BM222" s="17" t="s">
        <v>1316</v>
      </c>
    </row>
    <row r="223" s="1" customFormat="1" ht="6.96" customHeight="1">
      <c r="B223" s="57"/>
      <c r="C223" s="58"/>
      <c r="D223" s="58"/>
      <c r="E223" s="58"/>
      <c r="F223" s="58"/>
      <c r="G223" s="58"/>
      <c r="H223" s="58"/>
      <c r="I223" s="166"/>
      <c r="J223" s="58"/>
      <c r="K223" s="58"/>
      <c r="L223" s="43"/>
    </row>
  </sheetData>
  <sheetProtection sheet="1" autoFilter="0" formatColumns="0" formatRows="0" objects="1" scenarios="1" spinCount="100000" saltValue="6rDpqMGu9jm3pGhECPyymuzfVqNarTvzhD6GixtM4AW2PF6VFpX8qEBkizHolt0TtAKT06M1f3b9GLZmKfvPKg==" hashValue="PzdtP6ekXmNgjOT6SYTZeQRBzsxCBST5issLxo+7twLkIw9oCTpuFQg+u352SC17+NPd7qQ8P32r+vP3ev+6oQ==" algorithmName="SHA-512" password="CC35"/>
  <autoFilter ref="C83:K22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90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20"/>
      <c r="AT3" s="17" t="s">
        <v>79</v>
      </c>
    </row>
    <row r="4" ht="24.96" customHeight="1">
      <c r="B4" s="20"/>
      <c r="D4" s="139" t="s">
        <v>100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0" t="s">
        <v>16</v>
      </c>
      <c r="L6" s="20"/>
    </row>
    <row r="7" ht="16.5" customHeight="1">
      <c r="B7" s="20"/>
      <c r="E7" s="141" t="str">
        <f>'Rekapitulace stavby'!K6</f>
        <v>Oprava budovy RZZ Kunovice - Loučka</v>
      </c>
      <c r="F7" s="140"/>
      <c r="G7" s="140"/>
      <c r="H7" s="140"/>
      <c r="L7" s="20"/>
    </row>
    <row r="8" ht="12" customHeight="1">
      <c r="B8" s="20"/>
      <c r="D8" s="140" t="s">
        <v>101</v>
      </c>
      <c r="L8" s="20"/>
    </row>
    <row r="9" s="1" customFormat="1" ht="16.5" customHeight="1">
      <c r="B9" s="43"/>
      <c r="E9" s="141" t="s">
        <v>1317</v>
      </c>
      <c r="F9" s="1"/>
      <c r="G9" s="1"/>
      <c r="H9" s="1"/>
      <c r="I9" s="142"/>
      <c r="L9" s="43"/>
    </row>
    <row r="10" s="1" customFormat="1" ht="12" customHeight="1">
      <c r="B10" s="43"/>
      <c r="D10" s="140" t="s">
        <v>1318</v>
      </c>
      <c r="I10" s="142"/>
      <c r="L10" s="43"/>
    </row>
    <row r="11" s="1" customFormat="1" ht="36.96" customHeight="1">
      <c r="B11" s="43"/>
      <c r="E11" s="143" t="s">
        <v>1319</v>
      </c>
      <c r="F11" s="1"/>
      <c r="G11" s="1"/>
      <c r="H11" s="1"/>
      <c r="I11" s="142"/>
      <c r="L11" s="43"/>
    </row>
    <row r="12" s="1" customFormat="1">
      <c r="B12" s="43"/>
      <c r="I12" s="142"/>
      <c r="L12" s="43"/>
    </row>
    <row r="13" s="1" customFormat="1" ht="12" customHeight="1">
      <c r="B13" s="43"/>
      <c r="D13" s="140" t="s">
        <v>18</v>
      </c>
      <c r="F13" s="17" t="s">
        <v>19</v>
      </c>
      <c r="I13" s="144" t="s">
        <v>20</v>
      </c>
      <c r="J13" s="17" t="s">
        <v>19</v>
      </c>
      <c r="L13" s="43"/>
    </row>
    <row r="14" s="1" customFormat="1" ht="12" customHeight="1">
      <c r="B14" s="43"/>
      <c r="D14" s="140" t="s">
        <v>21</v>
      </c>
      <c r="F14" s="17" t="s">
        <v>1320</v>
      </c>
      <c r="I14" s="144" t="s">
        <v>23</v>
      </c>
      <c r="J14" s="145" t="str">
        <f>'Rekapitulace stavby'!AN8</f>
        <v>22. 5. 2019</v>
      </c>
      <c r="L14" s="43"/>
    </row>
    <row r="15" s="1" customFormat="1" ht="10.8" customHeight="1">
      <c r="B15" s="43"/>
      <c r="I15" s="142"/>
      <c r="L15" s="43"/>
    </row>
    <row r="16" s="1" customFormat="1" ht="12" customHeight="1">
      <c r="B16" s="43"/>
      <c r="D16" s="140" t="s">
        <v>25</v>
      </c>
      <c r="I16" s="144" t="s">
        <v>26</v>
      </c>
      <c r="J16" s="17" t="s">
        <v>19</v>
      </c>
      <c r="L16" s="43"/>
    </row>
    <row r="17" s="1" customFormat="1" ht="18" customHeight="1">
      <c r="B17" s="43"/>
      <c r="E17" s="17" t="s">
        <v>1321</v>
      </c>
      <c r="I17" s="144" t="s">
        <v>27</v>
      </c>
      <c r="J17" s="17" t="s">
        <v>19</v>
      </c>
      <c r="L17" s="43"/>
    </row>
    <row r="18" s="1" customFormat="1" ht="6.96" customHeight="1">
      <c r="B18" s="43"/>
      <c r="I18" s="142"/>
      <c r="L18" s="43"/>
    </row>
    <row r="19" s="1" customFormat="1" ht="12" customHeight="1">
      <c r="B19" s="43"/>
      <c r="D19" s="140" t="s">
        <v>28</v>
      </c>
      <c r="I19" s="144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4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2"/>
      <c r="L21" s="43"/>
    </row>
    <row r="22" s="1" customFormat="1" ht="12" customHeight="1">
      <c r="B22" s="43"/>
      <c r="D22" s="140" t="s">
        <v>30</v>
      </c>
      <c r="I22" s="144" t="s">
        <v>26</v>
      </c>
      <c r="J22" s="17" t="s">
        <v>19</v>
      </c>
      <c r="L22" s="43"/>
    </row>
    <row r="23" s="1" customFormat="1" ht="18" customHeight="1">
      <c r="B23" s="43"/>
      <c r="E23" s="17" t="s">
        <v>1322</v>
      </c>
      <c r="I23" s="144" t="s">
        <v>27</v>
      </c>
      <c r="J23" s="17" t="s">
        <v>19</v>
      </c>
      <c r="L23" s="43"/>
    </row>
    <row r="24" s="1" customFormat="1" ht="6.96" customHeight="1">
      <c r="B24" s="43"/>
      <c r="I24" s="142"/>
      <c r="L24" s="43"/>
    </row>
    <row r="25" s="1" customFormat="1" ht="12" customHeight="1">
      <c r="B25" s="43"/>
      <c r="D25" s="140" t="s">
        <v>32</v>
      </c>
      <c r="I25" s="144" t="s">
        <v>26</v>
      </c>
      <c r="J25" s="17" t="s">
        <v>19</v>
      </c>
      <c r="L25" s="43"/>
    </row>
    <row r="26" s="1" customFormat="1" ht="18" customHeight="1">
      <c r="B26" s="43"/>
      <c r="E26" s="17" t="s">
        <v>1322</v>
      </c>
      <c r="I26" s="144" t="s">
        <v>27</v>
      </c>
      <c r="J26" s="17" t="s">
        <v>19</v>
      </c>
      <c r="L26" s="43"/>
    </row>
    <row r="27" s="1" customFormat="1" ht="6.96" customHeight="1">
      <c r="B27" s="43"/>
      <c r="I27" s="142"/>
      <c r="L27" s="43"/>
    </row>
    <row r="28" s="1" customFormat="1" ht="12" customHeight="1">
      <c r="B28" s="43"/>
      <c r="D28" s="140" t="s">
        <v>33</v>
      </c>
      <c r="I28" s="142"/>
      <c r="L28" s="43"/>
    </row>
    <row r="29" s="7" customFormat="1" ht="22.5" customHeight="1">
      <c r="B29" s="146"/>
      <c r="E29" s="147" t="s">
        <v>1323</v>
      </c>
      <c r="F29" s="147"/>
      <c r="G29" s="147"/>
      <c r="H29" s="147"/>
      <c r="I29" s="148"/>
      <c r="L29" s="146"/>
    </row>
    <row r="30" s="1" customFormat="1" ht="6.96" customHeight="1">
      <c r="B30" s="43"/>
      <c r="I30" s="142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9"/>
      <c r="J31" s="71"/>
      <c r="K31" s="71"/>
      <c r="L31" s="43"/>
    </row>
    <row r="32" s="1" customFormat="1" ht="25.44" customHeight="1">
      <c r="B32" s="43"/>
      <c r="D32" s="150" t="s">
        <v>35</v>
      </c>
      <c r="I32" s="142"/>
      <c r="J32" s="151">
        <f>ROUND(J90,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49"/>
      <c r="J33" s="71"/>
      <c r="K33" s="71"/>
      <c r="L33" s="43"/>
    </row>
    <row r="34" s="1" customFormat="1" ht="14.4" customHeight="1">
      <c r="B34" s="43"/>
      <c r="F34" s="152" t="s">
        <v>37</v>
      </c>
      <c r="I34" s="153" t="s">
        <v>36</v>
      </c>
      <c r="J34" s="152" t="s">
        <v>38</v>
      </c>
      <c r="L34" s="43"/>
    </row>
    <row r="35" s="1" customFormat="1" ht="14.4" customHeight="1">
      <c r="B35" s="43"/>
      <c r="D35" s="140" t="s">
        <v>39</v>
      </c>
      <c r="E35" s="140" t="s">
        <v>40</v>
      </c>
      <c r="F35" s="154">
        <f>ROUND((SUM(BE90:BE136)),  2)</f>
        <v>0</v>
      </c>
      <c r="I35" s="155">
        <v>0.20999999999999999</v>
      </c>
      <c r="J35" s="154">
        <f>ROUND(((SUM(BE90:BE136))*I35),  2)</f>
        <v>0</v>
      </c>
      <c r="L35" s="43"/>
    </row>
    <row r="36" s="1" customFormat="1" ht="14.4" customHeight="1">
      <c r="B36" s="43"/>
      <c r="E36" s="140" t="s">
        <v>41</v>
      </c>
      <c r="F36" s="154">
        <f>ROUND((SUM(BF90:BF136)),  2)</f>
        <v>0</v>
      </c>
      <c r="I36" s="155">
        <v>0.14999999999999999</v>
      </c>
      <c r="J36" s="154">
        <f>ROUND(((SUM(BF90:BF136))*I36),  2)</f>
        <v>0</v>
      </c>
      <c r="L36" s="43"/>
    </row>
    <row r="37" hidden="1" s="1" customFormat="1" ht="14.4" customHeight="1">
      <c r="B37" s="43"/>
      <c r="E37" s="140" t="s">
        <v>42</v>
      </c>
      <c r="F37" s="154">
        <f>ROUND((SUM(BG90:BG136)),  2)</f>
        <v>0</v>
      </c>
      <c r="I37" s="155">
        <v>0.20999999999999999</v>
      </c>
      <c r="J37" s="154">
        <f>0</f>
        <v>0</v>
      </c>
      <c r="L37" s="43"/>
    </row>
    <row r="38" hidden="1" s="1" customFormat="1" ht="14.4" customHeight="1">
      <c r="B38" s="43"/>
      <c r="E38" s="140" t="s">
        <v>43</v>
      </c>
      <c r="F38" s="154">
        <f>ROUND((SUM(BH90:BH136)),  2)</f>
        <v>0</v>
      </c>
      <c r="I38" s="155">
        <v>0.14999999999999999</v>
      </c>
      <c r="J38" s="154">
        <f>0</f>
        <v>0</v>
      </c>
      <c r="L38" s="43"/>
    </row>
    <row r="39" hidden="1" s="1" customFormat="1" ht="14.4" customHeight="1">
      <c r="B39" s="43"/>
      <c r="E39" s="140" t="s">
        <v>44</v>
      </c>
      <c r="F39" s="154">
        <f>ROUND((SUM(BI90:BI136)),  2)</f>
        <v>0</v>
      </c>
      <c r="I39" s="155">
        <v>0</v>
      </c>
      <c r="J39" s="154">
        <f>0</f>
        <v>0</v>
      </c>
      <c r="L39" s="43"/>
    </row>
    <row r="40" s="1" customFormat="1" ht="6.96" customHeight="1">
      <c r="B40" s="43"/>
      <c r="I40" s="142"/>
      <c r="L40" s="43"/>
    </row>
    <row r="41" s="1" customFormat="1" ht="25.44" customHeight="1">
      <c r="B41" s="43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61"/>
      <c r="J41" s="162">
        <f>SUM(J32:J39)</f>
        <v>0</v>
      </c>
      <c r="K41" s="163"/>
      <c r="L41" s="43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3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3"/>
    </row>
    <row r="47" s="1" customFormat="1" ht="24.96" customHeight="1">
      <c r="B47" s="38"/>
      <c r="C47" s="23" t="s">
        <v>103</v>
      </c>
      <c r="D47" s="39"/>
      <c r="E47" s="39"/>
      <c r="F47" s="39"/>
      <c r="G47" s="39"/>
      <c r="H47" s="39"/>
      <c r="I47" s="142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2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2"/>
      <c r="J49" s="39"/>
      <c r="K49" s="39"/>
      <c r="L49" s="43"/>
    </row>
    <row r="50" s="1" customFormat="1" ht="16.5" customHeight="1">
      <c r="B50" s="38"/>
      <c r="C50" s="39"/>
      <c r="D50" s="39"/>
      <c r="E50" s="170" t="str">
        <f>E7</f>
        <v>Oprava budovy RZZ Kunovice - Loučka</v>
      </c>
      <c r="F50" s="32"/>
      <c r="G50" s="32"/>
      <c r="H50" s="32"/>
      <c r="I50" s="142"/>
      <c r="J50" s="39"/>
      <c r="K50" s="39"/>
      <c r="L50" s="43"/>
    </row>
    <row r="51" ht="12" customHeight="1">
      <c r="B51" s="21"/>
      <c r="C51" s="32" t="s">
        <v>101</v>
      </c>
      <c r="D51" s="22"/>
      <c r="E51" s="22"/>
      <c r="F51" s="22"/>
      <c r="G51" s="22"/>
      <c r="H51" s="22"/>
      <c r="I51" s="135"/>
      <c r="J51" s="22"/>
      <c r="K51" s="22"/>
      <c r="L51" s="20"/>
    </row>
    <row r="52" s="1" customFormat="1" ht="16.5" customHeight="1">
      <c r="B52" s="38"/>
      <c r="C52" s="39"/>
      <c r="D52" s="39"/>
      <c r="E52" s="170" t="s">
        <v>1317</v>
      </c>
      <c r="F52" s="39"/>
      <c r="G52" s="39"/>
      <c r="H52" s="39"/>
      <c r="I52" s="142"/>
      <c r="J52" s="39"/>
      <c r="K52" s="39"/>
      <c r="L52" s="43"/>
    </row>
    <row r="53" s="1" customFormat="1" ht="12" customHeight="1">
      <c r="B53" s="38"/>
      <c r="C53" s="32" t="s">
        <v>1318</v>
      </c>
      <c r="D53" s="39"/>
      <c r="E53" s="39"/>
      <c r="F53" s="39"/>
      <c r="G53" s="39"/>
      <c r="H53" s="39"/>
      <c r="I53" s="142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PS 01 - Zabezpečovací zařízení</v>
      </c>
      <c r="F54" s="39"/>
      <c r="G54" s="39"/>
      <c r="H54" s="39"/>
      <c r="I54" s="142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2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Olomouc</v>
      </c>
      <c r="G56" s="39"/>
      <c r="H56" s="39"/>
      <c r="I56" s="144" t="s">
        <v>23</v>
      </c>
      <c r="J56" s="67" t="str">
        <f>IF(J14="","",J14)</f>
        <v>22. 5. 2019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2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Správa železniční dopravní cesty, s.o. - OŘ Olc</v>
      </c>
      <c r="G58" s="39"/>
      <c r="H58" s="39"/>
      <c r="I58" s="144" t="s">
        <v>30</v>
      </c>
      <c r="J58" s="36" t="str">
        <f>E23</f>
        <v>SB projekt s.r.o.</v>
      </c>
      <c r="K58" s="39"/>
      <c r="L58" s="43"/>
    </row>
    <row r="59" s="1" customFormat="1" ht="13.65" customHeight="1">
      <c r="B59" s="38"/>
      <c r="C59" s="32" t="s">
        <v>28</v>
      </c>
      <c r="D59" s="39"/>
      <c r="E59" s="39"/>
      <c r="F59" s="27" t="str">
        <f>IF(E20="","",E20)</f>
        <v>Vyplň údaj</v>
      </c>
      <c r="G59" s="39"/>
      <c r="H59" s="39"/>
      <c r="I59" s="144" t="s">
        <v>32</v>
      </c>
      <c r="J59" s="36" t="str">
        <f>E26</f>
        <v>SB projekt s.r.o.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2"/>
      <c r="J60" s="39"/>
      <c r="K60" s="39"/>
      <c r="L60" s="43"/>
    </row>
    <row r="61" s="1" customFormat="1" ht="29.28" customHeight="1">
      <c r="B61" s="38"/>
      <c r="C61" s="171" t="s">
        <v>104</v>
      </c>
      <c r="D61" s="172"/>
      <c r="E61" s="172"/>
      <c r="F61" s="172"/>
      <c r="G61" s="172"/>
      <c r="H61" s="172"/>
      <c r="I61" s="173"/>
      <c r="J61" s="174" t="s">
        <v>105</v>
      </c>
      <c r="K61" s="172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2"/>
      <c r="J62" s="39"/>
      <c r="K62" s="39"/>
      <c r="L62" s="43"/>
    </row>
    <row r="63" s="1" customFormat="1" ht="22.8" customHeight="1">
      <c r="B63" s="38"/>
      <c r="C63" s="175" t="s">
        <v>67</v>
      </c>
      <c r="D63" s="39"/>
      <c r="E63" s="39"/>
      <c r="F63" s="39"/>
      <c r="G63" s="39"/>
      <c r="H63" s="39"/>
      <c r="I63" s="142"/>
      <c r="J63" s="97">
        <f>J90</f>
        <v>0</v>
      </c>
      <c r="K63" s="39"/>
      <c r="L63" s="43"/>
      <c r="AU63" s="17" t="s">
        <v>106</v>
      </c>
    </row>
    <row r="64" s="8" customFormat="1" ht="24.96" customHeight="1">
      <c r="B64" s="176"/>
      <c r="C64" s="177"/>
      <c r="D64" s="178" t="s">
        <v>107</v>
      </c>
      <c r="E64" s="179"/>
      <c r="F64" s="179"/>
      <c r="G64" s="179"/>
      <c r="H64" s="179"/>
      <c r="I64" s="180"/>
      <c r="J64" s="181">
        <f>J91</f>
        <v>0</v>
      </c>
      <c r="K64" s="177"/>
      <c r="L64" s="182"/>
    </row>
    <row r="65" s="9" customFormat="1" ht="19.92" customHeight="1">
      <c r="B65" s="183"/>
      <c r="C65" s="121"/>
      <c r="D65" s="184" t="s">
        <v>1324</v>
      </c>
      <c r="E65" s="185"/>
      <c r="F65" s="185"/>
      <c r="G65" s="185"/>
      <c r="H65" s="185"/>
      <c r="I65" s="186"/>
      <c r="J65" s="187">
        <f>J92</f>
        <v>0</v>
      </c>
      <c r="K65" s="121"/>
      <c r="L65" s="188"/>
    </row>
    <row r="66" s="9" customFormat="1" ht="19.92" customHeight="1">
      <c r="B66" s="183"/>
      <c r="C66" s="121"/>
      <c r="D66" s="184" t="s">
        <v>1325</v>
      </c>
      <c r="E66" s="185"/>
      <c r="F66" s="185"/>
      <c r="G66" s="185"/>
      <c r="H66" s="185"/>
      <c r="I66" s="186"/>
      <c r="J66" s="187">
        <f>J104</f>
        <v>0</v>
      </c>
      <c r="K66" s="121"/>
      <c r="L66" s="188"/>
    </row>
    <row r="67" s="9" customFormat="1" ht="19.92" customHeight="1">
      <c r="B67" s="183"/>
      <c r="C67" s="121"/>
      <c r="D67" s="184" t="s">
        <v>1326</v>
      </c>
      <c r="E67" s="185"/>
      <c r="F67" s="185"/>
      <c r="G67" s="185"/>
      <c r="H67" s="185"/>
      <c r="I67" s="186"/>
      <c r="J67" s="187">
        <f>J111</f>
        <v>0</v>
      </c>
      <c r="K67" s="121"/>
      <c r="L67" s="188"/>
    </row>
    <row r="68" s="9" customFormat="1" ht="19.92" customHeight="1">
      <c r="B68" s="183"/>
      <c r="C68" s="121"/>
      <c r="D68" s="184" t="s">
        <v>1327</v>
      </c>
      <c r="E68" s="185"/>
      <c r="F68" s="185"/>
      <c r="G68" s="185"/>
      <c r="H68" s="185"/>
      <c r="I68" s="186"/>
      <c r="J68" s="187">
        <f>J126</f>
        <v>0</v>
      </c>
      <c r="K68" s="121"/>
      <c r="L68" s="188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42"/>
      <c r="J69" s="39"/>
      <c r="K69" s="39"/>
      <c r="L69" s="43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66"/>
      <c r="J70" s="58"/>
      <c r="K70" s="58"/>
      <c r="L70" s="43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69"/>
      <c r="J74" s="60"/>
      <c r="K74" s="60"/>
      <c r="L74" s="43"/>
    </row>
    <row r="75" s="1" customFormat="1" ht="24.96" customHeight="1">
      <c r="B75" s="38"/>
      <c r="C75" s="23" t="s">
        <v>131</v>
      </c>
      <c r="D75" s="39"/>
      <c r="E75" s="39"/>
      <c r="F75" s="39"/>
      <c r="G75" s="39"/>
      <c r="H75" s="39"/>
      <c r="I75" s="142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42"/>
      <c r="J76" s="39"/>
      <c r="K76" s="39"/>
      <c r="L76" s="43"/>
    </row>
    <row r="77" s="1" customFormat="1" ht="12" customHeight="1">
      <c r="B77" s="38"/>
      <c r="C77" s="32" t="s">
        <v>16</v>
      </c>
      <c r="D77" s="39"/>
      <c r="E77" s="39"/>
      <c r="F77" s="39"/>
      <c r="G77" s="39"/>
      <c r="H77" s="39"/>
      <c r="I77" s="142"/>
      <c r="J77" s="39"/>
      <c r="K77" s="39"/>
      <c r="L77" s="43"/>
    </row>
    <row r="78" s="1" customFormat="1" ht="16.5" customHeight="1">
      <c r="B78" s="38"/>
      <c r="C78" s="39"/>
      <c r="D78" s="39"/>
      <c r="E78" s="170" t="str">
        <f>E7</f>
        <v>Oprava budovy RZZ Kunovice - Loučka</v>
      </c>
      <c r="F78" s="32"/>
      <c r="G78" s="32"/>
      <c r="H78" s="32"/>
      <c r="I78" s="142"/>
      <c r="J78" s="39"/>
      <c r="K78" s="39"/>
      <c r="L78" s="43"/>
    </row>
    <row r="79" ht="12" customHeight="1">
      <c r="B79" s="21"/>
      <c r="C79" s="32" t="s">
        <v>101</v>
      </c>
      <c r="D79" s="22"/>
      <c r="E79" s="22"/>
      <c r="F79" s="22"/>
      <c r="G79" s="22"/>
      <c r="H79" s="22"/>
      <c r="I79" s="135"/>
      <c r="J79" s="22"/>
      <c r="K79" s="22"/>
      <c r="L79" s="20"/>
    </row>
    <row r="80" s="1" customFormat="1" ht="16.5" customHeight="1">
      <c r="B80" s="38"/>
      <c r="C80" s="39"/>
      <c r="D80" s="39"/>
      <c r="E80" s="170" t="s">
        <v>1317</v>
      </c>
      <c r="F80" s="39"/>
      <c r="G80" s="39"/>
      <c r="H80" s="39"/>
      <c r="I80" s="142"/>
      <c r="J80" s="39"/>
      <c r="K80" s="39"/>
      <c r="L80" s="43"/>
    </row>
    <row r="81" s="1" customFormat="1" ht="12" customHeight="1">
      <c r="B81" s="38"/>
      <c r="C81" s="32" t="s">
        <v>1318</v>
      </c>
      <c r="D81" s="39"/>
      <c r="E81" s="39"/>
      <c r="F81" s="39"/>
      <c r="G81" s="39"/>
      <c r="H81" s="39"/>
      <c r="I81" s="142"/>
      <c r="J81" s="39"/>
      <c r="K81" s="39"/>
      <c r="L81" s="43"/>
    </row>
    <row r="82" s="1" customFormat="1" ht="16.5" customHeight="1">
      <c r="B82" s="38"/>
      <c r="C82" s="39"/>
      <c r="D82" s="39"/>
      <c r="E82" s="64" t="str">
        <f>E11</f>
        <v>PS 01 - Zabezpečovací zařízení</v>
      </c>
      <c r="F82" s="39"/>
      <c r="G82" s="39"/>
      <c r="H82" s="39"/>
      <c r="I82" s="142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2"/>
      <c r="J83" s="39"/>
      <c r="K83" s="39"/>
      <c r="L83" s="43"/>
    </row>
    <row r="84" s="1" customFormat="1" ht="12" customHeight="1">
      <c r="B84" s="38"/>
      <c r="C84" s="32" t="s">
        <v>21</v>
      </c>
      <c r="D84" s="39"/>
      <c r="E84" s="39"/>
      <c r="F84" s="27" t="str">
        <f>F14</f>
        <v>Olomouc</v>
      </c>
      <c r="G84" s="39"/>
      <c r="H84" s="39"/>
      <c r="I84" s="144" t="s">
        <v>23</v>
      </c>
      <c r="J84" s="67" t="str">
        <f>IF(J14="","",J14)</f>
        <v>22. 5. 2019</v>
      </c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2"/>
      <c r="J85" s="39"/>
      <c r="K85" s="39"/>
      <c r="L85" s="43"/>
    </row>
    <row r="86" s="1" customFormat="1" ht="13.65" customHeight="1">
      <c r="B86" s="38"/>
      <c r="C86" s="32" t="s">
        <v>25</v>
      </c>
      <c r="D86" s="39"/>
      <c r="E86" s="39"/>
      <c r="F86" s="27" t="str">
        <f>E17</f>
        <v>Správa železniční dopravní cesty, s.o. - OŘ Olc</v>
      </c>
      <c r="G86" s="39"/>
      <c r="H86" s="39"/>
      <c r="I86" s="144" t="s">
        <v>30</v>
      </c>
      <c r="J86" s="36" t="str">
        <f>E23</f>
        <v>SB projekt s.r.o.</v>
      </c>
      <c r="K86" s="39"/>
      <c r="L86" s="43"/>
    </row>
    <row r="87" s="1" customFormat="1" ht="13.65" customHeight="1">
      <c r="B87" s="38"/>
      <c r="C87" s="32" t="s">
        <v>28</v>
      </c>
      <c r="D87" s="39"/>
      <c r="E87" s="39"/>
      <c r="F87" s="27" t="str">
        <f>IF(E20="","",E20)</f>
        <v>Vyplň údaj</v>
      </c>
      <c r="G87" s="39"/>
      <c r="H87" s="39"/>
      <c r="I87" s="144" t="s">
        <v>32</v>
      </c>
      <c r="J87" s="36" t="str">
        <f>E26</f>
        <v>SB projekt s.r.o.</v>
      </c>
      <c r="K87" s="39"/>
      <c r="L87" s="43"/>
    </row>
    <row r="88" s="1" customFormat="1" ht="10.32" customHeight="1">
      <c r="B88" s="38"/>
      <c r="C88" s="39"/>
      <c r="D88" s="39"/>
      <c r="E88" s="39"/>
      <c r="F88" s="39"/>
      <c r="G88" s="39"/>
      <c r="H88" s="39"/>
      <c r="I88" s="142"/>
      <c r="J88" s="39"/>
      <c r="K88" s="39"/>
      <c r="L88" s="43"/>
    </row>
    <row r="89" s="10" customFormat="1" ht="29.28" customHeight="1">
      <c r="B89" s="189"/>
      <c r="C89" s="190" t="s">
        <v>132</v>
      </c>
      <c r="D89" s="191" t="s">
        <v>54</v>
      </c>
      <c r="E89" s="191" t="s">
        <v>50</v>
      </c>
      <c r="F89" s="191" t="s">
        <v>51</v>
      </c>
      <c r="G89" s="191" t="s">
        <v>133</v>
      </c>
      <c r="H89" s="191" t="s">
        <v>134</v>
      </c>
      <c r="I89" s="192" t="s">
        <v>135</v>
      </c>
      <c r="J89" s="191" t="s">
        <v>105</v>
      </c>
      <c r="K89" s="193" t="s">
        <v>136</v>
      </c>
      <c r="L89" s="194"/>
      <c r="M89" s="87" t="s">
        <v>19</v>
      </c>
      <c r="N89" s="88" t="s">
        <v>39</v>
      </c>
      <c r="O89" s="88" t="s">
        <v>137</v>
      </c>
      <c r="P89" s="88" t="s">
        <v>138</v>
      </c>
      <c r="Q89" s="88" t="s">
        <v>139</v>
      </c>
      <c r="R89" s="88" t="s">
        <v>140</v>
      </c>
      <c r="S89" s="88" t="s">
        <v>141</v>
      </c>
      <c r="T89" s="89" t="s">
        <v>142</v>
      </c>
    </row>
    <row r="90" s="1" customFormat="1" ht="22.8" customHeight="1">
      <c r="B90" s="38"/>
      <c r="C90" s="94" t="s">
        <v>143</v>
      </c>
      <c r="D90" s="39"/>
      <c r="E90" s="39"/>
      <c r="F90" s="39"/>
      <c r="G90" s="39"/>
      <c r="H90" s="39"/>
      <c r="I90" s="142"/>
      <c r="J90" s="195">
        <f>BK90</f>
        <v>0</v>
      </c>
      <c r="K90" s="39"/>
      <c r="L90" s="43"/>
      <c r="M90" s="90"/>
      <c r="N90" s="91"/>
      <c r="O90" s="91"/>
      <c r="P90" s="196">
        <f>P91</f>
        <v>0</v>
      </c>
      <c r="Q90" s="91"/>
      <c r="R90" s="196">
        <f>R91</f>
        <v>0</v>
      </c>
      <c r="S90" s="91"/>
      <c r="T90" s="197">
        <f>T91</f>
        <v>0</v>
      </c>
      <c r="AT90" s="17" t="s">
        <v>68</v>
      </c>
      <c r="AU90" s="17" t="s">
        <v>106</v>
      </c>
      <c r="BK90" s="198">
        <f>BK91</f>
        <v>0</v>
      </c>
    </row>
    <row r="91" s="11" customFormat="1" ht="25.92" customHeight="1">
      <c r="B91" s="199"/>
      <c r="C91" s="200"/>
      <c r="D91" s="201" t="s">
        <v>68</v>
      </c>
      <c r="E91" s="202" t="s">
        <v>144</v>
      </c>
      <c r="F91" s="202" t="s">
        <v>145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P92+P104+P111+P126</f>
        <v>0</v>
      </c>
      <c r="Q91" s="207"/>
      <c r="R91" s="208">
        <f>R92+R104+R111+R126</f>
        <v>0</v>
      </c>
      <c r="S91" s="207"/>
      <c r="T91" s="209">
        <f>T92+T104+T111+T126</f>
        <v>0</v>
      </c>
      <c r="AR91" s="210" t="s">
        <v>77</v>
      </c>
      <c r="AT91" s="211" t="s">
        <v>68</v>
      </c>
      <c r="AU91" s="211" t="s">
        <v>69</v>
      </c>
      <c r="AY91" s="210" t="s">
        <v>146</v>
      </c>
      <c r="BK91" s="212">
        <f>BK92+BK104+BK111+BK126</f>
        <v>0</v>
      </c>
    </row>
    <row r="92" s="11" customFormat="1" ht="22.8" customHeight="1">
      <c r="B92" s="199"/>
      <c r="C92" s="200"/>
      <c r="D92" s="201" t="s">
        <v>68</v>
      </c>
      <c r="E92" s="213" t="s">
        <v>79</v>
      </c>
      <c r="F92" s="213" t="s">
        <v>1328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SUM(P93:P103)</f>
        <v>0</v>
      </c>
      <c r="Q92" s="207"/>
      <c r="R92" s="208">
        <f>SUM(R93:R103)</f>
        <v>0</v>
      </c>
      <c r="S92" s="207"/>
      <c r="T92" s="209">
        <f>SUM(T93:T103)</f>
        <v>0</v>
      </c>
      <c r="AR92" s="210" t="s">
        <v>77</v>
      </c>
      <c r="AT92" s="211" t="s">
        <v>68</v>
      </c>
      <c r="AU92" s="211" t="s">
        <v>77</v>
      </c>
      <c r="AY92" s="210" t="s">
        <v>146</v>
      </c>
      <c r="BK92" s="212">
        <f>SUM(BK93:BK103)</f>
        <v>0</v>
      </c>
    </row>
    <row r="93" s="1" customFormat="1" ht="45" customHeight="1">
      <c r="B93" s="38"/>
      <c r="C93" s="215" t="s">
        <v>77</v>
      </c>
      <c r="D93" s="215" t="s">
        <v>147</v>
      </c>
      <c r="E93" s="216" t="s">
        <v>1329</v>
      </c>
      <c r="F93" s="217" t="s">
        <v>1330</v>
      </c>
      <c r="G93" s="218" t="s">
        <v>193</v>
      </c>
      <c r="H93" s="219">
        <v>80</v>
      </c>
      <c r="I93" s="220"/>
      <c r="J93" s="221">
        <f>ROUND(I93*H93,2)</f>
        <v>0</v>
      </c>
      <c r="K93" s="217" t="s">
        <v>1331</v>
      </c>
      <c r="L93" s="43"/>
      <c r="M93" s="222" t="s">
        <v>19</v>
      </c>
      <c r="N93" s="223" t="s">
        <v>40</v>
      </c>
      <c r="O93" s="79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AR93" s="17" t="s">
        <v>77</v>
      </c>
      <c r="AT93" s="17" t="s">
        <v>147</v>
      </c>
      <c r="AU93" s="17" t="s">
        <v>79</v>
      </c>
      <c r="AY93" s="17" t="s">
        <v>146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77</v>
      </c>
      <c r="BK93" s="226">
        <f>ROUND(I93*H93,2)</f>
        <v>0</v>
      </c>
      <c r="BL93" s="17" t="s">
        <v>77</v>
      </c>
      <c r="BM93" s="17" t="s">
        <v>1332</v>
      </c>
    </row>
    <row r="94" s="1" customFormat="1" ht="16.5" customHeight="1">
      <c r="B94" s="38"/>
      <c r="C94" s="250" t="s">
        <v>79</v>
      </c>
      <c r="D94" s="250" t="s">
        <v>165</v>
      </c>
      <c r="E94" s="251" t="s">
        <v>1333</v>
      </c>
      <c r="F94" s="252" t="s">
        <v>1334</v>
      </c>
      <c r="G94" s="253" t="s">
        <v>193</v>
      </c>
      <c r="H94" s="254">
        <v>40</v>
      </c>
      <c r="I94" s="255"/>
      <c r="J94" s="256">
        <f>ROUND(I94*H94,2)</f>
        <v>0</v>
      </c>
      <c r="K94" s="252" t="s">
        <v>1331</v>
      </c>
      <c r="L94" s="257"/>
      <c r="M94" s="258" t="s">
        <v>19</v>
      </c>
      <c r="N94" s="259" t="s">
        <v>40</v>
      </c>
      <c r="O94" s="79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AR94" s="17" t="s">
        <v>737</v>
      </c>
      <c r="AT94" s="17" t="s">
        <v>165</v>
      </c>
      <c r="AU94" s="17" t="s">
        <v>79</v>
      </c>
      <c r="AY94" s="17" t="s">
        <v>146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77</v>
      </c>
      <c r="BK94" s="226">
        <f>ROUND(I94*H94,2)</f>
        <v>0</v>
      </c>
      <c r="BL94" s="17" t="s">
        <v>737</v>
      </c>
      <c r="BM94" s="17" t="s">
        <v>1335</v>
      </c>
    </row>
    <row r="95" s="1" customFormat="1" ht="16.5" customHeight="1">
      <c r="B95" s="38"/>
      <c r="C95" s="250" t="s">
        <v>158</v>
      </c>
      <c r="D95" s="250" t="s">
        <v>165</v>
      </c>
      <c r="E95" s="251" t="s">
        <v>1336</v>
      </c>
      <c r="F95" s="252" t="s">
        <v>1337</v>
      </c>
      <c r="G95" s="253" t="s">
        <v>193</v>
      </c>
      <c r="H95" s="254">
        <v>40</v>
      </c>
      <c r="I95" s="255"/>
      <c r="J95" s="256">
        <f>ROUND(I95*H95,2)</f>
        <v>0</v>
      </c>
      <c r="K95" s="252" t="s">
        <v>1331</v>
      </c>
      <c r="L95" s="257"/>
      <c r="M95" s="258" t="s">
        <v>19</v>
      </c>
      <c r="N95" s="259" t="s">
        <v>40</v>
      </c>
      <c r="O95" s="79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AR95" s="17" t="s">
        <v>737</v>
      </c>
      <c r="AT95" s="17" t="s">
        <v>165</v>
      </c>
      <c r="AU95" s="17" t="s">
        <v>79</v>
      </c>
      <c r="AY95" s="17" t="s">
        <v>146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77</v>
      </c>
      <c r="BK95" s="226">
        <f>ROUND(I95*H95,2)</f>
        <v>0</v>
      </c>
      <c r="BL95" s="17" t="s">
        <v>737</v>
      </c>
      <c r="BM95" s="17" t="s">
        <v>1338</v>
      </c>
    </row>
    <row r="96" s="1" customFormat="1" ht="45" customHeight="1">
      <c r="B96" s="38"/>
      <c r="C96" s="215" t="s">
        <v>152</v>
      </c>
      <c r="D96" s="215" t="s">
        <v>147</v>
      </c>
      <c r="E96" s="216" t="s">
        <v>1339</v>
      </c>
      <c r="F96" s="217" t="s">
        <v>1340</v>
      </c>
      <c r="G96" s="218" t="s">
        <v>193</v>
      </c>
      <c r="H96" s="219">
        <v>80</v>
      </c>
      <c r="I96" s="220"/>
      <c r="J96" s="221">
        <f>ROUND(I96*H96,2)</f>
        <v>0</v>
      </c>
      <c r="K96" s="217" t="s">
        <v>1331</v>
      </c>
      <c r="L96" s="43"/>
      <c r="M96" s="222" t="s">
        <v>19</v>
      </c>
      <c r="N96" s="223" t="s">
        <v>40</v>
      </c>
      <c r="O96" s="79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AR96" s="17" t="s">
        <v>77</v>
      </c>
      <c r="AT96" s="17" t="s">
        <v>147</v>
      </c>
      <c r="AU96" s="17" t="s">
        <v>79</v>
      </c>
      <c r="AY96" s="17" t="s">
        <v>146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77</v>
      </c>
      <c r="BK96" s="226">
        <f>ROUND(I96*H96,2)</f>
        <v>0</v>
      </c>
      <c r="BL96" s="17" t="s">
        <v>77</v>
      </c>
      <c r="BM96" s="17" t="s">
        <v>1341</v>
      </c>
    </row>
    <row r="97" s="1" customFormat="1" ht="16.5" customHeight="1">
      <c r="B97" s="38"/>
      <c r="C97" s="250" t="s">
        <v>175</v>
      </c>
      <c r="D97" s="250" t="s">
        <v>165</v>
      </c>
      <c r="E97" s="251" t="s">
        <v>1342</v>
      </c>
      <c r="F97" s="252" t="s">
        <v>1343</v>
      </c>
      <c r="G97" s="253" t="s">
        <v>193</v>
      </c>
      <c r="H97" s="254">
        <v>80</v>
      </c>
      <c r="I97" s="255"/>
      <c r="J97" s="256">
        <f>ROUND(I97*H97,2)</f>
        <v>0</v>
      </c>
      <c r="K97" s="252" t="s">
        <v>1331</v>
      </c>
      <c r="L97" s="257"/>
      <c r="M97" s="258" t="s">
        <v>19</v>
      </c>
      <c r="N97" s="259" t="s">
        <v>40</v>
      </c>
      <c r="O97" s="79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AR97" s="17" t="s">
        <v>737</v>
      </c>
      <c r="AT97" s="17" t="s">
        <v>165</v>
      </c>
      <c r="AU97" s="17" t="s">
        <v>79</v>
      </c>
      <c r="AY97" s="17" t="s">
        <v>146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7" t="s">
        <v>77</v>
      </c>
      <c r="BK97" s="226">
        <f>ROUND(I97*H97,2)</f>
        <v>0</v>
      </c>
      <c r="BL97" s="17" t="s">
        <v>737</v>
      </c>
      <c r="BM97" s="17" t="s">
        <v>1344</v>
      </c>
    </row>
    <row r="98" s="1" customFormat="1" ht="33.75" customHeight="1">
      <c r="B98" s="38"/>
      <c r="C98" s="215" t="s">
        <v>180</v>
      </c>
      <c r="D98" s="215" t="s">
        <v>147</v>
      </c>
      <c r="E98" s="216" t="s">
        <v>1345</v>
      </c>
      <c r="F98" s="217" t="s">
        <v>1346</v>
      </c>
      <c r="G98" s="218" t="s">
        <v>178</v>
      </c>
      <c r="H98" s="219">
        <v>16</v>
      </c>
      <c r="I98" s="220"/>
      <c r="J98" s="221">
        <f>ROUND(I98*H98,2)</f>
        <v>0</v>
      </c>
      <c r="K98" s="217" t="s">
        <v>1347</v>
      </c>
      <c r="L98" s="43"/>
      <c r="M98" s="222" t="s">
        <v>19</v>
      </c>
      <c r="N98" s="223" t="s">
        <v>40</v>
      </c>
      <c r="O98" s="79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AR98" s="17" t="s">
        <v>77</v>
      </c>
      <c r="AT98" s="17" t="s">
        <v>147</v>
      </c>
      <c r="AU98" s="17" t="s">
        <v>79</v>
      </c>
      <c r="AY98" s="17" t="s">
        <v>146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77</v>
      </c>
      <c r="BK98" s="226">
        <f>ROUND(I98*H98,2)</f>
        <v>0</v>
      </c>
      <c r="BL98" s="17" t="s">
        <v>77</v>
      </c>
      <c r="BM98" s="17" t="s">
        <v>1348</v>
      </c>
    </row>
    <row r="99" s="1" customFormat="1" ht="33.75" customHeight="1">
      <c r="B99" s="38"/>
      <c r="C99" s="215" t="s">
        <v>186</v>
      </c>
      <c r="D99" s="215" t="s">
        <v>147</v>
      </c>
      <c r="E99" s="216" t="s">
        <v>1349</v>
      </c>
      <c r="F99" s="217" t="s">
        <v>1350</v>
      </c>
      <c r="G99" s="218" t="s">
        <v>178</v>
      </c>
      <c r="H99" s="219">
        <v>4</v>
      </c>
      <c r="I99" s="220"/>
      <c r="J99" s="221">
        <f>ROUND(I99*H99,2)</f>
        <v>0</v>
      </c>
      <c r="K99" s="217" t="s">
        <v>1331</v>
      </c>
      <c r="L99" s="43"/>
      <c r="M99" s="222" t="s">
        <v>19</v>
      </c>
      <c r="N99" s="223" t="s">
        <v>40</v>
      </c>
      <c r="O99" s="79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AR99" s="17" t="s">
        <v>77</v>
      </c>
      <c r="AT99" s="17" t="s">
        <v>147</v>
      </c>
      <c r="AU99" s="17" t="s">
        <v>79</v>
      </c>
      <c r="AY99" s="17" t="s">
        <v>146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7" t="s">
        <v>77</v>
      </c>
      <c r="BK99" s="226">
        <f>ROUND(I99*H99,2)</f>
        <v>0</v>
      </c>
      <c r="BL99" s="17" t="s">
        <v>77</v>
      </c>
      <c r="BM99" s="17" t="s">
        <v>1351</v>
      </c>
    </row>
    <row r="100" s="1" customFormat="1" ht="33.75" customHeight="1">
      <c r="B100" s="38"/>
      <c r="C100" s="215" t="s">
        <v>168</v>
      </c>
      <c r="D100" s="215" t="s">
        <v>147</v>
      </c>
      <c r="E100" s="216" t="s">
        <v>1352</v>
      </c>
      <c r="F100" s="217" t="s">
        <v>1353</v>
      </c>
      <c r="G100" s="218" t="s">
        <v>178</v>
      </c>
      <c r="H100" s="219">
        <v>4</v>
      </c>
      <c r="I100" s="220"/>
      <c r="J100" s="221">
        <f>ROUND(I100*H100,2)</f>
        <v>0</v>
      </c>
      <c r="K100" s="217" t="s">
        <v>1331</v>
      </c>
      <c r="L100" s="43"/>
      <c r="M100" s="222" t="s">
        <v>19</v>
      </c>
      <c r="N100" s="223" t="s">
        <v>40</v>
      </c>
      <c r="O100" s="79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AR100" s="17" t="s">
        <v>77</v>
      </c>
      <c r="AT100" s="17" t="s">
        <v>147</v>
      </c>
      <c r="AU100" s="17" t="s">
        <v>79</v>
      </c>
      <c r="AY100" s="17" t="s">
        <v>146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77</v>
      </c>
      <c r="BK100" s="226">
        <f>ROUND(I100*H100,2)</f>
        <v>0</v>
      </c>
      <c r="BL100" s="17" t="s">
        <v>77</v>
      </c>
      <c r="BM100" s="17" t="s">
        <v>1354</v>
      </c>
    </row>
    <row r="101" s="1" customFormat="1" ht="33.75" customHeight="1">
      <c r="B101" s="38"/>
      <c r="C101" s="215" t="s">
        <v>195</v>
      </c>
      <c r="D101" s="215" t="s">
        <v>147</v>
      </c>
      <c r="E101" s="216" t="s">
        <v>1355</v>
      </c>
      <c r="F101" s="217" t="s">
        <v>1356</v>
      </c>
      <c r="G101" s="218" t="s">
        <v>178</v>
      </c>
      <c r="H101" s="219">
        <v>8</v>
      </c>
      <c r="I101" s="220"/>
      <c r="J101" s="221">
        <f>ROUND(I101*H101,2)</f>
        <v>0</v>
      </c>
      <c r="K101" s="217" t="s">
        <v>1331</v>
      </c>
      <c r="L101" s="43"/>
      <c r="M101" s="222" t="s">
        <v>19</v>
      </c>
      <c r="N101" s="223" t="s">
        <v>40</v>
      </c>
      <c r="O101" s="79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AR101" s="17" t="s">
        <v>77</v>
      </c>
      <c r="AT101" s="17" t="s">
        <v>147</v>
      </c>
      <c r="AU101" s="17" t="s">
        <v>79</v>
      </c>
      <c r="AY101" s="17" t="s">
        <v>146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7" t="s">
        <v>77</v>
      </c>
      <c r="BK101" s="226">
        <f>ROUND(I101*H101,2)</f>
        <v>0</v>
      </c>
      <c r="BL101" s="17" t="s">
        <v>77</v>
      </c>
      <c r="BM101" s="17" t="s">
        <v>1357</v>
      </c>
    </row>
    <row r="102" s="1" customFormat="1" ht="45" customHeight="1">
      <c r="B102" s="38"/>
      <c r="C102" s="215" t="s">
        <v>199</v>
      </c>
      <c r="D102" s="215" t="s">
        <v>147</v>
      </c>
      <c r="E102" s="216" t="s">
        <v>1358</v>
      </c>
      <c r="F102" s="217" t="s">
        <v>1359</v>
      </c>
      <c r="G102" s="218" t="s">
        <v>193</v>
      </c>
      <c r="H102" s="219">
        <v>80</v>
      </c>
      <c r="I102" s="220"/>
      <c r="J102" s="221">
        <f>ROUND(I102*H102,2)</f>
        <v>0</v>
      </c>
      <c r="K102" s="217" t="s">
        <v>1331</v>
      </c>
      <c r="L102" s="43"/>
      <c r="M102" s="222" t="s">
        <v>19</v>
      </c>
      <c r="N102" s="223" t="s">
        <v>40</v>
      </c>
      <c r="O102" s="79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AR102" s="17" t="s">
        <v>77</v>
      </c>
      <c r="AT102" s="17" t="s">
        <v>147</v>
      </c>
      <c r="AU102" s="17" t="s">
        <v>79</v>
      </c>
      <c r="AY102" s="17" t="s">
        <v>146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77</v>
      </c>
      <c r="BK102" s="226">
        <f>ROUND(I102*H102,2)</f>
        <v>0</v>
      </c>
      <c r="BL102" s="17" t="s">
        <v>77</v>
      </c>
      <c r="BM102" s="17" t="s">
        <v>1360</v>
      </c>
    </row>
    <row r="103" s="1" customFormat="1" ht="45" customHeight="1">
      <c r="B103" s="38"/>
      <c r="C103" s="215" t="s">
        <v>205</v>
      </c>
      <c r="D103" s="215" t="s">
        <v>147</v>
      </c>
      <c r="E103" s="216" t="s">
        <v>1361</v>
      </c>
      <c r="F103" s="217" t="s">
        <v>1362</v>
      </c>
      <c r="G103" s="218" t="s">
        <v>193</v>
      </c>
      <c r="H103" s="219">
        <v>80</v>
      </c>
      <c r="I103" s="220"/>
      <c r="J103" s="221">
        <f>ROUND(I103*H103,2)</f>
        <v>0</v>
      </c>
      <c r="K103" s="217" t="s">
        <v>1331</v>
      </c>
      <c r="L103" s="43"/>
      <c r="M103" s="222" t="s">
        <v>19</v>
      </c>
      <c r="N103" s="223" t="s">
        <v>40</v>
      </c>
      <c r="O103" s="79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AR103" s="17" t="s">
        <v>77</v>
      </c>
      <c r="AT103" s="17" t="s">
        <v>147</v>
      </c>
      <c r="AU103" s="17" t="s">
        <v>79</v>
      </c>
      <c r="AY103" s="17" t="s">
        <v>146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77</v>
      </c>
      <c r="BK103" s="226">
        <f>ROUND(I103*H103,2)</f>
        <v>0</v>
      </c>
      <c r="BL103" s="17" t="s">
        <v>77</v>
      </c>
      <c r="BM103" s="17" t="s">
        <v>1363</v>
      </c>
    </row>
    <row r="104" s="11" customFormat="1" ht="22.8" customHeight="1">
      <c r="B104" s="199"/>
      <c r="C104" s="200"/>
      <c r="D104" s="201" t="s">
        <v>68</v>
      </c>
      <c r="E104" s="213" t="s">
        <v>152</v>
      </c>
      <c r="F104" s="213" t="s">
        <v>1364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SUM(P105:P110)</f>
        <v>0</v>
      </c>
      <c r="Q104" s="207"/>
      <c r="R104" s="208">
        <f>SUM(R105:R110)</f>
        <v>0</v>
      </c>
      <c r="S104" s="207"/>
      <c r="T104" s="209">
        <f>SUM(T105:T110)</f>
        <v>0</v>
      </c>
      <c r="AR104" s="210" t="s">
        <v>77</v>
      </c>
      <c r="AT104" s="211" t="s">
        <v>68</v>
      </c>
      <c r="AU104" s="211" t="s">
        <v>77</v>
      </c>
      <c r="AY104" s="210" t="s">
        <v>146</v>
      </c>
      <c r="BK104" s="212">
        <f>SUM(BK105:BK110)</f>
        <v>0</v>
      </c>
    </row>
    <row r="105" s="1" customFormat="1" ht="33.75" customHeight="1">
      <c r="B105" s="38"/>
      <c r="C105" s="215" t="s">
        <v>214</v>
      </c>
      <c r="D105" s="215" t="s">
        <v>147</v>
      </c>
      <c r="E105" s="216" t="s">
        <v>1365</v>
      </c>
      <c r="F105" s="217" t="s">
        <v>1366</v>
      </c>
      <c r="G105" s="218" t="s">
        <v>178</v>
      </c>
      <c r="H105" s="219">
        <v>4</v>
      </c>
      <c r="I105" s="220"/>
      <c r="J105" s="221">
        <f>ROUND(I105*H105,2)</f>
        <v>0</v>
      </c>
      <c r="K105" s="217" t="s">
        <v>1331</v>
      </c>
      <c r="L105" s="43"/>
      <c r="M105" s="222" t="s">
        <v>19</v>
      </c>
      <c r="N105" s="223" t="s">
        <v>40</v>
      </c>
      <c r="O105" s="79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AR105" s="17" t="s">
        <v>77</v>
      </c>
      <c r="AT105" s="17" t="s">
        <v>147</v>
      </c>
      <c r="AU105" s="17" t="s">
        <v>79</v>
      </c>
      <c r="AY105" s="17" t="s">
        <v>146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77</v>
      </c>
      <c r="BK105" s="226">
        <f>ROUND(I105*H105,2)</f>
        <v>0</v>
      </c>
      <c r="BL105" s="17" t="s">
        <v>77</v>
      </c>
      <c r="BM105" s="17" t="s">
        <v>1367</v>
      </c>
    </row>
    <row r="106" s="1" customFormat="1" ht="16.5" customHeight="1">
      <c r="B106" s="38"/>
      <c r="C106" s="250" t="s">
        <v>218</v>
      </c>
      <c r="D106" s="250" t="s">
        <v>165</v>
      </c>
      <c r="E106" s="251" t="s">
        <v>1368</v>
      </c>
      <c r="F106" s="252" t="s">
        <v>1369</v>
      </c>
      <c r="G106" s="253" t="s">
        <v>178</v>
      </c>
      <c r="H106" s="254">
        <v>4</v>
      </c>
      <c r="I106" s="255"/>
      <c r="J106" s="256">
        <f>ROUND(I106*H106,2)</f>
        <v>0</v>
      </c>
      <c r="K106" s="252" t="s">
        <v>1331</v>
      </c>
      <c r="L106" s="257"/>
      <c r="M106" s="258" t="s">
        <v>19</v>
      </c>
      <c r="N106" s="259" t="s">
        <v>40</v>
      </c>
      <c r="O106" s="79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AR106" s="17" t="s">
        <v>737</v>
      </c>
      <c r="AT106" s="17" t="s">
        <v>165</v>
      </c>
      <c r="AU106" s="17" t="s">
        <v>79</v>
      </c>
      <c r="AY106" s="17" t="s">
        <v>146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77</v>
      </c>
      <c r="BK106" s="226">
        <f>ROUND(I106*H106,2)</f>
        <v>0</v>
      </c>
      <c r="BL106" s="17" t="s">
        <v>737</v>
      </c>
      <c r="BM106" s="17" t="s">
        <v>1370</v>
      </c>
    </row>
    <row r="107" s="1" customFormat="1" ht="33.75" customHeight="1">
      <c r="B107" s="38"/>
      <c r="C107" s="215" t="s">
        <v>224</v>
      </c>
      <c r="D107" s="215" t="s">
        <v>147</v>
      </c>
      <c r="E107" s="216" t="s">
        <v>1371</v>
      </c>
      <c r="F107" s="217" t="s">
        <v>1372</v>
      </c>
      <c r="G107" s="218" t="s">
        <v>178</v>
      </c>
      <c r="H107" s="219">
        <v>4</v>
      </c>
      <c r="I107" s="220"/>
      <c r="J107" s="221">
        <f>ROUND(I107*H107,2)</f>
        <v>0</v>
      </c>
      <c r="K107" s="217" t="s">
        <v>1331</v>
      </c>
      <c r="L107" s="43"/>
      <c r="M107" s="222" t="s">
        <v>19</v>
      </c>
      <c r="N107" s="223" t="s">
        <v>40</v>
      </c>
      <c r="O107" s="79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AR107" s="17" t="s">
        <v>77</v>
      </c>
      <c r="AT107" s="17" t="s">
        <v>147</v>
      </c>
      <c r="AU107" s="17" t="s">
        <v>79</v>
      </c>
      <c r="AY107" s="17" t="s">
        <v>146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77</v>
      </c>
      <c r="BK107" s="226">
        <f>ROUND(I107*H107,2)</f>
        <v>0</v>
      </c>
      <c r="BL107" s="17" t="s">
        <v>77</v>
      </c>
      <c r="BM107" s="17" t="s">
        <v>1373</v>
      </c>
    </row>
    <row r="108" s="1" customFormat="1" ht="16.5" customHeight="1">
      <c r="B108" s="38"/>
      <c r="C108" s="250" t="s">
        <v>8</v>
      </c>
      <c r="D108" s="250" t="s">
        <v>165</v>
      </c>
      <c r="E108" s="251" t="s">
        <v>1374</v>
      </c>
      <c r="F108" s="252" t="s">
        <v>1375</v>
      </c>
      <c r="G108" s="253" t="s">
        <v>178</v>
      </c>
      <c r="H108" s="254">
        <v>4</v>
      </c>
      <c r="I108" s="255"/>
      <c r="J108" s="256">
        <f>ROUND(I108*H108,2)</f>
        <v>0</v>
      </c>
      <c r="K108" s="252" t="s">
        <v>1331</v>
      </c>
      <c r="L108" s="257"/>
      <c r="M108" s="258" t="s">
        <v>19</v>
      </c>
      <c r="N108" s="259" t="s">
        <v>40</v>
      </c>
      <c r="O108" s="79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AR108" s="17" t="s">
        <v>737</v>
      </c>
      <c r="AT108" s="17" t="s">
        <v>165</v>
      </c>
      <c r="AU108" s="17" t="s">
        <v>79</v>
      </c>
      <c r="AY108" s="17" t="s">
        <v>146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77</v>
      </c>
      <c r="BK108" s="226">
        <f>ROUND(I108*H108,2)</f>
        <v>0</v>
      </c>
      <c r="BL108" s="17" t="s">
        <v>737</v>
      </c>
      <c r="BM108" s="17" t="s">
        <v>1376</v>
      </c>
    </row>
    <row r="109" s="1" customFormat="1" ht="16.5" customHeight="1">
      <c r="B109" s="38"/>
      <c r="C109" s="215" t="s">
        <v>233</v>
      </c>
      <c r="D109" s="215" t="s">
        <v>147</v>
      </c>
      <c r="E109" s="216" t="s">
        <v>1377</v>
      </c>
      <c r="F109" s="217" t="s">
        <v>1378</v>
      </c>
      <c r="G109" s="218" t="s">
        <v>178</v>
      </c>
      <c r="H109" s="219">
        <v>4</v>
      </c>
      <c r="I109" s="220"/>
      <c r="J109" s="221">
        <f>ROUND(I109*H109,2)</f>
        <v>0</v>
      </c>
      <c r="K109" s="217" t="s">
        <v>1331</v>
      </c>
      <c r="L109" s="43"/>
      <c r="M109" s="222" t="s">
        <v>19</v>
      </c>
      <c r="N109" s="223" t="s">
        <v>40</v>
      </c>
      <c r="O109" s="79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AR109" s="17" t="s">
        <v>77</v>
      </c>
      <c r="AT109" s="17" t="s">
        <v>147</v>
      </c>
      <c r="AU109" s="17" t="s">
        <v>79</v>
      </c>
      <c r="AY109" s="17" t="s">
        <v>146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77</v>
      </c>
      <c r="BK109" s="226">
        <f>ROUND(I109*H109,2)</f>
        <v>0</v>
      </c>
      <c r="BL109" s="17" t="s">
        <v>77</v>
      </c>
      <c r="BM109" s="17" t="s">
        <v>1379</v>
      </c>
    </row>
    <row r="110" s="1" customFormat="1" ht="16.5" customHeight="1">
      <c r="B110" s="38"/>
      <c r="C110" s="215" t="s">
        <v>237</v>
      </c>
      <c r="D110" s="215" t="s">
        <v>147</v>
      </c>
      <c r="E110" s="216" t="s">
        <v>1380</v>
      </c>
      <c r="F110" s="217" t="s">
        <v>1381</v>
      </c>
      <c r="G110" s="218" t="s">
        <v>178</v>
      </c>
      <c r="H110" s="219">
        <v>4</v>
      </c>
      <c r="I110" s="220"/>
      <c r="J110" s="221">
        <f>ROUND(I110*H110,2)</f>
        <v>0</v>
      </c>
      <c r="K110" s="217" t="s">
        <v>1331</v>
      </c>
      <c r="L110" s="43"/>
      <c r="M110" s="222" t="s">
        <v>19</v>
      </c>
      <c r="N110" s="223" t="s">
        <v>40</v>
      </c>
      <c r="O110" s="79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AR110" s="17" t="s">
        <v>77</v>
      </c>
      <c r="AT110" s="17" t="s">
        <v>147</v>
      </c>
      <c r="AU110" s="17" t="s">
        <v>79</v>
      </c>
      <c r="AY110" s="17" t="s">
        <v>146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7" t="s">
        <v>77</v>
      </c>
      <c r="BK110" s="226">
        <f>ROUND(I110*H110,2)</f>
        <v>0</v>
      </c>
      <c r="BL110" s="17" t="s">
        <v>77</v>
      </c>
      <c r="BM110" s="17" t="s">
        <v>1382</v>
      </c>
    </row>
    <row r="111" s="11" customFormat="1" ht="22.8" customHeight="1">
      <c r="B111" s="199"/>
      <c r="C111" s="200"/>
      <c r="D111" s="201" t="s">
        <v>68</v>
      </c>
      <c r="E111" s="213" t="s">
        <v>1383</v>
      </c>
      <c r="F111" s="213" t="s">
        <v>1384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SUM(P112:P125)</f>
        <v>0</v>
      </c>
      <c r="Q111" s="207"/>
      <c r="R111" s="208">
        <f>SUM(R112:R125)</f>
        <v>0</v>
      </c>
      <c r="S111" s="207"/>
      <c r="T111" s="209">
        <f>SUM(T112:T125)</f>
        <v>0</v>
      </c>
      <c r="AR111" s="210" t="s">
        <v>77</v>
      </c>
      <c r="AT111" s="211" t="s">
        <v>68</v>
      </c>
      <c r="AU111" s="211" t="s">
        <v>77</v>
      </c>
      <c r="AY111" s="210" t="s">
        <v>146</v>
      </c>
      <c r="BK111" s="212">
        <f>SUM(BK112:BK125)</f>
        <v>0</v>
      </c>
    </row>
    <row r="112" s="1" customFormat="1" ht="16.5" customHeight="1">
      <c r="B112" s="38"/>
      <c r="C112" s="215" t="s">
        <v>242</v>
      </c>
      <c r="D112" s="215" t="s">
        <v>147</v>
      </c>
      <c r="E112" s="216" t="s">
        <v>1385</v>
      </c>
      <c r="F112" s="217" t="s">
        <v>1386</v>
      </c>
      <c r="G112" s="218" t="s">
        <v>178</v>
      </c>
      <c r="H112" s="219">
        <v>1</v>
      </c>
      <c r="I112" s="220"/>
      <c r="J112" s="221">
        <f>ROUND(I112*H112,2)</f>
        <v>0</v>
      </c>
      <c r="K112" s="217" t="s">
        <v>1331</v>
      </c>
      <c r="L112" s="43"/>
      <c r="M112" s="222" t="s">
        <v>19</v>
      </c>
      <c r="N112" s="223" t="s">
        <v>40</v>
      </c>
      <c r="O112" s="79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17" t="s">
        <v>77</v>
      </c>
      <c r="AT112" s="17" t="s">
        <v>147</v>
      </c>
      <c r="AU112" s="17" t="s">
        <v>79</v>
      </c>
      <c r="AY112" s="17" t="s">
        <v>146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7" t="s">
        <v>77</v>
      </c>
      <c r="BK112" s="226">
        <f>ROUND(I112*H112,2)</f>
        <v>0</v>
      </c>
      <c r="BL112" s="17" t="s">
        <v>77</v>
      </c>
      <c r="BM112" s="17" t="s">
        <v>1387</v>
      </c>
    </row>
    <row r="113" s="1" customFormat="1" ht="16.5" customHeight="1">
      <c r="B113" s="38"/>
      <c r="C113" s="250" t="s">
        <v>247</v>
      </c>
      <c r="D113" s="250" t="s">
        <v>165</v>
      </c>
      <c r="E113" s="251" t="s">
        <v>1388</v>
      </c>
      <c r="F113" s="252" t="s">
        <v>1389</v>
      </c>
      <c r="G113" s="253" t="s">
        <v>178</v>
      </c>
      <c r="H113" s="254">
        <v>1</v>
      </c>
      <c r="I113" s="255"/>
      <c r="J113" s="256">
        <f>ROUND(I113*H113,2)</f>
        <v>0</v>
      </c>
      <c r="K113" s="252" t="s">
        <v>1331</v>
      </c>
      <c r="L113" s="257"/>
      <c r="M113" s="258" t="s">
        <v>19</v>
      </c>
      <c r="N113" s="259" t="s">
        <v>40</v>
      </c>
      <c r="O113" s="79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AR113" s="17" t="s">
        <v>737</v>
      </c>
      <c r="AT113" s="17" t="s">
        <v>165</v>
      </c>
      <c r="AU113" s="17" t="s">
        <v>79</v>
      </c>
      <c r="AY113" s="17" t="s">
        <v>146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77</v>
      </c>
      <c r="BK113" s="226">
        <f>ROUND(I113*H113,2)</f>
        <v>0</v>
      </c>
      <c r="BL113" s="17" t="s">
        <v>737</v>
      </c>
      <c r="BM113" s="17" t="s">
        <v>1390</v>
      </c>
    </row>
    <row r="114" s="1" customFormat="1" ht="16.5" customHeight="1">
      <c r="B114" s="38"/>
      <c r="C114" s="215" t="s">
        <v>253</v>
      </c>
      <c r="D114" s="215" t="s">
        <v>147</v>
      </c>
      <c r="E114" s="216" t="s">
        <v>1391</v>
      </c>
      <c r="F114" s="217" t="s">
        <v>1392</v>
      </c>
      <c r="G114" s="218" t="s">
        <v>178</v>
      </c>
      <c r="H114" s="219">
        <v>1</v>
      </c>
      <c r="I114" s="220"/>
      <c r="J114" s="221">
        <f>ROUND(I114*H114,2)</f>
        <v>0</v>
      </c>
      <c r="K114" s="217" t="s">
        <v>1331</v>
      </c>
      <c r="L114" s="43"/>
      <c r="M114" s="222" t="s">
        <v>19</v>
      </c>
      <c r="N114" s="223" t="s">
        <v>40</v>
      </c>
      <c r="O114" s="79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AR114" s="17" t="s">
        <v>77</v>
      </c>
      <c r="AT114" s="17" t="s">
        <v>147</v>
      </c>
      <c r="AU114" s="17" t="s">
        <v>79</v>
      </c>
      <c r="AY114" s="17" t="s">
        <v>146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7" t="s">
        <v>77</v>
      </c>
      <c r="BK114" s="226">
        <f>ROUND(I114*H114,2)</f>
        <v>0</v>
      </c>
      <c r="BL114" s="17" t="s">
        <v>77</v>
      </c>
      <c r="BM114" s="17" t="s">
        <v>1393</v>
      </c>
    </row>
    <row r="115" s="1" customFormat="1" ht="22.5" customHeight="1">
      <c r="B115" s="38"/>
      <c r="C115" s="215" t="s">
        <v>7</v>
      </c>
      <c r="D115" s="215" t="s">
        <v>147</v>
      </c>
      <c r="E115" s="216" t="s">
        <v>1394</v>
      </c>
      <c r="F115" s="217" t="s">
        <v>1395</v>
      </c>
      <c r="G115" s="218" t="s">
        <v>178</v>
      </c>
      <c r="H115" s="219">
        <v>20</v>
      </c>
      <c r="I115" s="220"/>
      <c r="J115" s="221">
        <f>ROUND(I115*H115,2)</f>
        <v>0</v>
      </c>
      <c r="K115" s="217" t="s">
        <v>1331</v>
      </c>
      <c r="L115" s="43"/>
      <c r="M115" s="222" t="s">
        <v>19</v>
      </c>
      <c r="N115" s="223" t="s">
        <v>40</v>
      </c>
      <c r="O115" s="79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AR115" s="17" t="s">
        <v>77</v>
      </c>
      <c r="AT115" s="17" t="s">
        <v>147</v>
      </c>
      <c r="AU115" s="17" t="s">
        <v>79</v>
      </c>
      <c r="AY115" s="17" t="s">
        <v>146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77</v>
      </c>
      <c r="BK115" s="226">
        <f>ROUND(I115*H115,2)</f>
        <v>0</v>
      </c>
      <c r="BL115" s="17" t="s">
        <v>77</v>
      </c>
      <c r="BM115" s="17" t="s">
        <v>1396</v>
      </c>
    </row>
    <row r="116" s="1" customFormat="1" ht="16.5" customHeight="1">
      <c r="B116" s="38"/>
      <c r="C116" s="215" t="s">
        <v>261</v>
      </c>
      <c r="D116" s="215" t="s">
        <v>147</v>
      </c>
      <c r="E116" s="216" t="s">
        <v>1397</v>
      </c>
      <c r="F116" s="217" t="s">
        <v>1398</v>
      </c>
      <c r="G116" s="218" t="s">
        <v>178</v>
      </c>
      <c r="H116" s="219">
        <v>20</v>
      </c>
      <c r="I116" s="220"/>
      <c r="J116" s="221">
        <f>ROUND(I116*H116,2)</f>
        <v>0</v>
      </c>
      <c r="K116" s="217" t="s">
        <v>1331</v>
      </c>
      <c r="L116" s="43"/>
      <c r="M116" s="222" t="s">
        <v>19</v>
      </c>
      <c r="N116" s="223" t="s">
        <v>40</v>
      </c>
      <c r="O116" s="79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17" t="s">
        <v>77</v>
      </c>
      <c r="AT116" s="17" t="s">
        <v>147</v>
      </c>
      <c r="AU116" s="17" t="s">
        <v>79</v>
      </c>
      <c r="AY116" s="17" t="s">
        <v>146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7" t="s">
        <v>77</v>
      </c>
      <c r="BK116" s="226">
        <f>ROUND(I116*H116,2)</f>
        <v>0</v>
      </c>
      <c r="BL116" s="17" t="s">
        <v>77</v>
      </c>
      <c r="BM116" s="17" t="s">
        <v>1399</v>
      </c>
    </row>
    <row r="117" s="1" customFormat="1" ht="16.5" customHeight="1">
      <c r="B117" s="38"/>
      <c r="C117" s="215" t="s">
        <v>265</v>
      </c>
      <c r="D117" s="215" t="s">
        <v>147</v>
      </c>
      <c r="E117" s="216" t="s">
        <v>1400</v>
      </c>
      <c r="F117" s="217" t="s">
        <v>1401</v>
      </c>
      <c r="G117" s="218" t="s">
        <v>193</v>
      </c>
      <c r="H117" s="219">
        <v>10</v>
      </c>
      <c r="I117" s="220"/>
      <c r="J117" s="221">
        <f>ROUND(I117*H117,2)</f>
        <v>0</v>
      </c>
      <c r="K117" s="217" t="s">
        <v>1331</v>
      </c>
      <c r="L117" s="43"/>
      <c r="M117" s="222" t="s">
        <v>19</v>
      </c>
      <c r="N117" s="223" t="s">
        <v>40</v>
      </c>
      <c r="O117" s="79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AR117" s="17" t="s">
        <v>77</v>
      </c>
      <c r="AT117" s="17" t="s">
        <v>147</v>
      </c>
      <c r="AU117" s="17" t="s">
        <v>79</v>
      </c>
      <c r="AY117" s="17" t="s">
        <v>146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77</v>
      </c>
      <c r="BK117" s="226">
        <f>ROUND(I117*H117,2)</f>
        <v>0</v>
      </c>
      <c r="BL117" s="17" t="s">
        <v>77</v>
      </c>
      <c r="BM117" s="17" t="s">
        <v>1402</v>
      </c>
    </row>
    <row r="118" s="1" customFormat="1" ht="16.5" customHeight="1">
      <c r="B118" s="38"/>
      <c r="C118" s="215" t="s">
        <v>269</v>
      </c>
      <c r="D118" s="215" t="s">
        <v>147</v>
      </c>
      <c r="E118" s="216" t="s">
        <v>1403</v>
      </c>
      <c r="F118" s="217" t="s">
        <v>1404</v>
      </c>
      <c r="G118" s="218" t="s">
        <v>178</v>
      </c>
      <c r="H118" s="219">
        <v>4</v>
      </c>
      <c r="I118" s="220"/>
      <c r="J118" s="221">
        <f>ROUND(I118*H118,2)</f>
        <v>0</v>
      </c>
      <c r="K118" s="217" t="s">
        <v>1331</v>
      </c>
      <c r="L118" s="43"/>
      <c r="M118" s="222" t="s">
        <v>19</v>
      </c>
      <c r="N118" s="223" t="s">
        <v>40</v>
      </c>
      <c r="O118" s="79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AR118" s="17" t="s">
        <v>77</v>
      </c>
      <c r="AT118" s="17" t="s">
        <v>147</v>
      </c>
      <c r="AU118" s="17" t="s">
        <v>79</v>
      </c>
      <c r="AY118" s="17" t="s">
        <v>146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7" t="s">
        <v>77</v>
      </c>
      <c r="BK118" s="226">
        <f>ROUND(I118*H118,2)</f>
        <v>0</v>
      </c>
      <c r="BL118" s="17" t="s">
        <v>77</v>
      </c>
      <c r="BM118" s="17" t="s">
        <v>1405</v>
      </c>
    </row>
    <row r="119" s="1" customFormat="1" ht="16.5" customHeight="1">
      <c r="B119" s="38"/>
      <c r="C119" s="215" t="s">
        <v>274</v>
      </c>
      <c r="D119" s="215" t="s">
        <v>147</v>
      </c>
      <c r="E119" s="216" t="s">
        <v>1406</v>
      </c>
      <c r="F119" s="217" t="s">
        <v>1407</v>
      </c>
      <c r="G119" s="218" t="s">
        <v>178</v>
      </c>
      <c r="H119" s="219">
        <v>4</v>
      </c>
      <c r="I119" s="220"/>
      <c r="J119" s="221">
        <f>ROUND(I119*H119,2)</f>
        <v>0</v>
      </c>
      <c r="K119" s="217" t="s">
        <v>1331</v>
      </c>
      <c r="L119" s="43"/>
      <c r="M119" s="222" t="s">
        <v>19</v>
      </c>
      <c r="N119" s="223" t="s">
        <v>40</v>
      </c>
      <c r="O119" s="79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AR119" s="17" t="s">
        <v>77</v>
      </c>
      <c r="AT119" s="17" t="s">
        <v>147</v>
      </c>
      <c r="AU119" s="17" t="s">
        <v>79</v>
      </c>
      <c r="AY119" s="17" t="s">
        <v>146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7" t="s">
        <v>77</v>
      </c>
      <c r="BK119" s="226">
        <f>ROUND(I119*H119,2)</f>
        <v>0</v>
      </c>
      <c r="BL119" s="17" t="s">
        <v>77</v>
      </c>
      <c r="BM119" s="17" t="s">
        <v>1408</v>
      </c>
    </row>
    <row r="120" s="1" customFormat="1" ht="22.5" customHeight="1">
      <c r="B120" s="38"/>
      <c r="C120" s="215" t="s">
        <v>278</v>
      </c>
      <c r="D120" s="215" t="s">
        <v>147</v>
      </c>
      <c r="E120" s="216" t="s">
        <v>1409</v>
      </c>
      <c r="F120" s="217" t="s">
        <v>1410</v>
      </c>
      <c r="G120" s="218" t="s">
        <v>178</v>
      </c>
      <c r="H120" s="219">
        <v>1</v>
      </c>
      <c r="I120" s="220"/>
      <c r="J120" s="221">
        <f>ROUND(I120*H120,2)</f>
        <v>0</v>
      </c>
      <c r="K120" s="217" t="s">
        <v>1331</v>
      </c>
      <c r="L120" s="43"/>
      <c r="M120" s="222" t="s">
        <v>19</v>
      </c>
      <c r="N120" s="223" t="s">
        <v>40</v>
      </c>
      <c r="O120" s="79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AR120" s="17" t="s">
        <v>77</v>
      </c>
      <c r="AT120" s="17" t="s">
        <v>147</v>
      </c>
      <c r="AU120" s="17" t="s">
        <v>79</v>
      </c>
      <c r="AY120" s="17" t="s">
        <v>146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77</v>
      </c>
      <c r="BK120" s="226">
        <f>ROUND(I120*H120,2)</f>
        <v>0</v>
      </c>
      <c r="BL120" s="17" t="s">
        <v>77</v>
      </c>
      <c r="BM120" s="17" t="s">
        <v>1411</v>
      </c>
    </row>
    <row r="121" s="1" customFormat="1" ht="33.75" customHeight="1">
      <c r="B121" s="38"/>
      <c r="C121" s="250" t="s">
        <v>282</v>
      </c>
      <c r="D121" s="250" t="s">
        <v>165</v>
      </c>
      <c r="E121" s="251" t="s">
        <v>1412</v>
      </c>
      <c r="F121" s="252" t="s">
        <v>1413</v>
      </c>
      <c r="G121" s="253" t="s">
        <v>178</v>
      </c>
      <c r="H121" s="254">
        <v>1</v>
      </c>
      <c r="I121" s="255"/>
      <c r="J121" s="256">
        <f>ROUND(I121*H121,2)</f>
        <v>0</v>
      </c>
      <c r="K121" s="252" t="s">
        <v>19</v>
      </c>
      <c r="L121" s="257"/>
      <c r="M121" s="258" t="s">
        <v>19</v>
      </c>
      <c r="N121" s="259" t="s">
        <v>40</v>
      </c>
      <c r="O121" s="79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AR121" s="17" t="s">
        <v>79</v>
      </c>
      <c r="AT121" s="17" t="s">
        <v>165</v>
      </c>
      <c r="AU121" s="17" t="s">
        <v>79</v>
      </c>
      <c r="AY121" s="17" t="s">
        <v>146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7" t="s">
        <v>77</v>
      </c>
      <c r="BK121" s="226">
        <f>ROUND(I121*H121,2)</f>
        <v>0</v>
      </c>
      <c r="BL121" s="17" t="s">
        <v>77</v>
      </c>
      <c r="BM121" s="17" t="s">
        <v>1414</v>
      </c>
    </row>
    <row r="122" s="1" customFormat="1" ht="16.5" customHeight="1">
      <c r="B122" s="38"/>
      <c r="C122" s="215" t="s">
        <v>287</v>
      </c>
      <c r="D122" s="215" t="s">
        <v>147</v>
      </c>
      <c r="E122" s="216" t="s">
        <v>1415</v>
      </c>
      <c r="F122" s="217" t="s">
        <v>1416</v>
      </c>
      <c r="G122" s="218" t="s">
        <v>178</v>
      </c>
      <c r="H122" s="219">
        <v>100</v>
      </c>
      <c r="I122" s="220"/>
      <c r="J122" s="221">
        <f>ROUND(I122*H122,2)</f>
        <v>0</v>
      </c>
      <c r="K122" s="217" t="s">
        <v>1331</v>
      </c>
      <c r="L122" s="43"/>
      <c r="M122" s="222" t="s">
        <v>19</v>
      </c>
      <c r="N122" s="223" t="s">
        <v>40</v>
      </c>
      <c r="O122" s="79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AR122" s="17" t="s">
        <v>77</v>
      </c>
      <c r="AT122" s="17" t="s">
        <v>147</v>
      </c>
      <c r="AU122" s="17" t="s">
        <v>79</v>
      </c>
      <c r="AY122" s="17" t="s">
        <v>146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77</v>
      </c>
      <c r="BK122" s="226">
        <f>ROUND(I122*H122,2)</f>
        <v>0</v>
      </c>
      <c r="BL122" s="17" t="s">
        <v>77</v>
      </c>
      <c r="BM122" s="17" t="s">
        <v>1417</v>
      </c>
    </row>
    <row r="123" s="1" customFormat="1" ht="16.5" customHeight="1">
      <c r="B123" s="38"/>
      <c r="C123" s="250" t="s">
        <v>292</v>
      </c>
      <c r="D123" s="250" t="s">
        <v>165</v>
      </c>
      <c r="E123" s="251" t="s">
        <v>1418</v>
      </c>
      <c r="F123" s="252" t="s">
        <v>1419</v>
      </c>
      <c r="G123" s="253" t="s">
        <v>193</v>
      </c>
      <c r="H123" s="254">
        <v>300</v>
      </c>
      <c r="I123" s="255"/>
      <c r="J123" s="256">
        <f>ROUND(I123*H123,2)</f>
        <v>0</v>
      </c>
      <c r="K123" s="252" t="s">
        <v>1331</v>
      </c>
      <c r="L123" s="257"/>
      <c r="M123" s="258" t="s">
        <v>19</v>
      </c>
      <c r="N123" s="259" t="s">
        <v>40</v>
      </c>
      <c r="O123" s="79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AR123" s="17" t="s">
        <v>737</v>
      </c>
      <c r="AT123" s="17" t="s">
        <v>165</v>
      </c>
      <c r="AU123" s="17" t="s">
        <v>79</v>
      </c>
      <c r="AY123" s="17" t="s">
        <v>146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77</v>
      </c>
      <c r="BK123" s="226">
        <f>ROUND(I123*H123,2)</f>
        <v>0</v>
      </c>
      <c r="BL123" s="17" t="s">
        <v>737</v>
      </c>
      <c r="BM123" s="17" t="s">
        <v>1420</v>
      </c>
    </row>
    <row r="124" s="1" customFormat="1" ht="78.75" customHeight="1">
      <c r="B124" s="38"/>
      <c r="C124" s="215" t="s">
        <v>296</v>
      </c>
      <c r="D124" s="215" t="s">
        <v>147</v>
      </c>
      <c r="E124" s="216" t="s">
        <v>1421</v>
      </c>
      <c r="F124" s="217" t="s">
        <v>1422</v>
      </c>
      <c r="G124" s="218" t="s">
        <v>178</v>
      </c>
      <c r="H124" s="219">
        <v>4</v>
      </c>
      <c r="I124" s="220"/>
      <c r="J124" s="221">
        <f>ROUND(I124*H124,2)</f>
        <v>0</v>
      </c>
      <c r="K124" s="217" t="s">
        <v>1331</v>
      </c>
      <c r="L124" s="43"/>
      <c r="M124" s="222" t="s">
        <v>19</v>
      </c>
      <c r="N124" s="223" t="s">
        <v>40</v>
      </c>
      <c r="O124" s="79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17" t="s">
        <v>77</v>
      </c>
      <c r="AT124" s="17" t="s">
        <v>147</v>
      </c>
      <c r="AU124" s="17" t="s">
        <v>79</v>
      </c>
      <c r="AY124" s="17" t="s">
        <v>146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77</v>
      </c>
      <c r="BK124" s="226">
        <f>ROUND(I124*H124,2)</f>
        <v>0</v>
      </c>
      <c r="BL124" s="17" t="s">
        <v>77</v>
      </c>
      <c r="BM124" s="17" t="s">
        <v>1423</v>
      </c>
    </row>
    <row r="125" s="1" customFormat="1" ht="33.75" customHeight="1">
      <c r="B125" s="38"/>
      <c r="C125" s="215" t="s">
        <v>303</v>
      </c>
      <c r="D125" s="215" t="s">
        <v>147</v>
      </c>
      <c r="E125" s="216" t="s">
        <v>1305</v>
      </c>
      <c r="F125" s="217" t="s">
        <v>1306</v>
      </c>
      <c r="G125" s="218" t="s">
        <v>162</v>
      </c>
      <c r="H125" s="219">
        <v>4</v>
      </c>
      <c r="I125" s="220"/>
      <c r="J125" s="221">
        <f>ROUND(I125*H125,2)</f>
        <v>0</v>
      </c>
      <c r="K125" s="217" t="s">
        <v>1331</v>
      </c>
      <c r="L125" s="43"/>
      <c r="M125" s="222" t="s">
        <v>19</v>
      </c>
      <c r="N125" s="223" t="s">
        <v>40</v>
      </c>
      <c r="O125" s="79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AR125" s="17" t="s">
        <v>77</v>
      </c>
      <c r="AT125" s="17" t="s">
        <v>147</v>
      </c>
      <c r="AU125" s="17" t="s">
        <v>79</v>
      </c>
      <c r="AY125" s="17" t="s">
        <v>146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77</v>
      </c>
      <c r="BK125" s="226">
        <f>ROUND(I125*H125,2)</f>
        <v>0</v>
      </c>
      <c r="BL125" s="17" t="s">
        <v>77</v>
      </c>
      <c r="BM125" s="17" t="s">
        <v>1424</v>
      </c>
    </row>
    <row r="126" s="11" customFormat="1" ht="22.8" customHeight="1">
      <c r="B126" s="199"/>
      <c r="C126" s="200"/>
      <c r="D126" s="201" t="s">
        <v>68</v>
      </c>
      <c r="E126" s="213" t="s">
        <v>961</v>
      </c>
      <c r="F126" s="213" t="s">
        <v>962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SUM(P127:P136)</f>
        <v>0</v>
      </c>
      <c r="Q126" s="207"/>
      <c r="R126" s="208">
        <f>SUM(R127:R136)</f>
        <v>0</v>
      </c>
      <c r="S126" s="207"/>
      <c r="T126" s="209">
        <f>SUM(T127:T136)</f>
        <v>0</v>
      </c>
      <c r="AR126" s="210" t="s">
        <v>152</v>
      </c>
      <c r="AT126" s="211" t="s">
        <v>68</v>
      </c>
      <c r="AU126" s="211" t="s">
        <v>77</v>
      </c>
      <c r="AY126" s="210" t="s">
        <v>146</v>
      </c>
      <c r="BK126" s="212">
        <f>SUM(BK127:BK136)</f>
        <v>0</v>
      </c>
    </row>
    <row r="127" s="1" customFormat="1" ht="22.5" customHeight="1">
      <c r="B127" s="38"/>
      <c r="C127" s="215" t="s">
        <v>308</v>
      </c>
      <c r="D127" s="215" t="s">
        <v>147</v>
      </c>
      <c r="E127" s="216" t="s">
        <v>1284</v>
      </c>
      <c r="F127" s="217" t="s">
        <v>1285</v>
      </c>
      <c r="G127" s="218" t="s">
        <v>1286</v>
      </c>
      <c r="H127" s="219">
        <v>80</v>
      </c>
      <c r="I127" s="220"/>
      <c r="J127" s="221">
        <f>ROUND(I127*H127,2)</f>
        <v>0</v>
      </c>
      <c r="K127" s="217" t="s">
        <v>1331</v>
      </c>
      <c r="L127" s="43"/>
      <c r="M127" s="222" t="s">
        <v>19</v>
      </c>
      <c r="N127" s="223" t="s">
        <v>40</v>
      </c>
      <c r="O127" s="79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AR127" s="17" t="s">
        <v>77</v>
      </c>
      <c r="AT127" s="17" t="s">
        <v>147</v>
      </c>
      <c r="AU127" s="17" t="s">
        <v>79</v>
      </c>
      <c r="AY127" s="17" t="s">
        <v>146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77</v>
      </c>
      <c r="BK127" s="226">
        <f>ROUND(I127*H127,2)</f>
        <v>0</v>
      </c>
      <c r="BL127" s="17" t="s">
        <v>77</v>
      </c>
      <c r="BM127" s="17" t="s">
        <v>1425</v>
      </c>
    </row>
    <row r="128" s="1" customFormat="1" ht="16.5" customHeight="1">
      <c r="B128" s="38"/>
      <c r="C128" s="215" t="s">
        <v>313</v>
      </c>
      <c r="D128" s="215" t="s">
        <v>147</v>
      </c>
      <c r="E128" s="216" t="s">
        <v>1291</v>
      </c>
      <c r="F128" s="217" t="s">
        <v>1292</v>
      </c>
      <c r="G128" s="218" t="s">
        <v>1286</v>
      </c>
      <c r="H128" s="219">
        <v>40</v>
      </c>
      <c r="I128" s="220"/>
      <c r="J128" s="221">
        <f>ROUND(I128*H128,2)</f>
        <v>0</v>
      </c>
      <c r="K128" s="217" t="s">
        <v>1331</v>
      </c>
      <c r="L128" s="43"/>
      <c r="M128" s="222" t="s">
        <v>19</v>
      </c>
      <c r="N128" s="223" t="s">
        <v>40</v>
      </c>
      <c r="O128" s="79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AR128" s="17" t="s">
        <v>77</v>
      </c>
      <c r="AT128" s="17" t="s">
        <v>147</v>
      </c>
      <c r="AU128" s="17" t="s">
        <v>79</v>
      </c>
      <c r="AY128" s="17" t="s">
        <v>146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77</v>
      </c>
      <c r="BK128" s="226">
        <f>ROUND(I128*H128,2)</f>
        <v>0</v>
      </c>
      <c r="BL128" s="17" t="s">
        <v>77</v>
      </c>
      <c r="BM128" s="17" t="s">
        <v>1426</v>
      </c>
    </row>
    <row r="129" s="1" customFormat="1" ht="22.5" customHeight="1">
      <c r="B129" s="38"/>
      <c r="C129" s="215" t="s">
        <v>318</v>
      </c>
      <c r="D129" s="215" t="s">
        <v>147</v>
      </c>
      <c r="E129" s="216" t="s">
        <v>1427</v>
      </c>
      <c r="F129" s="217" t="s">
        <v>1428</v>
      </c>
      <c r="G129" s="218" t="s">
        <v>1286</v>
      </c>
      <c r="H129" s="219">
        <v>16</v>
      </c>
      <c r="I129" s="220"/>
      <c r="J129" s="221">
        <f>ROUND(I129*H129,2)</f>
        <v>0</v>
      </c>
      <c r="K129" s="217" t="s">
        <v>1331</v>
      </c>
      <c r="L129" s="43"/>
      <c r="M129" s="222" t="s">
        <v>19</v>
      </c>
      <c r="N129" s="223" t="s">
        <v>40</v>
      </c>
      <c r="O129" s="79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AR129" s="17" t="s">
        <v>77</v>
      </c>
      <c r="AT129" s="17" t="s">
        <v>147</v>
      </c>
      <c r="AU129" s="17" t="s">
        <v>79</v>
      </c>
      <c r="AY129" s="17" t="s">
        <v>146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77</v>
      </c>
      <c r="BK129" s="226">
        <f>ROUND(I129*H129,2)</f>
        <v>0</v>
      </c>
      <c r="BL129" s="17" t="s">
        <v>77</v>
      </c>
      <c r="BM129" s="17" t="s">
        <v>1429</v>
      </c>
    </row>
    <row r="130" s="1" customFormat="1" ht="22.5" customHeight="1">
      <c r="B130" s="38"/>
      <c r="C130" s="215" t="s">
        <v>324</v>
      </c>
      <c r="D130" s="215" t="s">
        <v>147</v>
      </c>
      <c r="E130" s="216" t="s">
        <v>1430</v>
      </c>
      <c r="F130" s="217" t="s">
        <v>1431</v>
      </c>
      <c r="G130" s="218" t="s">
        <v>1286</v>
      </c>
      <c r="H130" s="219">
        <v>16</v>
      </c>
      <c r="I130" s="220"/>
      <c r="J130" s="221">
        <f>ROUND(I130*H130,2)</f>
        <v>0</v>
      </c>
      <c r="K130" s="217" t="s">
        <v>1331</v>
      </c>
      <c r="L130" s="43"/>
      <c r="M130" s="222" t="s">
        <v>19</v>
      </c>
      <c r="N130" s="223" t="s">
        <v>40</v>
      </c>
      <c r="O130" s="79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AR130" s="17" t="s">
        <v>77</v>
      </c>
      <c r="AT130" s="17" t="s">
        <v>147</v>
      </c>
      <c r="AU130" s="17" t="s">
        <v>79</v>
      </c>
      <c r="AY130" s="17" t="s">
        <v>146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77</v>
      </c>
      <c r="BK130" s="226">
        <f>ROUND(I130*H130,2)</f>
        <v>0</v>
      </c>
      <c r="BL130" s="17" t="s">
        <v>77</v>
      </c>
      <c r="BM130" s="17" t="s">
        <v>1432</v>
      </c>
    </row>
    <row r="131" s="1" customFormat="1" ht="33.75" customHeight="1">
      <c r="B131" s="38"/>
      <c r="C131" s="215" t="s">
        <v>330</v>
      </c>
      <c r="D131" s="215" t="s">
        <v>147</v>
      </c>
      <c r="E131" s="216" t="s">
        <v>1433</v>
      </c>
      <c r="F131" s="217" t="s">
        <v>1434</v>
      </c>
      <c r="G131" s="218" t="s">
        <v>178</v>
      </c>
      <c r="H131" s="219">
        <v>1</v>
      </c>
      <c r="I131" s="220"/>
      <c r="J131" s="221">
        <f>ROUND(I131*H131,2)</f>
        <v>0</v>
      </c>
      <c r="K131" s="217" t="s">
        <v>1331</v>
      </c>
      <c r="L131" s="43"/>
      <c r="M131" s="222" t="s">
        <v>19</v>
      </c>
      <c r="N131" s="223" t="s">
        <v>40</v>
      </c>
      <c r="O131" s="79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AR131" s="17" t="s">
        <v>77</v>
      </c>
      <c r="AT131" s="17" t="s">
        <v>147</v>
      </c>
      <c r="AU131" s="17" t="s">
        <v>79</v>
      </c>
      <c r="AY131" s="17" t="s">
        <v>146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77</v>
      </c>
      <c r="BK131" s="226">
        <f>ROUND(I131*H131,2)</f>
        <v>0</v>
      </c>
      <c r="BL131" s="17" t="s">
        <v>77</v>
      </c>
      <c r="BM131" s="17" t="s">
        <v>1435</v>
      </c>
    </row>
    <row r="132" s="1" customFormat="1" ht="22.5" customHeight="1">
      <c r="B132" s="38"/>
      <c r="C132" s="215" t="s">
        <v>335</v>
      </c>
      <c r="D132" s="215" t="s">
        <v>147</v>
      </c>
      <c r="E132" s="216" t="s">
        <v>1436</v>
      </c>
      <c r="F132" s="217" t="s">
        <v>1437</v>
      </c>
      <c r="G132" s="218" t="s">
        <v>178</v>
      </c>
      <c r="H132" s="219">
        <v>2</v>
      </c>
      <c r="I132" s="220"/>
      <c r="J132" s="221">
        <f>ROUND(I132*H132,2)</f>
        <v>0</v>
      </c>
      <c r="K132" s="217" t="s">
        <v>1331</v>
      </c>
      <c r="L132" s="43"/>
      <c r="M132" s="222" t="s">
        <v>19</v>
      </c>
      <c r="N132" s="223" t="s">
        <v>40</v>
      </c>
      <c r="O132" s="79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AR132" s="17" t="s">
        <v>77</v>
      </c>
      <c r="AT132" s="17" t="s">
        <v>147</v>
      </c>
      <c r="AU132" s="17" t="s">
        <v>79</v>
      </c>
      <c r="AY132" s="17" t="s">
        <v>146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77</v>
      </c>
      <c r="BK132" s="226">
        <f>ROUND(I132*H132,2)</f>
        <v>0</v>
      </c>
      <c r="BL132" s="17" t="s">
        <v>77</v>
      </c>
      <c r="BM132" s="17" t="s">
        <v>1438</v>
      </c>
    </row>
    <row r="133" s="1" customFormat="1" ht="22.5" customHeight="1">
      <c r="B133" s="38"/>
      <c r="C133" s="215" t="s">
        <v>340</v>
      </c>
      <c r="D133" s="215" t="s">
        <v>147</v>
      </c>
      <c r="E133" s="216" t="s">
        <v>1439</v>
      </c>
      <c r="F133" s="217" t="s">
        <v>1440</v>
      </c>
      <c r="G133" s="218" t="s">
        <v>178</v>
      </c>
      <c r="H133" s="219">
        <v>3</v>
      </c>
      <c r="I133" s="220"/>
      <c r="J133" s="221">
        <f>ROUND(I133*H133,2)</f>
        <v>0</v>
      </c>
      <c r="K133" s="217" t="s">
        <v>1331</v>
      </c>
      <c r="L133" s="43"/>
      <c r="M133" s="222" t="s">
        <v>19</v>
      </c>
      <c r="N133" s="223" t="s">
        <v>40</v>
      </c>
      <c r="O133" s="79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AR133" s="17" t="s">
        <v>77</v>
      </c>
      <c r="AT133" s="17" t="s">
        <v>147</v>
      </c>
      <c r="AU133" s="17" t="s">
        <v>79</v>
      </c>
      <c r="AY133" s="17" t="s">
        <v>146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77</v>
      </c>
      <c r="BK133" s="226">
        <f>ROUND(I133*H133,2)</f>
        <v>0</v>
      </c>
      <c r="BL133" s="17" t="s">
        <v>77</v>
      </c>
      <c r="BM133" s="17" t="s">
        <v>1441</v>
      </c>
    </row>
    <row r="134" s="1" customFormat="1" ht="16.5" customHeight="1">
      <c r="B134" s="38"/>
      <c r="C134" s="215" t="s">
        <v>345</v>
      </c>
      <c r="D134" s="215" t="s">
        <v>147</v>
      </c>
      <c r="E134" s="216" t="s">
        <v>1442</v>
      </c>
      <c r="F134" s="217" t="s">
        <v>1443</v>
      </c>
      <c r="G134" s="218" t="s">
        <v>1286</v>
      </c>
      <c r="H134" s="219">
        <v>32</v>
      </c>
      <c r="I134" s="220"/>
      <c r="J134" s="221">
        <f>ROUND(I134*H134,2)</f>
        <v>0</v>
      </c>
      <c r="K134" s="217" t="s">
        <v>1331</v>
      </c>
      <c r="L134" s="43"/>
      <c r="M134" s="222" t="s">
        <v>19</v>
      </c>
      <c r="N134" s="223" t="s">
        <v>40</v>
      </c>
      <c r="O134" s="79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AR134" s="17" t="s">
        <v>77</v>
      </c>
      <c r="AT134" s="17" t="s">
        <v>147</v>
      </c>
      <c r="AU134" s="17" t="s">
        <v>79</v>
      </c>
      <c r="AY134" s="17" t="s">
        <v>146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77</v>
      </c>
      <c r="BK134" s="226">
        <f>ROUND(I134*H134,2)</f>
        <v>0</v>
      </c>
      <c r="BL134" s="17" t="s">
        <v>77</v>
      </c>
      <c r="BM134" s="17" t="s">
        <v>1444</v>
      </c>
    </row>
    <row r="135" s="1" customFormat="1" ht="56.25" customHeight="1">
      <c r="B135" s="38"/>
      <c r="C135" s="215" t="s">
        <v>349</v>
      </c>
      <c r="D135" s="215" t="s">
        <v>147</v>
      </c>
      <c r="E135" s="216" t="s">
        <v>1445</v>
      </c>
      <c r="F135" s="217" t="s">
        <v>1446</v>
      </c>
      <c r="G135" s="218" t="s">
        <v>178</v>
      </c>
      <c r="H135" s="219">
        <v>20</v>
      </c>
      <c r="I135" s="220"/>
      <c r="J135" s="221">
        <f>ROUND(I135*H135,2)</f>
        <v>0</v>
      </c>
      <c r="K135" s="217" t="s">
        <v>1331</v>
      </c>
      <c r="L135" s="43"/>
      <c r="M135" s="222" t="s">
        <v>19</v>
      </c>
      <c r="N135" s="223" t="s">
        <v>40</v>
      </c>
      <c r="O135" s="79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AR135" s="17" t="s">
        <v>77</v>
      </c>
      <c r="AT135" s="17" t="s">
        <v>147</v>
      </c>
      <c r="AU135" s="17" t="s">
        <v>79</v>
      </c>
      <c r="AY135" s="17" t="s">
        <v>146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77</v>
      </c>
      <c r="BK135" s="226">
        <f>ROUND(I135*H135,2)</f>
        <v>0</v>
      </c>
      <c r="BL135" s="17" t="s">
        <v>77</v>
      </c>
      <c r="BM135" s="17" t="s">
        <v>1447</v>
      </c>
    </row>
    <row r="136" s="1" customFormat="1" ht="16.5" customHeight="1">
      <c r="B136" s="38"/>
      <c r="C136" s="215" t="s">
        <v>355</v>
      </c>
      <c r="D136" s="215" t="s">
        <v>147</v>
      </c>
      <c r="E136" s="216" t="s">
        <v>1448</v>
      </c>
      <c r="F136" s="217" t="s">
        <v>1449</v>
      </c>
      <c r="G136" s="218" t="s">
        <v>178</v>
      </c>
      <c r="H136" s="219">
        <v>2</v>
      </c>
      <c r="I136" s="220"/>
      <c r="J136" s="221">
        <f>ROUND(I136*H136,2)</f>
        <v>0</v>
      </c>
      <c r="K136" s="217" t="s">
        <v>1331</v>
      </c>
      <c r="L136" s="43"/>
      <c r="M136" s="277" t="s">
        <v>19</v>
      </c>
      <c r="N136" s="278" t="s">
        <v>40</v>
      </c>
      <c r="O136" s="274"/>
      <c r="P136" s="275">
        <f>O136*H136</f>
        <v>0</v>
      </c>
      <c r="Q136" s="275">
        <v>0</v>
      </c>
      <c r="R136" s="275">
        <f>Q136*H136</f>
        <v>0</v>
      </c>
      <c r="S136" s="275">
        <v>0</v>
      </c>
      <c r="T136" s="276">
        <f>S136*H136</f>
        <v>0</v>
      </c>
      <c r="AR136" s="17" t="s">
        <v>77</v>
      </c>
      <c r="AT136" s="17" t="s">
        <v>147</v>
      </c>
      <c r="AU136" s="17" t="s">
        <v>79</v>
      </c>
      <c r="AY136" s="17" t="s">
        <v>146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77</v>
      </c>
      <c r="BK136" s="226">
        <f>ROUND(I136*H136,2)</f>
        <v>0</v>
      </c>
      <c r="BL136" s="17" t="s">
        <v>77</v>
      </c>
      <c r="BM136" s="17" t="s">
        <v>1450</v>
      </c>
    </row>
    <row r="137" s="1" customFormat="1" ht="6.96" customHeight="1">
      <c r="B137" s="57"/>
      <c r="C137" s="58"/>
      <c r="D137" s="58"/>
      <c r="E137" s="58"/>
      <c r="F137" s="58"/>
      <c r="G137" s="58"/>
      <c r="H137" s="58"/>
      <c r="I137" s="166"/>
      <c r="J137" s="58"/>
      <c r="K137" s="58"/>
      <c r="L137" s="43"/>
    </row>
  </sheetData>
  <sheetProtection sheet="1" autoFilter="0" formatColumns="0" formatRows="0" objects="1" scenarios="1" spinCount="100000" saltValue="kNO1cWQXmIgqGLDmopVghFfdMbl1doO0bH4DL3jShTgne/4RY8CCOXPBP1OoC4HSUDRBfCOpRvs3xcFMH4wpfA==" hashValue="BcsDn+gf1IlGqEK1l3F/+kSN+9YUYBZb1jyheeWedB0zWhrGG6yrkmvzJ9KO88E/3ejUTE8s+3iBzhXZm6iPYw==" algorithmName="SHA-512" password="CC35"/>
  <autoFilter ref="C89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93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20"/>
      <c r="AT3" s="17" t="s">
        <v>79</v>
      </c>
    </row>
    <row r="4" ht="24.96" customHeight="1">
      <c r="B4" s="20"/>
      <c r="D4" s="139" t="s">
        <v>100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0" t="s">
        <v>16</v>
      </c>
      <c r="L6" s="20"/>
    </row>
    <row r="7" ht="16.5" customHeight="1">
      <c r="B7" s="20"/>
      <c r="E7" s="141" t="str">
        <f>'Rekapitulace stavby'!K6</f>
        <v>Oprava budovy RZZ Kunovice - Loučka</v>
      </c>
      <c r="F7" s="140"/>
      <c r="G7" s="140"/>
      <c r="H7" s="140"/>
      <c r="L7" s="20"/>
    </row>
    <row r="8" ht="12" customHeight="1">
      <c r="B8" s="20"/>
      <c r="D8" s="140" t="s">
        <v>101</v>
      </c>
      <c r="L8" s="20"/>
    </row>
    <row r="9" s="1" customFormat="1" ht="16.5" customHeight="1">
      <c r="B9" s="43"/>
      <c r="E9" s="141" t="s">
        <v>1317</v>
      </c>
      <c r="F9" s="1"/>
      <c r="G9" s="1"/>
      <c r="H9" s="1"/>
      <c r="I9" s="142"/>
      <c r="L9" s="43"/>
    </row>
    <row r="10" s="1" customFormat="1" ht="12" customHeight="1">
      <c r="B10" s="43"/>
      <c r="D10" s="140" t="s">
        <v>1318</v>
      </c>
      <c r="I10" s="142"/>
      <c r="L10" s="43"/>
    </row>
    <row r="11" s="1" customFormat="1" ht="36.96" customHeight="1">
      <c r="B11" s="43"/>
      <c r="E11" s="143" t="s">
        <v>1451</v>
      </c>
      <c r="F11" s="1"/>
      <c r="G11" s="1"/>
      <c r="H11" s="1"/>
      <c r="I11" s="142"/>
      <c r="L11" s="43"/>
    </row>
    <row r="12" s="1" customFormat="1">
      <c r="B12" s="43"/>
      <c r="I12" s="142"/>
      <c r="L12" s="43"/>
    </row>
    <row r="13" s="1" customFormat="1" ht="12" customHeight="1">
      <c r="B13" s="43"/>
      <c r="D13" s="140" t="s">
        <v>18</v>
      </c>
      <c r="F13" s="17" t="s">
        <v>19</v>
      </c>
      <c r="I13" s="144" t="s">
        <v>20</v>
      </c>
      <c r="J13" s="17" t="s">
        <v>19</v>
      </c>
      <c r="L13" s="43"/>
    </row>
    <row r="14" s="1" customFormat="1" ht="12" customHeight="1">
      <c r="B14" s="43"/>
      <c r="D14" s="140" t="s">
        <v>21</v>
      </c>
      <c r="F14" s="17" t="s">
        <v>1320</v>
      </c>
      <c r="I14" s="144" t="s">
        <v>23</v>
      </c>
      <c r="J14" s="145" t="str">
        <f>'Rekapitulace stavby'!AN8</f>
        <v>22. 5. 2019</v>
      </c>
      <c r="L14" s="43"/>
    </row>
    <row r="15" s="1" customFormat="1" ht="10.8" customHeight="1">
      <c r="B15" s="43"/>
      <c r="I15" s="142"/>
      <c r="L15" s="43"/>
    </row>
    <row r="16" s="1" customFormat="1" ht="12" customHeight="1">
      <c r="B16" s="43"/>
      <c r="D16" s="140" t="s">
        <v>25</v>
      </c>
      <c r="I16" s="144" t="s">
        <v>26</v>
      </c>
      <c r="J16" s="17" t="s">
        <v>19</v>
      </c>
      <c r="L16" s="43"/>
    </row>
    <row r="17" s="1" customFormat="1" ht="18" customHeight="1">
      <c r="B17" s="43"/>
      <c r="E17" s="17" t="s">
        <v>1321</v>
      </c>
      <c r="I17" s="144" t="s">
        <v>27</v>
      </c>
      <c r="J17" s="17" t="s">
        <v>19</v>
      </c>
      <c r="L17" s="43"/>
    </row>
    <row r="18" s="1" customFormat="1" ht="6.96" customHeight="1">
      <c r="B18" s="43"/>
      <c r="I18" s="142"/>
      <c r="L18" s="43"/>
    </row>
    <row r="19" s="1" customFormat="1" ht="12" customHeight="1">
      <c r="B19" s="43"/>
      <c r="D19" s="140" t="s">
        <v>28</v>
      </c>
      <c r="I19" s="144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4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2"/>
      <c r="L21" s="43"/>
    </row>
    <row r="22" s="1" customFormat="1" ht="12" customHeight="1">
      <c r="B22" s="43"/>
      <c r="D22" s="140" t="s">
        <v>30</v>
      </c>
      <c r="I22" s="144" t="s">
        <v>26</v>
      </c>
      <c r="J22" s="17" t="s">
        <v>19</v>
      </c>
      <c r="L22" s="43"/>
    </row>
    <row r="23" s="1" customFormat="1" ht="18" customHeight="1">
      <c r="B23" s="43"/>
      <c r="E23" s="17" t="s">
        <v>1322</v>
      </c>
      <c r="I23" s="144" t="s">
        <v>27</v>
      </c>
      <c r="J23" s="17" t="s">
        <v>19</v>
      </c>
      <c r="L23" s="43"/>
    </row>
    <row r="24" s="1" customFormat="1" ht="6.96" customHeight="1">
      <c r="B24" s="43"/>
      <c r="I24" s="142"/>
      <c r="L24" s="43"/>
    </row>
    <row r="25" s="1" customFormat="1" ht="12" customHeight="1">
      <c r="B25" s="43"/>
      <c r="D25" s="140" t="s">
        <v>32</v>
      </c>
      <c r="I25" s="144" t="s">
        <v>26</v>
      </c>
      <c r="J25" s="17" t="s">
        <v>19</v>
      </c>
      <c r="L25" s="43"/>
    </row>
    <row r="26" s="1" customFormat="1" ht="18" customHeight="1">
      <c r="B26" s="43"/>
      <c r="E26" s="17" t="s">
        <v>1322</v>
      </c>
      <c r="I26" s="144" t="s">
        <v>27</v>
      </c>
      <c r="J26" s="17" t="s">
        <v>19</v>
      </c>
      <c r="L26" s="43"/>
    </row>
    <row r="27" s="1" customFormat="1" ht="6.96" customHeight="1">
      <c r="B27" s="43"/>
      <c r="I27" s="142"/>
      <c r="L27" s="43"/>
    </row>
    <row r="28" s="1" customFormat="1" ht="12" customHeight="1">
      <c r="B28" s="43"/>
      <c r="D28" s="140" t="s">
        <v>33</v>
      </c>
      <c r="I28" s="142"/>
      <c r="L28" s="43"/>
    </row>
    <row r="29" s="7" customFormat="1" ht="22.5" customHeight="1">
      <c r="B29" s="146"/>
      <c r="E29" s="147" t="s">
        <v>1323</v>
      </c>
      <c r="F29" s="147"/>
      <c r="G29" s="147"/>
      <c r="H29" s="147"/>
      <c r="I29" s="148"/>
      <c r="L29" s="146"/>
    </row>
    <row r="30" s="1" customFormat="1" ht="6.96" customHeight="1">
      <c r="B30" s="43"/>
      <c r="I30" s="142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9"/>
      <c r="J31" s="71"/>
      <c r="K31" s="71"/>
      <c r="L31" s="43"/>
    </row>
    <row r="32" s="1" customFormat="1" ht="25.44" customHeight="1">
      <c r="B32" s="43"/>
      <c r="D32" s="150" t="s">
        <v>35</v>
      </c>
      <c r="I32" s="142"/>
      <c r="J32" s="151">
        <f>ROUND(J92,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49"/>
      <c r="J33" s="71"/>
      <c r="K33" s="71"/>
      <c r="L33" s="43"/>
    </row>
    <row r="34" s="1" customFormat="1" ht="14.4" customHeight="1">
      <c r="B34" s="43"/>
      <c r="F34" s="152" t="s">
        <v>37</v>
      </c>
      <c r="I34" s="153" t="s">
        <v>36</v>
      </c>
      <c r="J34" s="152" t="s">
        <v>38</v>
      </c>
      <c r="L34" s="43"/>
    </row>
    <row r="35" s="1" customFormat="1" ht="14.4" customHeight="1">
      <c r="B35" s="43"/>
      <c r="D35" s="140" t="s">
        <v>39</v>
      </c>
      <c r="E35" s="140" t="s">
        <v>40</v>
      </c>
      <c r="F35" s="154">
        <f>ROUND((SUM(BE92:BE208)),  2)</f>
        <v>0</v>
      </c>
      <c r="I35" s="155">
        <v>0.20999999999999999</v>
      </c>
      <c r="J35" s="154">
        <f>ROUND(((SUM(BE92:BE208))*I35),  2)</f>
        <v>0</v>
      </c>
      <c r="L35" s="43"/>
    </row>
    <row r="36" s="1" customFormat="1" ht="14.4" customHeight="1">
      <c r="B36" s="43"/>
      <c r="E36" s="140" t="s">
        <v>41</v>
      </c>
      <c r="F36" s="154">
        <f>ROUND((SUM(BF92:BF208)),  2)</f>
        <v>0</v>
      </c>
      <c r="I36" s="155">
        <v>0.14999999999999999</v>
      </c>
      <c r="J36" s="154">
        <f>ROUND(((SUM(BF92:BF208))*I36),  2)</f>
        <v>0</v>
      </c>
      <c r="L36" s="43"/>
    </row>
    <row r="37" hidden="1" s="1" customFormat="1" ht="14.4" customHeight="1">
      <c r="B37" s="43"/>
      <c r="E37" s="140" t="s">
        <v>42</v>
      </c>
      <c r="F37" s="154">
        <f>ROUND((SUM(BG92:BG208)),  2)</f>
        <v>0</v>
      </c>
      <c r="I37" s="155">
        <v>0.20999999999999999</v>
      </c>
      <c r="J37" s="154">
        <f>0</f>
        <v>0</v>
      </c>
      <c r="L37" s="43"/>
    </row>
    <row r="38" hidden="1" s="1" customFormat="1" ht="14.4" customHeight="1">
      <c r="B38" s="43"/>
      <c r="E38" s="140" t="s">
        <v>43</v>
      </c>
      <c r="F38" s="154">
        <f>ROUND((SUM(BH92:BH208)),  2)</f>
        <v>0</v>
      </c>
      <c r="I38" s="155">
        <v>0.14999999999999999</v>
      </c>
      <c r="J38" s="154">
        <f>0</f>
        <v>0</v>
      </c>
      <c r="L38" s="43"/>
    </row>
    <row r="39" hidden="1" s="1" customFormat="1" ht="14.4" customHeight="1">
      <c r="B39" s="43"/>
      <c r="E39" s="140" t="s">
        <v>44</v>
      </c>
      <c r="F39" s="154">
        <f>ROUND((SUM(BI92:BI208)),  2)</f>
        <v>0</v>
      </c>
      <c r="I39" s="155">
        <v>0</v>
      </c>
      <c r="J39" s="154">
        <f>0</f>
        <v>0</v>
      </c>
      <c r="L39" s="43"/>
    </row>
    <row r="40" s="1" customFormat="1" ht="6.96" customHeight="1">
      <c r="B40" s="43"/>
      <c r="I40" s="142"/>
      <c r="L40" s="43"/>
    </row>
    <row r="41" s="1" customFormat="1" ht="25.44" customHeight="1">
      <c r="B41" s="43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61"/>
      <c r="J41" s="162">
        <f>SUM(J32:J39)</f>
        <v>0</v>
      </c>
      <c r="K41" s="163"/>
      <c r="L41" s="43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3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3"/>
    </row>
    <row r="47" s="1" customFormat="1" ht="24.96" customHeight="1">
      <c r="B47" s="38"/>
      <c r="C47" s="23" t="s">
        <v>103</v>
      </c>
      <c r="D47" s="39"/>
      <c r="E47" s="39"/>
      <c r="F47" s="39"/>
      <c r="G47" s="39"/>
      <c r="H47" s="39"/>
      <c r="I47" s="142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2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2"/>
      <c r="J49" s="39"/>
      <c r="K49" s="39"/>
      <c r="L49" s="43"/>
    </row>
    <row r="50" s="1" customFormat="1" ht="16.5" customHeight="1">
      <c r="B50" s="38"/>
      <c r="C50" s="39"/>
      <c r="D50" s="39"/>
      <c r="E50" s="170" t="str">
        <f>E7</f>
        <v>Oprava budovy RZZ Kunovice - Loučka</v>
      </c>
      <c r="F50" s="32"/>
      <c r="G50" s="32"/>
      <c r="H50" s="32"/>
      <c r="I50" s="142"/>
      <c r="J50" s="39"/>
      <c r="K50" s="39"/>
      <c r="L50" s="43"/>
    </row>
    <row r="51" ht="12" customHeight="1">
      <c r="B51" s="21"/>
      <c r="C51" s="32" t="s">
        <v>101</v>
      </c>
      <c r="D51" s="22"/>
      <c r="E51" s="22"/>
      <c r="F51" s="22"/>
      <c r="G51" s="22"/>
      <c r="H51" s="22"/>
      <c r="I51" s="135"/>
      <c r="J51" s="22"/>
      <c r="K51" s="22"/>
      <c r="L51" s="20"/>
    </row>
    <row r="52" s="1" customFormat="1" ht="16.5" customHeight="1">
      <c r="B52" s="38"/>
      <c r="C52" s="39"/>
      <c r="D52" s="39"/>
      <c r="E52" s="170" t="s">
        <v>1317</v>
      </c>
      <c r="F52" s="39"/>
      <c r="G52" s="39"/>
      <c r="H52" s="39"/>
      <c r="I52" s="142"/>
      <c r="J52" s="39"/>
      <c r="K52" s="39"/>
      <c r="L52" s="43"/>
    </row>
    <row r="53" s="1" customFormat="1" ht="12" customHeight="1">
      <c r="B53" s="38"/>
      <c r="C53" s="32" t="s">
        <v>1318</v>
      </c>
      <c r="D53" s="39"/>
      <c r="E53" s="39"/>
      <c r="F53" s="39"/>
      <c r="G53" s="39"/>
      <c r="H53" s="39"/>
      <c r="I53" s="142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PS 02 - Sdělavací zařízení</v>
      </c>
      <c r="F54" s="39"/>
      <c r="G54" s="39"/>
      <c r="H54" s="39"/>
      <c r="I54" s="142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2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Olomouc</v>
      </c>
      <c r="G56" s="39"/>
      <c r="H56" s="39"/>
      <c r="I56" s="144" t="s">
        <v>23</v>
      </c>
      <c r="J56" s="67" t="str">
        <f>IF(J14="","",J14)</f>
        <v>22. 5. 2019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2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Správa železniční dopravní cesty, s.o. - OŘ Olc</v>
      </c>
      <c r="G58" s="39"/>
      <c r="H58" s="39"/>
      <c r="I58" s="144" t="s">
        <v>30</v>
      </c>
      <c r="J58" s="36" t="str">
        <f>E23</f>
        <v>SB projekt s.r.o.</v>
      </c>
      <c r="K58" s="39"/>
      <c r="L58" s="43"/>
    </row>
    <row r="59" s="1" customFormat="1" ht="13.65" customHeight="1">
      <c r="B59" s="38"/>
      <c r="C59" s="32" t="s">
        <v>28</v>
      </c>
      <c r="D59" s="39"/>
      <c r="E59" s="39"/>
      <c r="F59" s="27" t="str">
        <f>IF(E20="","",E20)</f>
        <v>Vyplň údaj</v>
      </c>
      <c r="G59" s="39"/>
      <c r="H59" s="39"/>
      <c r="I59" s="144" t="s">
        <v>32</v>
      </c>
      <c r="J59" s="36" t="str">
        <f>E26</f>
        <v>SB projekt s.r.o.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2"/>
      <c r="J60" s="39"/>
      <c r="K60" s="39"/>
      <c r="L60" s="43"/>
    </row>
    <row r="61" s="1" customFormat="1" ht="29.28" customHeight="1">
      <c r="B61" s="38"/>
      <c r="C61" s="171" t="s">
        <v>104</v>
      </c>
      <c r="D61" s="172"/>
      <c r="E61" s="172"/>
      <c r="F61" s="172"/>
      <c r="G61" s="172"/>
      <c r="H61" s="172"/>
      <c r="I61" s="173"/>
      <c r="J61" s="174" t="s">
        <v>105</v>
      </c>
      <c r="K61" s="172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2"/>
      <c r="J62" s="39"/>
      <c r="K62" s="39"/>
      <c r="L62" s="43"/>
    </row>
    <row r="63" s="1" customFormat="1" ht="22.8" customHeight="1">
      <c r="B63" s="38"/>
      <c r="C63" s="175" t="s">
        <v>67</v>
      </c>
      <c r="D63" s="39"/>
      <c r="E63" s="39"/>
      <c r="F63" s="39"/>
      <c r="G63" s="39"/>
      <c r="H63" s="39"/>
      <c r="I63" s="142"/>
      <c r="J63" s="97">
        <f>J92</f>
        <v>0</v>
      </c>
      <c r="K63" s="39"/>
      <c r="L63" s="43"/>
      <c r="AU63" s="17" t="s">
        <v>106</v>
      </c>
    </row>
    <row r="64" s="8" customFormat="1" ht="24.96" customHeight="1">
      <c r="B64" s="176"/>
      <c r="C64" s="177"/>
      <c r="D64" s="178" t="s">
        <v>107</v>
      </c>
      <c r="E64" s="179"/>
      <c r="F64" s="179"/>
      <c r="G64" s="179"/>
      <c r="H64" s="179"/>
      <c r="I64" s="180"/>
      <c r="J64" s="181">
        <f>J93</f>
        <v>0</v>
      </c>
      <c r="K64" s="177"/>
      <c r="L64" s="182"/>
    </row>
    <row r="65" s="9" customFormat="1" ht="19.92" customHeight="1">
      <c r="B65" s="183"/>
      <c r="C65" s="121"/>
      <c r="D65" s="184" t="s">
        <v>1452</v>
      </c>
      <c r="E65" s="185"/>
      <c r="F65" s="185"/>
      <c r="G65" s="185"/>
      <c r="H65" s="185"/>
      <c r="I65" s="186"/>
      <c r="J65" s="187">
        <f>J94</f>
        <v>0</v>
      </c>
      <c r="K65" s="121"/>
      <c r="L65" s="188"/>
    </row>
    <row r="66" s="9" customFormat="1" ht="19.92" customHeight="1">
      <c r="B66" s="183"/>
      <c r="C66" s="121"/>
      <c r="D66" s="184" t="s">
        <v>1453</v>
      </c>
      <c r="E66" s="185"/>
      <c r="F66" s="185"/>
      <c r="G66" s="185"/>
      <c r="H66" s="185"/>
      <c r="I66" s="186"/>
      <c r="J66" s="187">
        <f>J110</f>
        <v>0</v>
      </c>
      <c r="K66" s="121"/>
      <c r="L66" s="188"/>
    </row>
    <row r="67" s="9" customFormat="1" ht="19.92" customHeight="1">
      <c r="B67" s="183"/>
      <c r="C67" s="121"/>
      <c r="D67" s="184" t="s">
        <v>1454</v>
      </c>
      <c r="E67" s="185"/>
      <c r="F67" s="185"/>
      <c r="G67" s="185"/>
      <c r="H67" s="185"/>
      <c r="I67" s="186"/>
      <c r="J67" s="187">
        <f>J149</f>
        <v>0</v>
      </c>
      <c r="K67" s="121"/>
      <c r="L67" s="188"/>
    </row>
    <row r="68" s="9" customFormat="1" ht="19.92" customHeight="1">
      <c r="B68" s="183"/>
      <c r="C68" s="121"/>
      <c r="D68" s="184" t="s">
        <v>1455</v>
      </c>
      <c r="E68" s="185"/>
      <c r="F68" s="185"/>
      <c r="G68" s="185"/>
      <c r="H68" s="185"/>
      <c r="I68" s="186"/>
      <c r="J68" s="187">
        <f>J167</f>
        <v>0</v>
      </c>
      <c r="K68" s="121"/>
      <c r="L68" s="188"/>
    </row>
    <row r="69" s="9" customFormat="1" ht="19.92" customHeight="1">
      <c r="B69" s="183"/>
      <c r="C69" s="121"/>
      <c r="D69" s="184" t="s">
        <v>1456</v>
      </c>
      <c r="E69" s="185"/>
      <c r="F69" s="185"/>
      <c r="G69" s="185"/>
      <c r="H69" s="185"/>
      <c r="I69" s="186"/>
      <c r="J69" s="187">
        <f>J187</f>
        <v>0</v>
      </c>
      <c r="K69" s="121"/>
      <c r="L69" s="188"/>
    </row>
    <row r="70" s="9" customFormat="1" ht="19.92" customHeight="1">
      <c r="B70" s="183"/>
      <c r="C70" s="121"/>
      <c r="D70" s="184" t="s">
        <v>1327</v>
      </c>
      <c r="E70" s="185"/>
      <c r="F70" s="185"/>
      <c r="G70" s="185"/>
      <c r="H70" s="185"/>
      <c r="I70" s="186"/>
      <c r="J70" s="187">
        <f>J203</f>
        <v>0</v>
      </c>
      <c r="K70" s="121"/>
      <c r="L70" s="188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42"/>
      <c r="J71" s="39"/>
      <c r="K71" s="39"/>
      <c r="L71" s="43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6"/>
      <c r="J72" s="58"/>
      <c r="K72" s="58"/>
      <c r="L72" s="43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69"/>
      <c r="J76" s="60"/>
      <c r="K76" s="60"/>
      <c r="L76" s="43"/>
    </row>
    <row r="77" s="1" customFormat="1" ht="24.96" customHeight="1">
      <c r="B77" s="38"/>
      <c r="C77" s="23" t="s">
        <v>131</v>
      </c>
      <c r="D77" s="39"/>
      <c r="E77" s="39"/>
      <c r="F77" s="39"/>
      <c r="G77" s="39"/>
      <c r="H77" s="39"/>
      <c r="I77" s="142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2"/>
      <c r="J78" s="39"/>
      <c r="K78" s="39"/>
      <c r="L78" s="43"/>
    </row>
    <row r="79" s="1" customFormat="1" ht="12" customHeight="1">
      <c r="B79" s="38"/>
      <c r="C79" s="32" t="s">
        <v>16</v>
      </c>
      <c r="D79" s="39"/>
      <c r="E79" s="39"/>
      <c r="F79" s="39"/>
      <c r="G79" s="39"/>
      <c r="H79" s="39"/>
      <c r="I79" s="142"/>
      <c r="J79" s="39"/>
      <c r="K79" s="39"/>
      <c r="L79" s="43"/>
    </row>
    <row r="80" s="1" customFormat="1" ht="16.5" customHeight="1">
      <c r="B80" s="38"/>
      <c r="C80" s="39"/>
      <c r="D80" s="39"/>
      <c r="E80" s="170" t="str">
        <f>E7</f>
        <v>Oprava budovy RZZ Kunovice - Loučka</v>
      </c>
      <c r="F80" s="32"/>
      <c r="G80" s="32"/>
      <c r="H80" s="32"/>
      <c r="I80" s="142"/>
      <c r="J80" s="39"/>
      <c r="K80" s="39"/>
      <c r="L80" s="43"/>
    </row>
    <row r="81" ht="12" customHeight="1">
      <c r="B81" s="21"/>
      <c r="C81" s="32" t="s">
        <v>101</v>
      </c>
      <c r="D81" s="22"/>
      <c r="E81" s="22"/>
      <c r="F81" s="22"/>
      <c r="G81" s="22"/>
      <c r="H81" s="22"/>
      <c r="I81" s="135"/>
      <c r="J81" s="22"/>
      <c r="K81" s="22"/>
      <c r="L81" s="20"/>
    </row>
    <row r="82" s="1" customFormat="1" ht="16.5" customHeight="1">
      <c r="B82" s="38"/>
      <c r="C82" s="39"/>
      <c r="D82" s="39"/>
      <c r="E82" s="170" t="s">
        <v>1317</v>
      </c>
      <c r="F82" s="39"/>
      <c r="G82" s="39"/>
      <c r="H82" s="39"/>
      <c r="I82" s="142"/>
      <c r="J82" s="39"/>
      <c r="K82" s="39"/>
      <c r="L82" s="43"/>
    </row>
    <row r="83" s="1" customFormat="1" ht="12" customHeight="1">
      <c r="B83" s="38"/>
      <c r="C83" s="32" t="s">
        <v>1318</v>
      </c>
      <c r="D83" s="39"/>
      <c r="E83" s="39"/>
      <c r="F83" s="39"/>
      <c r="G83" s="39"/>
      <c r="H83" s="39"/>
      <c r="I83" s="142"/>
      <c r="J83" s="39"/>
      <c r="K83" s="39"/>
      <c r="L83" s="43"/>
    </row>
    <row r="84" s="1" customFormat="1" ht="16.5" customHeight="1">
      <c r="B84" s="38"/>
      <c r="C84" s="39"/>
      <c r="D84" s="39"/>
      <c r="E84" s="64" t="str">
        <f>E11</f>
        <v>PS 02 - Sdělavací zařízení</v>
      </c>
      <c r="F84" s="39"/>
      <c r="G84" s="39"/>
      <c r="H84" s="39"/>
      <c r="I84" s="142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2"/>
      <c r="J85" s="39"/>
      <c r="K85" s="39"/>
      <c r="L85" s="43"/>
    </row>
    <row r="86" s="1" customFormat="1" ht="12" customHeight="1">
      <c r="B86" s="38"/>
      <c r="C86" s="32" t="s">
        <v>21</v>
      </c>
      <c r="D86" s="39"/>
      <c r="E86" s="39"/>
      <c r="F86" s="27" t="str">
        <f>F14</f>
        <v>Olomouc</v>
      </c>
      <c r="G86" s="39"/>
      <c r="H86" s="39"/>
      <c r="I86" s="144" t="s">
        <v>23</v>
      </c>
      <c r="J86" s="67" t="str">
        <f>IF(J14="","",J14)</f>
        <v>22. 5. 2019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42"/>
      <c r="J87" s="39"/>
      <c r="K87" s="39"/>
      <c r="L87" s="43"/>
    </row>
    <row r="88" s="1" customFormat="1" ht="13.65" customHeight="1">
      <c r="B88" s="38"/>
      <c r="C88" s="32" t="s">
        <v>25</v>
      </c>
      <c r="D88" s="39"/>
      <c r="E88" s="39"/>
      <c r="F88" s="27" t="str">
        <f>E17</f>
        <v>Správa železniční dopravní cesty, s.o. - OŘ Olc</v>
      </c>
      <c r="G88" s="39"/>
      <c r="H88" s="39"/>
      <c r="I88" s="144" t="s">
        <v>30</v>
      </c>
      <c r="J88" s="36" t="str">
        <f>E23</f>
        <v>SB projekt s.r.o.</v>
      </c>
      <c r="K88" s="39"/>
      <c r="L88" s="43"/>
    </row>
    <row r="89" s="1" customFormat="1" ht="13.65" customHeight="1">
      <c r="B89" s="38"/>
      <c r="C89" s="32" t="s">
        <v>28</v>
      </c>
      <c r="D89" s="39"/>
      <c r="E89" s="39"/>
      <c r="F89" s="27" t="str">
        <f>IF(E20="","",E20)</f>
        <v>Vyplň údaj</v>
      </c>
      <c r="G89" s="39"/>
      <c r="H89" s="39"/>
      <c r="I89" s="144" t="s">
        <v>32</v>
      </c>
      <c r="J89" s="36" t="str">
        <f>E26</f>
        <v>SB projekt s.r.o.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42"/>
      <c r="J90" s="39"/>
      <c r="K90" s="39"/>
      <c r="L90" s="43"/>
    </row>
    <row r="91" s="10" customFormat="1" ht="29.28" customHeight="1">
      <c r="B91" s="189"/>
      <c r="C91" s="190" t="s">
        <v>132</v>
      </c>
      <c r="D91" s="191" t="s">
        <v>54</v>
      </c>
      <c r="E91" s="191" t="s">
        <v>50</v>
      </c>
      <c r="F91" s="191" t="s">
        <v>51</v>
      </c>
      <c r="G91" s="191" t="s">
        <v>133</v>
      </c>
      <c r="H91" s="191" t="s">
        <v>134</v>
      </c>
      <c r="I91" s="192" t="s">
        <v>135</v>
      </c>
      <c r="J91" s="191" t="s">
        <v>105</v>
      </c>
      <c r="K91" s="193" t="s">
        <v>136</v>
      </c>
      <c r="L91" s="194"/>
      <c r="M91" s="87" t="s">
        <v>19</v>
      </c>
      <c r="N91" s="88" t="s">
        <v>39</v>
      </c>
      <c r="O91" s="88" t="s">
        <v>137</v>
      </c>
      <c r="P91" s="88" t="s">
        <v>138</v>
      </c>
      <c r="Q91" s="88" t="s">
        <v>139</v>
      </c>
      <c r="R91" s="88" t="s">
        <v>140</v>
      </c>
      <c r="S91" s="88" t="s">
        <v>141</v>
      </c>
      <c r="T91" s="89" t="s">
        <v>142</v>
      </c>
    </row>
    <row r="92" s="1" customFormat="1" ht="22.8" customHeight="1">
      <c r="B92" s="38"/>
      <c r="C92" s="94" t="s">
        <v>143</v>
      </c>
      <c r="D92" s="39"/>
      <c r="E92" s="39"/>
      <c r="F92" s="39"/>
      <c r="G92" s="39"/>
      <c r="H92" s="39"/>
      <c r="I92" s="142"/>
      <c r="J92" s="195">
        <f>BK92</f>
        <v>0</v>
      </c>
      <c r="K92" s="39"/>
      <c r="L92" s="43"/>
      <c r="M92" s="90"/>
      <c r="N92" s="91"/>
      <c r="O92" s="91"/>
      <c r="P92" s="196">
        <f>P93</f>
        <v>0</v>
      </c>
      <c r="Q92" s="91"/>
      <c r="R92" s="196">
        <f>R93</f>
        <v>0</v>
      </c>
      <c r="S92" s="91"/>
      <c r="T92" s="197">
        <f>T93</f>
        <v>0</v>
      </c>
      <c r="AT92" s="17" t="s">
        <v>68</v>
      </c>
      <c r="AU92" s="17" t="s">
        <v>106</v>
      </c>
      <c r="BK92" s="198">
        <f>BK93</f>
        <v>0</v>
      </c>
    </row>
    <row r="93" s="11" customFormat="1" ht="25.92" customHeight="1">
      <c r="B93" s="199"/>
      <c r="C93" s="200"/>
      <c r="D93" s="201" t="s">
        <v>68</v>
      </c>
      <c r="E93" s="202" t="s">
        <v>144</v>
      </c>
      <c r="F93" s="202" t="s">
        <v>145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P94+P110+P149+P167+P187+P203</f>
        <v>0</v>
      </c>
      <c r="Q93" s="207"/>
      <c r="R93" s="208">
        <f>R94+R110+R149+R167+R187+R203</f>
        <v>0</v>
      </c>
      <c r="S93" s="207"/>
      <c r="T93" s="209">
        <f>T94+T110+T149+T167+T187+T203</f>
        <v>0</v>
      </c>
      <c r="AR93" s="210" t="s">
        <v>77</v>
      </c>
      <c r="AT93" s="211" t="s">
        <v>68</v>
      </c>
      <c r="AU93" s="211" t="s">
        <v>69</v>
      </c>
      <c r="AY93" s="210" t="s">
        <v>146</v>
      </c>
      <c r="BK93" s="212">
        <f>BK94+BK110+BK149+BK167+BK187+BK203</f>
        <v>0</v>
      </c>
    </row>
    <row r="94" s="11" customFormat="1" ht="22.8" customHeight="1">
      <c r="B94" s="199"/>
      <c r="C94" s="200"/>
      <c r="D94" s="201" t="s">
        <v>68</v>
      </c>
      <c r="E94" s="213" t="s">
        <v>1457</v>
      </c>
      <c r="F94" s="213" t="s">
        <v>1328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SUM(P95:P109)</f>
        <v>0</v>
      </c>
      <c r="Q94" s="207"/>
      <c r="R94" s="208">
        <f>SUM(R95:R109)</f>
        <v>0</v>
      </c>
      <c r="S94" s="207"/>
      <c r="T94" s="209">
        <f>SUM(T95:T109)</f>
        <v>0</v>
      </c>
      <c r="AR94" s="210" t="s">
        <v>77</v>
      </c>
      <c r="AT94" s="211" t="s">
        <v>68</v>
      </c>
      <c r="AU94" s="211" t="s">
        <v>77</v>
      </c>
      <c r="AY94" s="210" t="s">
        <v>146</v>
      </c>
      <c r="BK94" s="212">
        <f>SUM(BK95:BK109)</f>
        <v>0</v>
      </c>
    </row>
    <row r="95" s="1" customFormat="1" ht="22.5" customHeight="1">
      <c r="B95" s="38"/>
      <c r="C95" s="215" t="s">
        <v>77</v>
      </c>
      <c r="D95" s="215" t="s">
        <v>147</v>
      </c>
      <c r="E95" s="216" t="s">
        <v>1458</v>
      </c>
      <c r="F95" s="217" t="s">
        <v>1459</v>
      </c>
      <c r="G95" s="218" t="s">
        <v>172</v>
      </c>
      <c r="H95" s="219">
        <v>10</v>
      </c>
      <c r="I95" s="220"/>
      <c r="J95" s="221">
        <f>ROUND(I95*H95,2)</f>
        <v>0</v>
      </c>
      <c r="K95" s="217" t="s">
        <v>1331</v>
      </c>
      <c r="L95" s="43"/>
      <c r="M95" s="222" t="s">
        <v>19</v>
      </c>
      <c r="N95" s="223" t="s">
        <v>40</v>
      </c>
      <c r="O95" s="79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AR95" s="17" t="s">
        <v>77</v>
      </c>
      <c r="AT95" s="17" t="s">
        <v>147</v>
      </c>
      <c r="AU95" s="17" t="s">
        <v>79</v>
      </c>
      <c r="AY95" s="17" t="s">
        <v>146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77</v>
      </c>
      <c r="BK95" s="226">
        <f>ROUND(I95*H95,2)</f>
        <v>0</v>
      </c>
      <c r="BL95" s="17" t="s">
        <v>77</v>
      </c>
      <c r="BM95" s="17" t="s">
        <v>1460</v>
      </c>
    </row>
    <row r="96" s="1" customFormat="1" ht="22.5" customHeight="1">
      <c r="B96" s="38"/>
      <c r="C96" s="215" t="s">
        <v>79</v>
      </c>
      <c r="D96" s="215" t="s">
        <v>147</v>
      </c>
      <c r="E96" s="216" t="s">
        <v>1461</v>
      </c>
      <c r="F96" s="217" t="s">
        <v>1462</v>
      </c>
      <c r="G96" s="218" t="s">
        <v>172</v>
      </c>
      <c r="H96" s="219">
        <v>10</v>
      </c>
      <c r="I96" s="220"/>
      <c r="J96" s="221">
        <f>ROUND(I96*H96,2)</f>
        <v>0</v>
      </c>
      <c r="K96" s="217" t="s">
        <v>1331</v>
      </c>
      <c r="L96" s="43"/>
      <c r="M96" s="222" t="s">
        <v>19</v>
      </c>
      <c r="N96" s="223" t="s">
        <v>40</v>
      </c>
      <c r="O96" s="79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AR96" s="17" t="s">
        <v>77</v>
      </c>
      <c r="AT96" s="17" t="s">
        <v>147</v>
      </c>
      <c r="AU96" s="17" t="s">
        <v>79</v>
      </c>
      <c r="AY96" s="17" t="s">
        <v>146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77</v>
      </c>
      <c r="BK96" s="226">
        <f>ROUND(I96*H96,2)</f>
        <v>0</v>
      </c>
      <c r="BL96" s="17" t="s">
        <v>77</v>
      </c>
      <c r="BM96" s="17" t="s">
        <v>1463</v>
      </c>
    </row>
    <row r="97" s="1" customFormat="1" ht="22.5" customHeight="1">
      <c r="B97" s="38"/>
      <c r="C97" s="215" t="s">
        <v>158</v>
      </c>
      <c r="D97" s="215" t="s">
        <v>147</v>
      </c>
      <c r="E97" s="216" t="s">
        <v>1464</v>
      </c>
      <c r="F97" s="217" t="s">
        <v>1465</v>
      </c>
      <c r="G97" s="218" t="s">
        <v>193</v>
      </c>
      <c r="H97" s="219">
        <v>8</v>
      </c>
      <c r="I97" s="220"/>
      <c r="J97" s="221">
        <f>ROUND(I97*H97,2)</f>
        <v>0</v>
      </c>
      <c r="K97" s="217" t="s">
        <v>1331</v>
      </c>
      <c r="L97" s="43"/>
      <c r="M97" s="222" t="s">
        <v>19</v>
      </c>
      <c r="N97" s="223" t="s">
        <v>40</v>
      </c>
      <c r="O97" s="79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AR97" s="17" t="s">
        <v>77</v>
      </c>
      <c r="AT97" s="17" t="s">
        <v>147</v>
      </c>
      <c r="AU97" s="17" t="s">
        <v>79</v>
      </c>
      <c r="AY97" s="17" t="s">
        <v>146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7" t="s">
        <v>77</v>
      </c>
      <c r="BK97" s="226">
        <f>ROUND(I97*H97,2)</f>
        <v>0</v>
      </c>
      <c r="BL97" s="17" t="s">
        <v>77</v>
      </c>
      <c r="BM97" s="17" t="s">
        <v>1466</v>
      </c>
    </row>
    <row r="98" s="1" customFormat="1" ht="16.5" customHeight="1">
      <c r="B98" s="38"/>
      <c r="C98" s="250" t="s">
        <v>152</v>
      </c>
      <c r="D98" s="250" t="s">
        <v>165</v>
      </c>
      <c r="E98" s="251" t="s">
        <v>1467</v>
      </c>
      <c r="F98" s="252" t="s">
        <v>1468</v>
      </c>
      <c r="G98" s="253" t="s">
        <v>178</v>
      </c>
      <c r="H98" s="254">
        <v>16</v>
      </c>
      <c r="I98" s="255"/>
      <c r="J98" s="256">
        <f>ROUND(I98*H98,2)</f>
        <v>0</v>
      </c>
      <c r="K98" s="252" t="s">
        <v>1331</v>
      </c>
      <c r="L98" s="257"/>
      <c r="M98" s="258" t="s">
        <v>19</v>
      </c>
      <c r="N98" s="259" t="s">
        <v>40</v>
      </c>
      <c r="O98" s="79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AR98" s="17" t="s">
        <v>737</v>
      </c>
      <c r="AT98" s="17" t="s">
        <v>165</v>
      </c>
      <c r="AU98" s="17" t="s">
        <v>79</v>
      </c>
      <c r="AY98" s="17" t="s">
        <v>146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77</v>
      </c>
      <c r="BK98" s="226">
        <f>ROUND(I98*H98,2)</f>
        <v>0</v>
      </c>
      <c r="BL98" s="17" t="s">
        <v>737</v>
      </c>
      <c r="BM98" s="17" t="s">
        <v>1469</v>
      </c>
    </row>
    <row r="99" s="1" customFormat="1" ht="16.5" customHeight="1">
      <c r="B99" s="38"/>
      <c r="C99" s="250" t="s">
        <v>175</v>
      </c>
      <c r="D99" s="250" t="s">
        <v>165</v>
      </c>
      <c r="E99" s="251" t="s">
        <v>1470</v>
      </c>
      <c r="F99" s="252" t="s">
        <v>1471</v>
      </c>
      <c r="G99" s="253" t="s">
        <v>193</v>
      </c>
      <c r="H99" s="254">
        <v>8</v>
      </c>
      <c r="I99" s="255"/>
      <c r="J99" s="256">
        <f>ROUND(I99*H99,2)</f>
        <v>0</v>
      </c>
      <c r="K99" s="252" t="s">
        <v>1331</v>
      </c>
      <c r="L99" s="257"/>
      <c r="M99" s="258" t="s">
        <v>19</v>
      </c>
      <c r="N99" s="259" t="s">
        <v>40</v>
      </c>
      <c r="O99" s="79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AR99" s="17" t="s">
        <v>79</v>
      </c>
      <c r="AT99" s="17" t="s">
        <v>165</v>
      </c>
      <c r="AU99" s="17" t="s">
        <v>79</v>
      </c>
      <c r="AY99" s="17" t="s">
        <v>146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7" t="s">
        <v>77</v>
      </c>
      <c r="BK99" s="226">
        <f>ROUND(I99*H99,2)</f>
        <v>0</v>
      </c>
      <c r="BL99" s="17" t="s">
        <v>77</v>
      </c>
      <c r="BM99" s="17" t="s">
        <v>1472</v>
      </c>
    </row>
    <row r="100" s="1" customFormat="1" ht="16.5" customHeight="1">
      <c r="B100" s="38"/>
      <c r="C100" s="250" t="s">
        <v>180</v>
      </c>
      <c r="D100" s="250" t="s">
        <v>165</v>
      </c>
      <c r="E100" s="251" t="s">
        <v>1473</v>
      </c>
      <c r="F100" s="252" t="s">
        <v>1474</v>
      </c>
      <c r="G100" s="253" t="s">
        <v>178</v>
      </c>
      <c r="H100" s="254">
        <v>16</v>
      </c>
      <c r="I100" s="255"/>
      <c r="J100" s="256">
        <f>ROUND(I100*H100,2)</f>
        <v>0</v>
      </c>
      <c r="K100" s="252" t="s">
        <v>1331</v>
      </c>
      <c r="L100" s="257"/>
      <c r="M100" s="258" t="s">
        <v>19</v>
      </c>
      <c r="N100" s="259" t="s">
        <v>40</v>
      </c>
      <c r="O100" s="79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AR100" s="17" t="s">
        <v>79</v>
      </c>
      <c r="AT100" s="17" t="s">
        <v>165</v>
      </c>
      <c r="AU100" s="17" t="s">
        <v>79</v>
      </c>
      <c r="AY100" s="17" t="s">
        <v>146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77</v>
      </c>
      <c r="BK100" s="226">
        <f>ROUND(I100*H100,2)</f>
        <v>0</v>
      </c>
      <c r="BL100" s="17" t="s">
        <v>77</v>
      </c>
      <c r="BM100" s="17" t="s">
        <v>1475</v>
      </c>
    </row>
    <row r="101" s="1" customFormat="1" ht="16.5" customHeight="1">
      <c r="B101" s="38"/>
      <c r="C101" s="215" t="s">
        <v>186</v>
      </c>
      <c r="D101" s="215" t="s">
        <v>147</v>
      </c>
      <c r="E101" s="216" t="s">
        <v>1476</v>
      </c>
      <c r="F101" s="217" t="s">
        <v>1477</v>
      </c>
      <c r="G101" s="218" t="s">
        <v>193</v>
      </c>
      <c r="H101" s="219">
        <v>20</v>
      </c>
      <c r="I101" s="220"/>
      <c r="J101" s="221">
        <f>ROUND(I101*H101,2)</f>
        <v>0</v>
      </c>
      <c r="K101" s="217" t="s">
        <v>1331</v>
      </c>
      <c r="L101" s="43"/>
      <c r="M101" s="222" t="s">
        <v>19</v>
      </c>
      <c r="N101" s="223" t="s">
        <v>40</v>
      </c>
      <c r="O101" s="79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AR101" s="17" t="s">
        <v>77</v>
      </c>
      <c r="AT101" s="17" t="s">
        <v>147</v>
      </c>
      <c r="AU101" s="17" t="s">
        <v>79</v>
      </c>
      <c r="AY101" s="17" t="s">
        <v>146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7" t="s">
        <v>77</v>
      </c>
      <c r="BK101" s="226">
        <f>ROUND(I101*H101,2)</f>
        <v>0</v>
      </c>
      <c r="BL101" s="17" t="s">
        <v>77</v>
      </c>
      <c r="BM101" s="17" t="s">
        <v>1478</v>
      </c>
    </row>
    <row r="102" s="1" customFormat="1" ht="56.25" customHeight="1">
      <c r="B102" s="38"/>
      <c r="C102" s="215" t="s">
        <v>168</v>
      </c>
      <c r="D102" s="215" t="s">
        <v>147</v>
      </c>
      <c r="E102" s="216" t="s">
        <v>1479</v>
      </c>
      <c r="F102" s="217" t="s">
        <v>1480</v>
      </c>
      <c r="G102" s="218" t="s">
        <v>193</v>
      </c>
      <c r="H102" s="219">
        <v>110</v>
      </c>
      <c r="I102" s="220"/>
      <c r="J102" s="221">
        <f>ROUND(I102*H102,2)</f>
        <v>0</v>
      </c>
      <c r="K102" s="217" t="s">
        <v>1331</v>
      </c>
      <c r="L102" s="43"/>
      <c r="M102" s="222" t="s">
        <v>19</v>
      </c>
      <c r="N102" s="223" t="s">
        <v>40</v>
      </c>
      <c r="O102" s="79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AR102" s="17" t="s">
        <v>77</v>
      </c>
      <c r="AT102" s="17" t="s">
        <v>147</v>
      </c>
      <c r="AU102" s="17" t="s">
        <v>79</v>
      </c>
      <c r="AY102" s="17" t="s">
        <v>146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77</v>
      </c>
      <c r="BK102" s="226">
        <f>ROUND(I102*H102,2)</f>
        <v>0</v>
      </c>
      <c r="BL102" s="17" t="s">
        <v>77</v>
      </c>
      <c r="BM102" s="17" t="s">
        <v>1481</v>
      </c>
    </row>
    <row r="103" s="1" customFormat="1" ht="16.5" customHeight="1">
      <c r="B103" s="38"/>
      <c r="C103" s="250" t="s">
        <v>195</v>
      </c>
      <c r="D103" s="250" t="s">
        <v>165</v>
      </c>
      <c r="E103" s="251" t="s">
        <v>1482</v>
      </c>
      <c r="F103" s="252" t="s">
        <v>1483</v>
      </c>
      <c r="G103" s="253" t="s">
        <v>193</v>
      </c>
      <c r="H103" s="254">
        <v>20</v>
      </c>
      <c r="I103" s="255"/>
      <c r="J103" s="256">
        <f>ROUND(I103*H103,2)</f>
        <v>0</v>
      </c>
      <c r="K103" s="252" t="s">
        <v>1331</v>
      </c>
      <c r="L103" s="257"/>
      <c r="M103" s="258" t="s">
        <v>19</v>
      </c>
      <c r="N103" s="259" t="s">
        <v>40</v>
      </c>
      <c r="O103" s="79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AR103" s="17" t="s">
        <v>737</v>
      </c>
      <c r="AT103" s="17" t="s">
        <v>165</v>
      </c>
      <c r="AU103" s="17" t="s">
        <v>79</v>
      </c>
      <c r="AY103" s="17" t="s">
        <v>146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77</v>
      </c>
      <c r="BK103" s="226">
        <f>ROUND(I103*H103,2)</f>
        <v>0</v>
      </c>
      <c r="BL103" s="17" t="s">
        <v>737</v>
      </c>
      <c r="BM103" s="17" t="s">
        <v>1484</v>
      </c>
    </row>
    <row r="104" s="1" customFormat="1" ht="16.5" customHeight="1">
      <c r="B104" s="38"/>
      <c r="C104" s="250" t="s">
        <v>199</v>
      </c>
      <c r="D104" s="250" t="s">
        <v>165</v>
      </c>
      <c r="E104" s="251" t="s">
        <v>1485</v>
      </c>
      <c r="F104" s="252" t="s">
        <v>1486</v>
      </c>
      <c r="G104" s="253" t="s">
        <v>193</v>
      </c>
      <c r="H104" s="254">
        <v>20</v>
      </c>
      <c r="I104" s="255"/>
      <c r="J104" s="256">
        <f>ROUND(I104*H104,2)</f>
        <v>0</v>
      </c>
      <c r="K104" s="252" t="s">
        <v>1331</v>
      </c>
      <c r="L104" s="257"/>
      <c r="M104" s="258" t="s">
        <v>19</v>
      </c>
      <c r="N104" s="259" t="s">
        <v>40</v>
      </c>
      <c r="O104" s="79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AR104" s="17" t="s">
        <v>737</v>
      </c>
      <c r="AT104" s="17" t="s">
        <v>165</v>
      </c>
      <c r="AU104" s="17" t="s">
        <v>79</v>
      </c>
      <c r="AY104" s="17" t="s">
        <v>146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77</v>
      </c>
      <c r="BK104" s="226">
        <f>ROUND(I104*H104,2)</f>
        <v>0</v>
      </c>
      <c r="BL104" s="17" t="s">
        <v>737</v>
      </c>
      <c r="BM104" s="17" t="s">
        <v>1487</v>
      </c>
    </row>
    <row r="105" s="1" customFormat="1" ht="16.5" customHeight="1">
      <c r="B105" s="38"/>
      <c r="C105" s="250" t="s">
        <v>205</v>
      </c>
      <c r="D105" s="250" t="s">
        <v>165</v>
      </c>
      <c r="E105" s="251" t="s">
        <v>1488</v>
      </c>
      <c r="F105" s="252" t="s">
        <v>1489</v>
      </c>
      <c r="G105" s="253" t="s">
        <v>193</v>
      </c>
      <c r="H105" s="254">
        <v>50</v>
      </c>
      <c r="I105" s="255"/>
      <c r="J105" s="256">
        <f>ROUND(I105*H105,2)</f>
        <v>0</v>
      </c>
      <c r="K105" s="252" t="s">
        <v>1331</v>
      </c>
      <c r="L105" s="257"/>
      <c r="M105" s="258" t="s">
        <v>19</v>
      </c>
      <c r="N105" s="259" t="s">
        <v>40</v>
      </c>
      <c r="O105" s="79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AR105" s="17" t="s">
        <v>79</v>
      </c>
      <c r="AT105" s="17" t="s">
        <v>165</v>
      </c>
      <c r="AU105" s="17" t="s">
        <v>79</v>
      </c>
      <c r="AY105" s="17" t="s">
        <v>146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77</v>
      </c>
      <c r="BK105" s="226">
        <f>ROUND(I105*H105,2)</f>
        <v>0</v>
      </c>
      <c r="BL105" s="17" t="s">
        <v>77</v>
      </c>
      <c r="BM105" s="17" t="s">
        <v>1490</v>
      </c>
    </row>
    <row r="106" s="1" customFormat="1" ht="16.5" customHeight="1">
      <c r="B106" s="38"/>
      <c r="C106" s="250" t="s">
        <v>214</v>
      </c>
      <c r="D106" s="250" t="s">
        <v>165</v>
      </c>
      <c r="E106" s="251" t="s">
        <v>1491</v>
      </c>
      <c r="F106" s="252" t="s">
        <v>1492</v>
      </c>
      <c r="G106" s="253" t="s">
        <v>193</v>
      </c>
      <c r="H106" s="254">
        <v>20</v>
      </c>
      <c r="I106" s="255"/>
      <c r="J106" s="256">
        <f>ROUND(I106*H106,2)</f>
        <v>0</v>
      </c>
      <c r="K106" s="252" t="s">
        <v>1331</v>
      </c>
      <c r="L106" s="257"/>
      <c r="M106" s="258" t="s">
        <v>19</v>
      </c>
      <c r="N106" s="259" t="s">
        <v>40</v>
      </c>
      <c r="O106" s="79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AR106" s="17" t="s">
        <v>79</v>
      </c>
      <c r="AT106" s="17" t="s">
        <v>165</v>
      </c>
      <c r="AU106" s="17" t="s">
        <v>79</v>
      </c>
      <c r="AY106" s="17" t="s">
        <v>146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77</v>
      </c>
      <c r="BK106" s="226">
        <f>ROUND(I106*H106,2)</f>
        <v>0</v>
      </c>
      <c r="BL106" s="17" t="s">
        <v>77</v>
      </c>
      <c r="BM106" s="17" t="s">
        <v>1493</v>
      </c>
    </row>
    <row r="107" s="1" customFormat="1" ht="16.5" customHeight="1">
      <c r="B107" s="38"/>
      <c r="C107" s="215" t="s">
        <v>218</v>
      </c>
      <c r="D107" s="215" t="s">
        <v>147</v>
      </c>
      <c r="E107" s="216" t="s">
        <v>1494</v>
      </c>
      <c r="F107" s="217" t="s">
        <v>1495</v>
      </c>
      <c r="G107" s="218" t="s">
        <v>178</v>
      </c>
      <c r="H107" s="219">
        <v>3</v>
      </c>
      <c r="I107" s="220"/>
      <c r="J107" s="221">
        <f>ROUND(I107*H107,2)</f>
        <v>0</v>
      </c>
      <c r="K107" s="217" t="s">
        <v>1331</v>
      </c>
      <c r="L107" s="43"/>
      <c r="M107" s="222" t="s">
        <v>19</v>
      </c>
      <c r="N107" s="223" t="s">
        <v>40</v>
      </c>
      <c r="O107" s="79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AR107" s="17" t="s">
        <v>77</v>
      </c>
      <c r="AT107" s="17" t="s">
        <v>147</v>
      </c>
      <c r="AU107" s="17" t="s">
        <v>79</v>
      </c>
      <c r="AY107" s="17" t="s">
        <v>146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77</v>
      </c>
      <c r="BK107" s="226">
        <f>ROUND(I107*H107,2)</f>
        <v>0</v>
      </c>
      <c r="BL107" s="17" t="s">
        <v>77</v>
      </c>
      <c r="BM107" s="17" t="s">
        <v>1496</v>
      </c>
    </row>
    <row r="108" s="1" customFormat="1" ht="22.5" customHeight="1">
      <c r="B108" s="38"/>
      <c r="C108" s="250" t="s">
        <v>224</v>
      </c>
      <c r="D108" s="250" t="s">
        <v>165</v>
      </c>
      <c r="E108" s="251" t="s">
        <v>1497</v>
      </c>
      <c r="F108" s="252" t="s">
        <v>1498</v>
      </c>
      <c r="G108" s="253" t="s">
        <v>178</v>
      </c>
      <c r="H108" s="254">
        <v>3</v>
      </c>
      <c r="I108" s="255"/>
      <c r="J108" s="256">
        <f>ROUND(I108*H108,2)</f>
        <v>0</v>
      </c>
      <c r="K108" s="252" t="s">
        <v>1331</v>
      </c>
      <c r="L108" s="257"/>
      <c r="M108" s="258" t="s">
        <v>19</v>
      </c>
      <c r="N108" s="259" t="s">
        <v>40</v>
      </c>
      <c r="O108" s="79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AR108" s="17" t="s">
        <v>737</v>
      </c>
      <c r="AT108" s="17" t="s">
        <v>165</v>
      </c>
      <c r="AU108" s="17" t="s">
        <v>79</v>
      </c>
      <c r="AY108" s="17" t="s">
        <v>146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77</v>
      </c>
      <c r="BK108" s="226">
        <f>ROUND(I108*H108,2)</f>
        <v>0</v>
      </c>
      <c r="BL108" s="17" t="s">
        <v>737</v>
      </c>
      <c r="BM108" s="17" t="s">
        <v>1499</v>
      </c>
    </row>
    <row r="109" s="1" customFormat="1" ht="16.5" customHeight="1">
      <c r="B109" s="38"/>
      <c r="C109" s="215" t="s">
        <v>8</v>
      </c>
      <c r="D109" s="215" t="s">
        <v>147</v>
      </c>
      <c r="E109" s="216" t="s">
        <v>1500</v>
      </c>
      <c r="F109" s="217" t="s">
        <v>1501</v>
      </c>
      <c r="G109" s="218" t="s">
        <v>178</v>
      </c>
      <c r="H109" s="219">
        <v>25</v>
      </c>
      <c r="I109" s="220"/>
      <c r="J109" s="221">
        <f>ROUND(I109*H109,2)</f>
        <v>0</v>
      </c>
      <c r="K109" s="217" t="s">
        <v>1331</v>
      </c>
      <c r="L109" s="43"/>
      <c r="M109" s="222" t="s">
        <v>19</v>
      </c>
      <c r="N109" s="223" t="s">
        <v>40</v>
      </c>
      <c r="O109" s="79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AR109" s="17" t="s">
        <v>77</v>
      </c>
      <c r="AT109" s="17" t="s">
        <v>147</v>
      </c>
      <c r="AU109" s="17" t="s">
        <v>79</v>
      </c>
      <c r="AY109" s="17" t="s">
        <v>146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7" t="s">
        <v>77</v>
      </c>
      <c r="BK109" s="226">
        <f>ROUND(I109*H109,2)</f>
        <v>0</v>
      </c>
      <c r="BL109" s="17" t="s">
        <v>77</v>
      </c>
      <c r="BM109" s="17" t="s">
        <v>1502</v>
      </c>
    </row>
    <row r="110" s="11" customFormat="1" ht="22.8" customHeight="1">
      <c r="B110" s="199"/>
      <c r="C110" s="200"/>
      <c r="D110" s="201" t="s">
        <v>68</v>
      </c>
      <c r="E110" s="213" t="s">
        <v>1503</v>
      </c>
      <c r="F110" s="213" t="s">
        <v>1504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SUM(P111:P148)</f>
        <v>0</v>
      </c>
      <c r="Q110" s="207"/>
      <c r="R110" s="208">
        <f>SUM(R111:R148)</f>
        <v>0</v>
      </c>
      <c r="S110" s="207"/>
      <c r="T110" s="209">
        <f>SUM(T111:T148)</f>
        <v>0</v>
      </c>
      <c r="AR110" s="210" t="s">
        <v>77</v>
      </c>
      <c r="AT110" s="211" t="s">
        <v>68</v>
      </c>
      <c r="AU110" s="211" t="s">
        <v>77</v>
      </c>
      <c r="AY110" s="210" t="s">
        <v>146</v>
      </c>
      <c r="BK110" s="212">
        <f>SUM(BK111:BK148)</f>
        <v>0</v>
      </c>
    </row>
    <row r="111" s="1" customFormat="1" ht="16.5" customHeight="1">
      <c r="B111" s="38"/>
      <c r="C111" s="215" t="s">
        <v>233</v>
      </c>
      <c r="D111" s="215" t="s">
        <v>147</v>
      </c>
      <c r="E111" s="216" t="s">
        <v>1505</v>
      </c>
      <c r="F111" s="217" t="s">
        <v>1506</v>
      </c>
      <c r="G111" s="218" t="s">
        <v>178</v>
      </c>
      <c r="H111" s="219">
        <v>1</v>
      </c>
      <c r="I111" s="220"/>
      <c r="J111" s="221">
        <f>ROUND(I111*H111,2)</f>
        <v>0</v>
      </c>
      <c r="K111" s="217" t="s">
        <v>1331</v>
      </c>
      <c r="L111" s="43"/>
      <c r="M111" s="222" t="s">
        <v>19</v>
      </c>
      <c r="N111" s="223" t="s">
        <v>40</v>
      </c>
      <c r="O111" s="79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AR111" s="17" t="s">
        <v>77</v>
      </c>
      <c r="AT111" s="17" t="s">
        <v>147</v>
      </c>
      <c r="AU111" s="17" t="s">
        <v>79</v>
      </c>
      <c r="AY111" s="17" t="s">
        <v>146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77</v>
      </c>
      <c r="BK111" s="226">
        <f>ROUND(I111*H111,2)</f>
        <v>0</v>
      </c>
      <c r="BL111" s="17" t="s">
        <v>77</v>
      </c>
      <c r="BM111" s="17" t="s">
        <v>1507</v>
      </c>
    </row>
    <row r="112" s="1" customFormat="1" ht="16.5" customHeight="1">
      <c r="B112" s="38"/>
      <c r="C112" s="215" t="s">
        <v>237</v>
      </c>
      <c r="D112" s="215" t="s">
        <v>147</v>
      </c>
      <c r="E112" s="216" t="s">
        <v>1508</v>
      </c>
      <c r="F112" s="217" t="s">
        <v>1509</v>
      </c>
      <c r="G112" s="218" t="s">
        <v>178</v>
      </c>
      <c r="H112" s="219">
        <v>1</v>
      </c>
      <c r="I112" s="220"/>
      <c r="J112" s="221">
        <f>ROUND(I112*H112,2)</f>
        <v>0</v>
      </c>
      <c r="K112" s="217" t="s">
        <v>1331</v>
      </c>
      <c r="L112" s="43"/>
      <c r="M112" s="222" t="s">
        <v>19</v>
      </c>
      <c r="N112" s="223" t="s">
        <v>40</v>
      </c>
      <c r="O112" s="79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17" t="s">
        <v>77</v>
      </c>
      <c r="AT112" s="17" t="s">
        <v>147</v>
      </c>
      <c r="AU112" s="17" t="s">
        <v>79</v>
      </c>
      <c r="AY112" s="17" t="s">
        <v>146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7" t="s">
        <v>77</v>
      </c>
      <c r="BK112" s="226">
        <f>ROUND(I112*H112,2)</f>
        <v>0</v>
      </c>
      <c r="BL112" s="17" t="s">
        <v>77</v>
      </c>
      <c r="BM112" s="17" t="s">
        <v>1510</v>
      </c>
    </row>
    <row r="113" s="1" customFormat="1" ht="16.5" customHeight="1">
      <c r="B113" s="38"/>
      <c r="C113" s="250" t="s">
        <v>242</v>
      </c>
      <c r="D113" s="250" t="s">
        <v>165</v>
      </c>
      <c r="E113" s="251" t="s">
        <v>1511</v>
      </c>
      <c r="F113" s="252" t="s">
        <v>1512</v>
      </c>
      <c r="G113" s="253" t="s">
        <v>178</v>
      </c>
      <c r="H113" s="254">
        <v>1</v>
      </c>
      <c r="I113" s="255"/>
      <c r="J113" s="256">
        <f>ROUND(I113*H113,2)</f>
        <v>0</v>
      </c>
      <c r="K113" s="252" t="s">
        <v>19</v>
      </c>
      <c r="L113" s="257"/>
      <c r="M113" s="258" t="s">
        <v>19</v>
      </c>
      <c r="N113" s="259" t="s">
        <v>40</v>
      </c>
      <c r="O113" s="79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AR113" s="17" t="s">
        <v>737</v>
      </c>
      <c r="AT113" s="17" t="s">
        <v>165</v>
      </c>
      <c r="AU113" s="17" t="s">
        <v>79</v>
      </c>
      <c r="AY113" s="17" t="s">
        <v>146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77</v>
      </c>
      <c r="BK113" s="226">
        <f>ROUND(I113*H113,2)</f>
        <v>0</v>
      </c>
      <c r="BL113" s="17" t="s">
        <v>737</v>
      </c>
      <c r="BM113" s="17" t="s">
        <v>1513</v>
      </c>
    </row>
    <row r="114" s="1" customFormat="1" ht="16.5" customHeight="1">
      <c r="B114" s="38"/>
      <c r="C114" s="250" t="s">
        <v>247</v>
      </c>
      <c r="D114" s="250" t="s">
        <v>165</v>
      </c>
      <c r="E114" s="251" t="s">
        <v>1514</v>
      </c>
      <c r="F114" s="252" t="s">
        <v>1515</v>
      </c>
      <c r="G114" s="253" t="s">
        <v>178</v>
      </c>
      <c r="H114" s="254">
        <v>4</v>
      </c>
      <c r="I114" s="255"/>
      <c r="J114" s="256">
        <f>ROUND(I114*H114,2)</f>
        <v>0</v>
      </c>
      <c r="K114" s="252" t="s">
        <v>1331</v>
      </c>
      <c r="L114" s="257"/>
      <c r="M114" s="258" t="s">
        <v>19</v>
      </c>
      <c r="N114" s="259" t="s">
        <v>40</v>
      </c>
      <c r="O114" s="79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AR114" s="17" t="s">
        <v>737</v>
      </c>
      <c r="AT114" s="17" t="s">
        <v>165</v>
      </c>
      <c r="AU114" s="17" t="s">
        <v>79</v>
      </c>
      <c r="AY114" s="17" t="s">
        <v>146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7" t="s">
        <v>77</v>
      </c>
      <c r="BK114" s="226">
        <f>ROUND(I114*H114,2)</f>
        <v>0</v>
      </c>
      <c r="BL114" s="17" t="s">
        <v>737</v>
      </c>
      <c r="BM114" s="17" t="s">
        <v>1516</v>
      </c>
    </row>
    <row r="115" s="1" customFormat="1" ht="22.5" customHeight="1">
      <c r="B115" s="38"/>
      <c r="C115" s="215" t="s">
        <v>253</v>
      </c>
      <c r="D115" s="215" t="s">
        <v>147</v>
      </c>
      <c r="E115" s="216" t="s">
        <v>1517</v>
      </c>
      <c r="F115" s="217" t="s">
        <v>1518</v>
      </c>
      <c r="G115" s="218" t="s">
        <v>178</v>
      </c>
      <c r="H115" s="219">
        <v>6</v>
      </c>
      <c r="I115" s="220"/>
      <c r="J115" s="221">
        <f>ROUND(I115*H115,2)</f>
        <v>0</v>
      </c>
      <c r="K115" s="217" t="s">
        <v>1331</v>
      </c>
      <c r="L115" s="43"/>
      <c r="M115" s="222" t="s">
        <v>19</v>
      </c>
      <c r="N115" s="223" t="s">
        <v>40</v>
      </c>
      <c r="O115" s="79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AR115" s="17" t="s">
        <v>77</v>
      </c>
      <c r="AT115" s="17" t="s">
        <v>147</v>
      </c>
      <c r="AU115" s="17" t="s">
        <v>79</v>
      </c>
      <c r="AY115" s="17" t="s">
        <v>146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77</v>
      </c>
      <c r="BK115" s="226">
        <f>ROUND(I115*H115,2)</f>
        <v>0</v>
      </c>
      <c r="BL115" s="17" t="s">
        <v>77</v>
      </c>
      <c r="BM115" s="17" t="s">
        <v>1519</v>
      </c>
    </row>
    <row r="116" s="1" customFormat="1" ht="16.5" customHeight="1">
      <c r="B116" s="38"/>
      <c r="C116" s="250" t="s">
        <v>7</v>
      </c>
      <c r="D116" s="250" t="s">
        <v>165</v>
      </c>
      <c r="E116" s="251" t="s">
        <v>1520</v>
      </c>
      <c r="F116" s="252" t="s">
        <v>1521</v>
      </c>
      <c r="G116" s="253" t="s">
        <v>178</v>
      </c>
      <c r="H116" s="254">
        <v>2</v>
      </c>
      <c r="I116" s="255"/>
      <c r="J116" s="256">
        <f>ROUND(I116*H116,2)</f>
        <v>0</v>
      </c>
      <c r="K116" s="252" t="s">
        <v>1331</v>
      </c>
      <c r="L116" s="257"/>
      <c r="M116" s="258" t="s">
        <v>19</v>
      </c>
      <c r="N116" s="259" t="s">
        <v>40</v>
      </c>
      <c r="O116" s="79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17" t="s">
        <v>737</v>
      </c>
      <c r="AT116" s="17" t="s">
        <v>165</v>
      </c>
      <c r="AU116" s="17" t="s">
        <v>79</v>
      </c>
      <c r="AY116" s="17" t="s">
        <v>146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7" t="s">
        <v>77</v>
      </c>
      <c r="BK116" s="226">
        <f>ROUND(I116*H116,2)</f>
        <v>0</v>
      </c>
      <c r="BL116" s="17" t="s">
        <v>737</v>
      </c>
      <c r="BM116" s="17" t="s">
        <v>1522</v>
      </c>
    </row>
    <row r="117" s="1" customFormat="1" ht="16.5" customHeight="1">
      <c r="B117" s="38"/>
      <c r="C117" s="250" t="s">
        <v>261</v>
      </c>
      <c r="D117" s="250" t="s">
        <v>165</v>
      </c>
      <c r="E117" s="251" t="s">
        <v>1523</v>
      </c>
      <c r="F117" s="252" t="s">
        <v>1524</v>
      </c>
      <c r="G117" s="253" t="s">
        <v>178</v>
      </c>
      <c r="H117" s="254">
        <v>1</v>
      </c>
      <c r="I117" s="255"/>
      <c r="J117" s="256">
        <f>ROUND(I117*H117,2)</f>
        <v>0</v>
      </c>
      <c r="K117" s="252" t="s">
        <v>1331</v>
      </c>
      <c r="L117" s="257"/>
      <c r="M117" s="258" t="s">
        <v>19</v>
      </c>
      <c r="N117" s="259" t="s">
        <v>40</v>
      </c>
      <c r="O117" s="79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AR117" s="17" t="s">
        <v>737</v>
      </c>
      <c r="AT117" s="17" t="s">
        <v>165</v>
      </c>
      <c r="AU117" s="17" t="s">
        <v>79</v>
      </c>
      <c r="AY117" s="17" t="s">
        <v>146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7" t="s">
        <v>77</v>
      </c>
      <c r="BK117" s="226">
        <f>ROUND(I117*H117,2)</f>
        <v>0</v>
      </c>
      <c r="BL117" s="17" t="s">
        <v>737</v>
      </c>
      <c r="BM117" s="17" t="s">
        <v>1525</v>
      </c>
    </row>
    <row r="118" s="1" customFormat="1" ht="16.5" customHeight="1">
      <c r="B118" s="38"/>
      <c r="C118" s="250" t="s">
        <v>265</v>
      </c>
      <c r="D118" s="250" t="s">
        <v>165</v>
      </c>
      <c r="E118" s="251" t="s">
        <v>1526</v>
      </c>
      <c r="F118" s="252" t="s">
        <v>1527</v>
      </c>
      <c r="G118" s="253" t="s">
        <v>178</v>
      </c>
      <c r="H118" s="254">
        <v>12</v>
      </c>
      <c r="I118" s="255"/>
      <c r="J118" s="256">
        <f>ROUND(I118*H118,2)</f>
        <v>0</v>
      </c>
      <c r="K118" s="252" t="s">
        <v>1331</v>
      </c>
      <c r="L118" s="257"/>
      <c r="M118" s="258" t="s">
        <v>19</v>
      </c>
      <c r="N118" s="259" t="s">
        <v>40</v>
      </c>
      <c r="O118" s="79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AR118" s="17" t="s">
        <v>737</v>
      </c>
      <c r="AT118" s="17" t="s">
        <v>165</v>
      </c>
      <c r="AU118" s="17" t="s">
        <v>79</v>
      </c>
      <c r="AY118" s="17" t="s">
        <v>146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7" t="s">
        <v>77</v>
      </c>
      <c r="BK118" s="226">
        <f>ROUND(I118*H118,2)</f>
        <v>0</v>
      </c>
      <c r="BL118" s="17" t="s">
        <v>737</v>
      </c>
      <c r="BM118" s="17" t="s">
        <v>1528</v>
      </c>
    </row>
    <row r="119" s="1" customFormat="1" ht="16.5" customHeight="1">
      <c r="B119" s="38"/>
      <c r="C119" s="250" t="s">
        <v>269</v>
      </c>
      <c r="D119" s="250" t="s">
        <v>165</v>
      </c>
      <c r="E119" s="251" t="s">
        <v>1529</v>
      </c>
      <c r="F119" s="252" t="s">
        <v>1530</v>
      </c>
      <c r="G119" s="253" t="s">
        <v>178</v>
      </c>
      <c r="H119" s="254">
        <v>2</v>
      </c>
      <c r="I119" s="255"/>
      <c r="J119" s="256">
        <f>ROUND(I119*H119,2)</f>
        <v>0</v>
      </c>
      <c r="K119" s="252" t="s">
        <v>1331</v>
      </c>
      <c r="L119" s="257"/>
      <c r="M119" s="258" t="s">
        <v>19</v>
      </c>
      <c r="N119" s="259" t="s">
        <v>40</v>
      </c>
      <c r="O119" s="79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AR119" s="17" t="s">
        <v>737</v>
      </c>
      <c r="AT119" s="17" t="s">
        <v>165</v>
      </c>
      <c r="AU119" s="17" t="s">
        <v>79</v>
      </c>
      <c r="AY119" s="17" t="s">
        <v>146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7" t="s">
        <v>77</v>
      </c>
      <c r="BK119" s="226">
        <f>ROUND(I119*H119,2)</f>
        <v>0</v>
      </c>
      <c r="BL119" s="17" t="s">
        <v>737</v>
      </c>
      <c r="BM119" s="17" t="s">
        <v>1531</v>
      </c>
    </row>
    <row r="120" s="1" customFormat="1" ht="16.5" customHeight="1">
      <c r="B120" s="38"/>
      <c r="C120" s="215" t="s">
        <v>274</v>
      </c>
      <c r="D120" s="215" t="s">
        <v>147</v>
      </c>
      <c r="E120" s="216" t="s">
        <v>1532</v>
      </c>
      <c r="F120" s="217" t="s">
        <v>1533</v>
      </c>
      <c r="G120" s="218" t="s">
        <v>178</v>
      </c>
      <c r="H120" s="219">
        <v>1</v>
      </c>
      <c r="I120" s="220"/>
      <c r="J120" s="221">
        <f>ROUND(I120*H120,2)</f>
        <v>0</v>
      </c>
      <c r="K120" s="217" t="s">
        <v>1331</v>
      </c>
      <c r="L120" s="43"/>
      <c r="M120" s="222" t="s">
        <v>19</v>
      </c>
      <c r="N120" s="223" t="s">
        <v>40</v>
      </c>
      <c r="O120" s="79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AR120" s="17" t="s">
        <v>77</v>
      </c>
      <c r="AT120" s="17" t="s">
        <v>147</v>
      </c>
      <c r="AU120" s="17" t="s">
        <v>79</v>
      </c>
      <c r="AY120" s="17" t="s">
        <v>146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7" t="s">
        <v>77</v>
      </c>
      <c r="BK120" s="226">
        <f>ROUND(I120*H120,2)</f>
        <v>0</v>
      </c>
      <c r="BL120" s="17" t="s">
        <v>77</v>
      </c>
      <c r="BM120" s="17" t="s">
        <v>1534</v>
      </c>
    </row>
    <row r="121" s="1" customFormat="1" ht="16.5" customHeight="1">
      <c r="B121" s="38"/>
      <c r="C121" s="250" t="s">
        <v>278</v>
      </c>
      <c r="D121" s="250" t="s">
        <v>165</v>
      </c>
      <c r="E121" s="251" t="s">
        <v>1535</v>
      </c>
      <c r="F121" s="252" t="s">
        <v>1536</v>
      </c>
      <c r="G121" s="253" t="s">
        <v>178</v>
      </c>
      <c r="H121" s="254">
        <v>1</v>
      </c>
      <c r="I121" s="255"/>
      <c r="J121" s="256">
        <f>ROUND(I121*H121,2)</f>
        <v>0</v>
      </c>
      <c r="K121" s="252" t="s">
        <v>1331</v>
      </c>
      <c r="L121" s="257"/>
      <c r="M121" s="258" t="s">
        <v>19</v>
      </c>
      <c r="N121" s="259" t="s">
        <v>40</v>
      </c>
      <c r="O121" s="79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AR121" s="17" t="s">
        <v>737</v>
      </c>
      <c r="AT121" s="17" t="s">
        <v>165</v>
      </c>
      <c r="AU121" s="17" t="s">
        <v>79</v>
      </c>
      <c r="AY121" s="17" t="s">
        <v>146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7" t="s">
        <v>77</v>
      </c>
      <c r="BK121" s="226">
        <f>ROUND(I121*H121,2)</f>
        <v>0</v>
      </c>
      <c r="BL121" s="17" t="s">
        <v>737</v>
      </c>
      <c r="BM121" s="17" t="s">
        <v>1537</v>
      </c>
    </row>
    <row r="122" s="1" customFormat="1" ht="16.5" customHeight="1">
      <c r="B122" s="38"/>
      <c r="C122" s="215" t="s">
        <v>282</v>
      </c>
      <c r="D122" s="215" t="s">
        <v>147</v>
      </c>
      <c r="E122" s="216" t="s">
        <v>1538</v>
      </c>
      <c r="F122" s="217" t="s">
        <v>1539</v>
      </c>
      <c r="G122" s="218" t="s">
        <v>178</v>
      </c>
      <c r="H122" s="219">
        <v>10</v>
      </c>
      <c r="I122" s="220"/>
      <c r="J122" s="221">
        <f>ROUND(I122*H122,2)</f>
        <v>0</v>
      </c>
      <c r="K122" s="217" t="s">
        <v>1331</v>
      </c>
      <c r="L122" s="43"/>
      <c r="M122" s="222" t="s">
        <v>19</v>
      </c>
      <c r="N122" s="223" t="s">
        <v>40</v>
      </c>
      <c r="O122" s="79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AR122" s="17" t="s">
        <v>77</v>
      </c>
      <c r="AT122" s="17" t="s">
        <v>147</v>
      </c>
      <c r="AU122" s="17" t="s">
        <v>79</v>
      </c>
      <c r="AY122" s="17" t="s">
        <v>146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77</v>
      </c>
      <c r="BK122" s="226">
        <f>ROUND(I122*H122,2)</f>
        <v>0</v>
      </c>
      <c r="BL122" s="17" t="s">
        <v>77</v>
      </c>
      <c r="BM122" s="17" t="s">
        <v>1540</v>
      </c>
    </row>
    <row r="123" s="1" customFormat="1" ht="16.5" customHeight="1">
      <c r="B123" s="38"/>
      <c r="C123" s="215" t="s">
        <v>287</v>
      </c>
      <c r="D123" s="215" t="s">
        <v>147</v>
      </c>
      <c r="E123" s="216" t="s">
        <v>1541</v>
      </c>
      <c r="F123" s="217" t="s">
        <v>1542</v>
      </c>
      <c r="G123" s="218" t="s">
        <v>178</v>
      </c>
      <c r="H123" s="219">
        <v>10</v>
      </c>
      <c r="I123" s="220"/>
      <c r="J123" s="221">
        <f>ROUND(I123*H123,2)</f>
        <v>0</v>
      </c>
      <c r="K123" s="217" t="s">
        <v>1331</v>
      </c>
      <c r="L123" s="43"/>
      <c r="M123" s="222" t="s">
        <v>19</v>
      </c>
      <c r="N123" s="223" t="s">
        <v>40</v>
      </c>
      <c r="O123" s="79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AR123" s="17" t="s">
        <v>77</v>
      </c>
      <c r="AT123" s="17" t="s">
        <v>147</v>
      </c>
      <c r="AU123" s="17" t="s">
        <v>79</v>
      </c>
      <c r="AY123" s="17" t="s">
        <v>146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7" t="s">
        <v>77</v>
      </c>
      <c r="BK123" s="226">
        <f>ROUND(I123*H123,2)</f>
        <v>0</v>
      </c>
      <c r="BL123" s="17" t="s">
        <v>77</v>
      </c>
      <c r="BM123" s="17" t="s">
        <v>1543</v>
      </c>
    </row>
    <row r="124" s="1" customFormat="1" ht="22.5" customHeight="1">
      <c r="B124" s="38"/>
      <c r="C124" s="215" t="s">
        <v>292</v>
      </c>
      <c r="D124" s="215" t="s">
        <v>147</v>
      </c>
      <c r="E124" s="216" t="s">
        <v>1544</v>
      </c>
      <c r="F124" s="217" t="s">
        <v>1545</v>
      </c>
      <c r="G124" s="218" t="s">
        <v>178</v>
      </c>
      <c r="H124" s="219">
        <v>1</v>
      </c>
      <c r="I124" s="220"/>
      <c r="J124" s="221">
        <f>ROUND(I124*H124,2)</f>
        <v>0</v>
      </c>
      <c r="K124" s="217" t="s">
        <v>1331</v>
      </c>
      <c r="L124" s="43"/>
      <c r="M124" s="222" t="s">
        <v>19</v>
      </c>
      <c r="N124" s="223" t="s">
        <v>40</v>
      </c>
      <c r="O124" s="79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17" t="s">
        <v>77</v>
      </c>
      <c r="AT124" s="17" t="s">
        <v>147</v>
      </c>
      <c r="AU124" s="17" t="s">
        <v>79</v>
      </c>
      <c r="AY124" s="17" t="s">
        <v>146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77</v>
      </c>
      <c r="BK124" s="226">
        <f>ROUND(I124*H124,2)</f>
        <v>0</v>
      </c>
      <c r="BL124" s="17" t="s">
        <v>77</v>
      </c>
      <c r="BM124" s="17" t="s">
        <v>1546</v>
      </c>
    </row>
    <row r="125" s="1" customFormat="1" ht="16.5" customHeight="1">
      <c r="B125" s="38"/>
      <c r="C125" s="215" t="s">
        <v>296</v>
      </c>
      <c r="D125" s="215" t="s">
        <v>147</v>
      </c>
      <c r="E125" s="216" t="s">
        <v>1547</v>
      </c>
      <c r="F125" s="217" t="s">
        <v>1548</v>
      </c>
      <c r="G125" s="218" t="s">
        <v>178</v>
      </c>
      <c r="H125" s="219">
        <v>1</v>
      </c>
      <c r="I125" s="220"/>
      <c r="J125" s="221">
        <f>ROUND(I125*H125,2)</f>
        <v>0</v>
      </c>
      <c r="K125" s="217" t="s">
        <v>1331</v>
      </c>
      <c r="L125" s="43"/>
      <c r="M125" s="222" t="s">
        <v>19</v>
      </c>
      <c r="N125" s="223" t="s">
        <v>40</v>
      </c>
      <c r="O125" s="79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AR125" s="17" t="s">
        <v>77</v>
      </c>
      <c r="AT125" s="17" t="s">
        <v>147</v>
      </c>
      <c r="AU125" s="17" t="s">
        <v>79</v>
      </c>
      <c r="AY125" s="17" t="s">
        <v>146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77</v>
      </c>
      <c r="BK125" s="226">
        <f>ROUND(I125*H125,2)</f>
        <v>0</v>
      </c>
      <c r="BL125" s="17" t="s">
        <v>77</v>
      </c>
      <c r="BM125" s="17" t="s">
        <v>1549</v>
      </c>
    </row>
    <row r="126" s="1" customFormat="1" ht="16.5" customHeight="1">
      <c r="B126" s="38"/>
      <c r="C126" s="215" t="s">
        <v>303</v>
      </c>
      <c r="D126" s="215" t="s">
        <v>147</v>
      </c>
      <c r="E126" s="216" t="s">
        <v>1550</v>
      </c>
      <c r="F126" s="217" t="s">
        <v>1551</v>
      </c>
      <c r="G126" s="218" t="s">
        <v>178</v>
      </c>
      <c r="H126" s="219">
        <v>3</v>
      </c>
      <c r="I126" s="220"/>
      <c r="J126" s="221">
        <f>ROUND(I126*H126,2)</f>
        <v>0</v>
      </c>
      <c r="K126" s="217" t="s">
        <v>1331</v>
      </c>
      <c r="L126" s="43"/>
      <c r="M126" s="222" t="s">
        <v>19</v>
      </c>
      <c r="N126" s="223" t="s">
        <v>40</v>
      </c>
      <c r="O126" s="79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AR126" s="17" t="s">
        <v>77</v>
      </c>
      <c r="AT126" s="17" t="s">
        <v>147</v>
      </c>
      <c r="AU126" s="17" t="s">
        <v>79</v>
      </c>
      <c r="AY126" s="17" t="s">
        <v>146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77</v>
      </c>
      <c r="BK126" s="226">
        <f>ROUND(I126*H126,2)</f>
        <v>0</v>
      </c>
      <c r="BL126" s="17" t="s">
        <v>77</v>
      </c>
      <c r="BM126" s="17" t="s">
        <v>1552</v>
      </c>
    </row>
    <row r="127" s="1" customFormat="1" ht="16.5" customHeight="1">
      <c r="B127" s="38"/>
      <c r="C127" s="215" t="s">
        <v>308</v>
      </c>
      <c r="D127" s="215" t="s">
        <v>147</v>
      </c>
      <c r="E127" s="216" t="s">
        <v>1553</v>
      </c>
      <c r="F127" s="217" t="s">
        <v>1554</v>
      </c>
      <c r="G127" s="218" t="s">
        <v>178</v>
      </c>
      <c r="H127" s="219">
        <v>3</v>
      </c>
      <c r="I127" s="220"/>
      <c r="J127" s="221">
        <f>ROUND(I127*H127,2)</f>
        <v>0</v>
      </c>
      <c r="K127" s="217" t="s">
        <v>1331</v>
      </c>
      <c r="L127" s="43"/>
      <c r="M127" s="222" t="s">
        <v>19</v>
      </c>
      <c r="N127" s="223" t="s">
        <v>40</v>
      </c>
      <c r="O127" s="79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AR127" s="17" t="s">
        <v>77</v>
      </c>
      <c r="AT127" s="17" t="s">
        <v>147</v>
      </c>
      <c r="AU127" s="17" t="s">
        <v>79</v>
      </c>
      <c r="AY127" s="17" t="s">
        <v>146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77</v>
      </c>
      <c r="BK127" s="226">
        <f>ROUND(I127*H127,2)</f>
        <v>0</v>
      </c>
      <c r="BL127" s="17" t="s">
        <v>77</v>
      </c>
      <c r="BM127" s="17" t="s">
        <v>1555</v>
      </c>
    </row>
    <row r="128" s="1" customFormat="1" ht="22.5" customHeight="1">
      <c r="B128" s="38"/>
      <c r="C128" s="215" t="s">
        <v>313</v>
      </c>
      <c r="D128" s="215" t="s">
        <v>147</v>
      </c>
      <c r="E128" s="216" t="s">
        <v>1556</v>
      </c>
      <c r="F128" s="217" t="s">
        <v>1557</v>
      </c>
      <c r="G128" s="218" t="s">
        <v>178</v>
      </c>
      <c r="H128" s="219">
        <v>3</v>
      </c>
      <c r="I128" s="220"/>
      <c r="J128" s="221">
        <f>ROUND(I128*H128,2)</f>
        <v>0</v>
      </c>
      <c r="K128" s="217" t="s">
        <v>1331</v>
      </c>
      <c r="L128" s="43"/>
      <c r="M128" s="222" t="s">
        <v>19</v>
      </c>
      <c r="N128" s="223" t="s">
        <v>40</v>
      </c>
      <c r="O128" s="79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AR128" s="17" t="s">
        <v>77</v>
      </c>
      <c r="AT128" s="17" t="s">
        <v>147</v>
      </c>
      <c r="AU128" s="17" t="s">
        <v>79</v>
      </c>
      <c r="AY128" s="17" t="s">
        <v>146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7" t="s">
        <v>77</v>
      </c>
      <c r="BK128" s="226">
        <f>ROUND(I128*H128,2)</f>
        <v>0</v>
      </c>
      <c r="BL128" s="17" t="s">
        <v>77</v>
      </c>
      <c r="BM128" s="17" t="s">
        <v>1558</v>
      </c>
    </row>
    <row r="129" s="1" customFormat="1" ht="22.5" customHeight="1">
      <c r="B129" s="38"/>
      <c r="C129" s="215" t="s">
        <v>318</v>
      </c>
      <c r="D129" s="215" t="s">
        <v>147</v>
      </c>
      <c r="E129" s="216" t="s">
        <v>1559</v>
      </c>
      <c r="F129" s="217" t="s">
        <v>1560</v>
      </c>
      <c r="G129" s="218" t="s">
        <v>178</v>
      </c>
      <c r="H129" s="219">
        <v>2</v>
      </c>
      <c r="I129" s="220"/>
      <c r="J129" s="221">
        <f>ROUND(I129*H129,2)</f>
        <v>0</v>
      </c>
      <c r="K129" s="217" t="s">
        <v>1331</v>
      </c>
      <c r="L129" s="43"/>
      <c r="M129" s="222" t="s">
        <v>19</v>
      </c>
      <c r="N129" s="223" t="s">
        <v>40</v>
      </c>
      <c r="O129" s="79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AR129" s="17" t="s">
        <v>77</v>
      </c>
      <c r="AT129" s="17" t="s">
        <v>147</v>
      </c>
      <c r="AU129" s="17" t="s">
        <v>79</v>
      </c>
      <c r="AY129" s="17" t="s">
        <v>146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77</v>
      </c>
      <c r="BK129" s="226">
        <f>ROUND(I129*H129,2)</f>
        <v>0</v>
      </c>
      <c r="BL129" s="17" t="s">
        <v>77</v>
      </c>
      <c r="BM129" s="17" t="s">
        <v>1561</v>
      </c>
    </row>
    <row r="130" s="1" customFormat="1" ht="16.5" customHeight="1">
      <c r="B130" s="38"/>
      <c r="C130" s="215" t="s">
        <v>324</v>
      </c>
      <c r="D130" s="215" t="s">
        <v>147</v>
      </c>
      <c r="E130" s="216" t="s">
        <v>1562</v>
      </c>
      <c r="F130" s="217" t="s">
        <v>1563</v>
      </c>
      <c r="G130" s="218" t="s">
        <v>178</v>
      </c>
      <c r="H130" s="219">
        <v>2</v>
      </c>
      <c r="I130" s="220"/>
      <c r="J130" s="221">
        <f>ROUND(I130*H130,2)</f>
        <v>0</v>
      </c>
      <c r="K130" s="217" t="s">
        <v>1331</v>
      </c>
      <c r="L130" s="43"/>
      <c r="M130" s="222" t="s">
        <v>19</v>
      </c>
      <c r="N130" s="223" t="s">
        <v>40</v>
      </c>
      <c r="O130" s="79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AR130" s="17" t="s">
        <v>77</v>
      </c>
      <c r="AT130" s="17" t="s">
        <v>147</v>
      </c>
      <c r="AU130" s="17" t="s">
        <v>79</v>
      </c>
      <c r="AY130" s="17" t="s">
        <v>146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77</v>
      </c>
      <c r="BK130" s="226">
        <f>ROUND(I130*H130,2)</f>
        <v>0</v>
      </c>
      <c r="BL130" s="17" t="s">
        <v>77</v>
      </c>
      <c r="BM130" s="17" t="s">
        <v>1564</v>
      </c>
    </row>
    <row r="131" s="1" customFormat="1" ht="16.5" customHeight="1">
      <c r="B131" s="38"/>
      <c r="C131" s="215" t="s">
        <v>330</v>
      </c>
      <c r="D131" s="215" t="s">
        <v>147</v>
      </c>
      <c r="E131" s="216" t="s">
        <v>1565</v>
      </c>
      <c r="F131" s="217" t="s">
        <v>1566</v>
      </c>
      <c r="G131" s="218" t="s">
        <v>178</v>
      </c>
      <c r="H131" s="219">
        <v>2</v>
      </c>
      <c r="I131" s="220"/>
      <c r="J131" s="221">
        <f>ROUND(I131*H131,2)</f>
        <v>0</v>
      </c>
      <c r="K131" s="217" t="s">
        <v>1331</v>
      </c>
      <c r="L131" s="43"/>
      <c r="M131" s="222" t="s">
        <v>19</v>
      </c>
      <c r="N131" s="223" t="s">
        <v>40</v>
      </c>
      <c r="O131" s="79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AR131" s="17" t="s">
        <v>77</v>
      </c>
      <c r="AT131" s="17" t="s">
        <v>147</v>
      </c>
      <c r="AU131" s="17" t="s">
        <v>79</v>
      </c>
      <c r="AY131" s="17" t="s">
        <v>146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77</v>
      </c>
      <c r="BK131" s="226">
        <f>ROUND(I131*H131,2)</f>
        <v>0</v>
      </c>
      <c r="BL131" s="17" t="s">
        <v>77</v>
      </c>
      <c r="BM131" s="17" t="s">
        <v>1567</v>
      </c>
    </row>
    <row r="132" s="1" customFormat="1" ht="16.5" customHeight="1">
      <c r="B132" s="38"/>
      <c r="C132" s="215" t="s">
        <v>335</v>
      </c>
      <c r="D132" s="215" t="s">
        <v>147</v>
      </c>
      <c r="E132" s="216" t="s">
        <v>1568</v>
      </c>
      <c r="F132" s="217" t="s">
        <v>1569</v>
      </c>
      <c r="G132" s="218" t="s">
        <v>178</v>
      </c>
      <c r="H132" s="219">
        <v>2</v>
      </c>
      <c r="I132" s="220"/>
      <c r="J132" s="221">
        <f>ROUND(I132*H132,2)</f>
        <v>0</v>
      </c>
      <c r="K132" s="217" t="s">
        <v>1331</v>
      </c>
      <c r="L132" s="43"/>
      <c r="M132" s="222" t="s">
        <v>19</v>
      </c>
      <c r="N132" s="223" t="s">
        <v>40</v>
      </c>
      <c r="O132" s="79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AR132" s="17" t="s">
        <v>77</v>
      </c>
      <c r="AT132" s="17" t="s">
        <v>147</v>
      </c>
      <c r="AU132" s="17" t="s">
        <v>79</v>
      </c>
      <c r="AY132" s="17" t="s">
        <v>146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77</v>
      </c>
      <c r="BK132" s="226">
        <f>ROUND(I132*H132,2)</f>
        <v>0</v>
      </c>
      <c r="BL132" s="17" t="s">
        <v>77</v>
      </c>
      <c r="BM132" s="17" t="s">
        <v>1570</v>
      </c>
    </row>
    <row r="133" s="1" customFormat="1" ht="16.5" customHeight="1">
      <c r="B133" s="38"/>
      <c r="C133" s="215" t="s">
        <v>340</v>
      </c>
      <c r="D133" s="215" t="s">
        <v>147</v>
      </c>
      <c r="E133" s="216" t="s">
        <v>1571</v>
      </c>
      <c r="F133" s="217" t="s">
        <v>1572</v>
      </c>
      <c r="G133" s="218" t="s">
        <v>193</v>
      </c>
      <c r="H133" s="219">
        <v>215</v>
      </c>
      <c r="I133" s="220"/>
      <c r="J133" s="221">
        <f>ROUND(I133*H133,2)</f>
        <v>0</v>
      </c>
      <c r="K133" s="217" t="s">
        <v>1331</v>
      </c>
      <c r="L133" s="43"/>
      <c r="M133" s="222" t="s">
        <v>19</v>
      </c>
      <c r="N133" s="223" t="s">
        <v>40</v>
      </c>
      <c r="O133" s="79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AR133" s="17" t="s">
        <v>77</v>
      </c>
      <c r="AT133" s="17" t="s">
        <v>147</v>
      </c>
      <c r="AU133" s="17" t="s">
        <v>79</v>
      </c>
      <c r="AY133" s="17" t="s">
        <v>146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77</v>
      </c>
      <c r="BK133" s="226">
        <f>ROUND(I133*H133,2)</f>
        <v>0</v>
      </c>
      <c r="BL133" s="17" t="s">
        <v>77</v>
      </c>
      <c r="BM133" s="17" t="s">
        <v>1573</v>
      </c>
    </row>
    <row r="134" s="1" customFormat="1" ht="16.5" customHeight="1">
      <c r="B134" s="38"/>
      <c r="C134" s="250" t="s">
        <v>345</v>
      </c>
      <c r="D134" s="250" t="s">
        <v>165</v>
      </c>
      <c r="E134" s="251" t="s">
        <v>1574</v>
      </c>
      <c r="F134" s="252" t="s">
        <v>1575</v>
      </c>
      <c r="G134" s="253" t="s">
        <v>193</v>
      </c>
      <c r="H134" s="254">
        <v>15</v>
      </c>
      <c r="I134" s="255"/>
      <c r="J134" s="256">
        <f>ROUND(I134*H134,2)</f>
        <v>0</v>
      </c>
      <c r="K134" s="252" t="s">
        <v>1331</v>
      </c>
      <c r="L134" s="257"/>
      <c r="M134" s="258" t="s">
        <v>19</v>
      </c>
      <c r="N134" s="259" t="s">
        <v>40</v>
      </c>
      <c r="O134" s="79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AR134" s="17" t="s">
        <v>737</v>
      </c>
      <c r="AT134" s="17" t="s">
        <v>165</v>
      </c>
      <c r="AU134" s="17" t="s">
        <v>79</v>
      </c>
      <c r="AY134" s="17" t="s">
        <v>146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77</v>
      </c>
      <c r="BK134" s="226">
        <f>ROUND(I134*H134,2)</f>
        <v>0</v>
      </c>
      <c r="BL134" s="17" t="s">
        <v>737</v>
      </c>
      <c r="BM134" s="17" t="s">
        <v>1576</v>
      </c>
    </row>
    <row r="135" s="1" customFormat="1" ht="22.5" customHeight="1">
      <c r="B135" s="38"/>
      <c r="C135" s="250" t="s">
        <v>349</v>
      </c>
      <c r="D135" s="250" t="s">
        <v>165</v>
      </c>
      <c r="E135" s="251" t="s">
        <v>1577</v>
      </c>
      <c r="F135" s="252" t="s">
        <v>1578</v>
      </c>
      <c r="G135" s="253" t="s">
        <v>193</v>
      </c>
      <c r="H135" s="254">
        <v>220</v>
      </c>
      <c r="I135" s="255"/>
      <c r="J135" s="256">
        <f>ROUND(I135*H135,2)</f>
        <v>0</v>
      </c>
      <c r="K135" s="252" t="s">
        <v>1331</v>
      </c>
      <c r="L135" s="257"/>
      <c r="M135" s="258" t="s">
        <v>19</v>
      </c>
      <c r="N135" s="259" t="s">
        <v>40</v>
      </c>
      <c r="O135" s="79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AR135" s="17" t="s">
        <v>79</v>
      </c>
      <c r="AT135" s="17" t="s">
        <v>165</v>
      </c>
      <c r="AU135" s="17" t="s">
        <v>79</v>
      </c>
      <c r="AY135" s="17" t="s">
        <v>146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77</v>
      </c>
      <c r="BK135" s="226">
        <f>ROUND(I135*H135,2)</f>
        <v>0</v>
      </c>
      <c r="BL135" s="17" t="s">
        <v>77</v>
      </c>
      <c r="BM135" s="17" t="s">
        <v>1579</v>
      </c>
    </row>
    <row r="136" s="1" customFormat="1" ht="22.5" customHeight="1">
      <c r="B136" s="38"/>
      <c r="C136" s="215" t="s">
        <v>355</v>
      </c>
      <c r="D136" s="215" t="s">
        <v>147</v>
      </c>
      <c r="E136" s="216" t="s">
        <v>1580</v>
      </c>
      <c r="F136" s="217" t="s">
        <v>1581</v>
      </c>
      <c r="G136" s="218" t="s">
        <v>193</v>
      </c>
      <c r="H136" s="219">
        <v>50</v>
      </c>
      <c r="I136" s="220"/>
      <c r="J136" s="221">
        <f>ROUND(I136*H136,2)</f>
        <v>0</v>
      </c>
      <c r="K136" s="217" t="s">
        <v>1331</v>
      </c>
      <c r="L136" s="43"/>
      <c r="M136" s="222" t="s">
        <v>19</v>
      </c>
      <c r="N136" s="223" t="s">
        <v>40</v>
      </c>
      <c r="O136" s="79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AR136" s="17" t="s">
        <v>77</v>
      </c>
      <c r="AT136" s="17" t="s">
        <v>147</v>
      </c>
      <c r="AU136" s="17" t="s">
        <v>79</v>
      </c>
      <c r="AY136" s="17" t="s">
        <v>146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77</v>
      </c>
      <c r="BK136" s="226">
        <f>ROUND(I136*H136,2)</f>
        <v>0</v>
      </c>
      <c r="BL136" s="17" t="s">
        <v>77</v>
      </c>
      <c r="BM136" s="17" t="s">
        <v>1582</v>
      </c>
    </row>
    <row r="137" s="1" customFormat="1" ht="16.5" customHeight="1">
      <c r="B137" s="38"/>
      <c r="C137" s="250" t="s">
        <v>359</v>
      </c>
      <c r="D137" s="250" t="s">
        <v>165</v>
      </c>
      <c r="E137" s="251" t="s">
        <v>1583</v>
      </c>
      <c r="F137" s="252" t="s">
        <v>1584</v>
      </c>
      <c r="G137" s="253" t="s">
        <v>178</v>
      </c>
      <c r="H137" s="254">
        <v>20</v>
      </c>
      <c r="I137" s="255"/>
      <c r="J137" s="256">
        <f>ROUND(I137*H137,2)</f>
        <v>0</v>
      </c>
      <c r="K137" s="252" t="s">
        <v>1331</v>
      </c>
      <c r="L137" s="257"/>
      <c r="M137" s="258" t="s">
        <v>19</v>
      </c>
      <c r="N137" s="259" t="s">
        <v>40</v>
      </c>
      <c r="O137" s="79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AR137" s="17" t="s">
        <v>737</v>
      </c>
      <c r="AT137" s="17" t="s">
        <v>165</v>
      </c>
      <c r="AU137" s="17" t="s">
        <v>79</v>
      </c>
      <c r="AY137" s="17" t="s">
        <v>146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77</v>
      </c>
      <c r="BK137" s="226">
        <f>ROUND(I137*H137,2)</f>
        <v>0</v>
      </c>
      <c r="BL137" s="17" t="s">
        <v>737</v>
      </c>
      <c r="BM137" s="17" t="s">
        <v>1585</v>
      </c>
    </row>
    <row r="138" s="1" customFormat="1" ht="16.5" customHeight="1">
      <c r="B138" s="38"/>
      <c r="C138" s="215" t="s">
        <v>364</v>
      </c>
      <c r="D138" s="215" t="s">
        <v>147</v>
      </c>
      <c r="E138" s="216" t="s">
        <v>1586</v>
      </c>
      <c r="F138" s="217" t="s">
        <v>1587</v>
      </c>
      <c r="G138" s="218" t="s">
        <v>178</v>
      </c>
      <c r="H138" s="219">
        <v>8</v>
      </c>
      <c r="I138" s="220"/>
      <c r="J138" s="221">
        <f>ROUND(I138*H138,2)</f>
        <v>0</v>
      </c>
      <c r="K138" s="217" t="s">
        <v>1331</v>
      </c>
      <c r="L138" s="43"/>
      <c r="M138" s="222" t="s">
        <v>19</v>
      </c>
      <c r="N138" s="223" t="s">
        <v>40</v>
      </c>
      <c r="O138" s="79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AR138" s="17" t="s">
        <v>77</v>
      </c>
      <c r="AT138" s="17" t="s">
        <v>147</v>
      </c>
      <c r="AU138" s="17" t="s">
        <v>79</v>
      </c>
      <c r="AY138" s="17" t="s">
        <v>146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77</v>
      </c>
      <c r="BK138" s="226">
        <f>ROUND(I138*H138,2)</f>
        <v>0</v>
      </c>
      <c r="BL138" s="17" t="s">
        <v>77</v>
      </c>
      <c r="BM138" s="17" t="s">
        <v>1588</v>
      </c>
    </row>
    <row r="139" s="1" customFormat="1" ht="16.5" customHeight="1">
      <c r="B139" s="38"/>
      <c r="C139" s="250" t="s">
        <v>368</v>
      </c>
      <c r="D139" s="250" t="s">
        <v>165</v>
      </c>
      <c r="E139" s="251" t="s">
        <v>1589</v>
      </c>
      <c r="F139" s="252" t="s">
        <v>1590</v>
      </c>
      <c r="G139" s="253" t="s">
        <v>178</v>
      </c>
      <c r="H139" s="254">
        <v>8</v>
      </c>
      <c r="I139" s="255"/>
      <c r="J139" s="256">
        <f>ROUND(I139*H139,2)</f>
        <v>0</v>
      </c>
      <c r="K139" s="252" t="s">
        <v>1331</v>
      </c>
      <c r="L139" s="257"/>
      <c r="M139" s="258" t="s">
        <v>19</v>
      </c>
      <c r="N139" s="259" t="s">
        <v>40</v>
      </c>
      <c r="O139" s="79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AR139" s="17" t="s">
        <v>737</v>
      </c>
      <c r="AT139" s="17" t="s">
        <v>165</v>
      </c>
      <c r="AU139" s="17" t="s">
        <v>79</v>
      </c>
      <c r="AY139" s="17" t="s">
        <v>146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77</v>
      </c>
      <c r="BK139" s="226">
        <f>ROUND(I139*H139,2)</f>
        <v>0</v>
      </c>
      <c r="BL139" s="17" t="s">
        <v>737</v>
      </c>
      <c r="BM139" s="17" t="s">
        <v>1591</v>
      </c>
    </row>
    <row r="140" s="1" customFormat="1" ht="16.5" customHeight="1">
      <c r="B140" s="38"/>
      <c r="C140" s="215" t="s">
        <v>374</v>
      </c>
      <c r="D140" s="215" t="s">
        <v>147</v>
      </c>
      <c r="E140" s="216" t="s">
        <v>1592</v>
      </c>
      <c r="F140" s="217" t="s">
        <v>1593</v>
      </c>
      <c r="G140" s="218" t="s">
        <v>178</v>
      </c>
      <c r="H140" s="219">
        <v>1</v>
      </c>
      <c r="I140" s="220"/>
      <c r="J140" s="221">
        <f>ROUND(I140*H140,2)</f>
        <v>0</v>
      </c>
      <c r="K140" s="217" t="s">
        <v>1331</v>
      </c>
      <c r="L140" s="43"/>
      <c r="M140" s="222" t="s">
        <v>19</v>
      </c>
      <c r="N140" s="223" t="s">
        <v>40</v>
      </c>
      <c r="O140" s="79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AR140" s="17" t="s">
        <v>77</v>
      </c>
      <c r="AT140" s="17" t="s">
        <v>147</v>
      </c>
      <c r="AU140" s="17" t="s">
        <v>79</v>
      </c>
      <c r="AY140" s="17" t="s">
        <v>146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7" t="s">
        <v>77</v>
      </c>
      <c r="BK140" s="226">
        <f>ROUND(I140*H140,2)</f>
        <v>0</v>
      </c>
      <c r="BL140" s="17" t="s">
        <v>77</v>
      </c>
      <c r="BM140" s="17" t="s">
        <v>1594</v>
      </c>
    </row>
    <row r="141" s="1" customFormat="1" ht="22.5" customHeight="1">
      <c r="B141" s="38"/>
      <c r="C141" s="215" t="s">
        <v>382</v>
      </c>
      <c r="D141" s="215" t="s">
        <v>147</v>
      </c>
      <c r="E141" s="216" t="s">
        <v>1595</v>
      </c>
      <c r="F141" s="217" t="s">
        <v>1596</v>
      </c>
      <c r="G141" s="218" t="s">
        <v>178</v>
      </c>
      <c r="H141" s="219">
        <v>1</v>
      </c>
      <c r="I141" s="220"/>
      <c r="J141" s="221">
        <f>ROUND(I141*H141,2)</f>
        <v>0</v>
      </c>
      <c r="K141" s="217" t="s">
        <v>1331</v>
      </c>
      <c r="L141" s="43"/>
      <c r="M141" s="222" t="s">
        <v>19</v>
      </c>
      <c r="N141" s="223" t="s">
        <v>40</v>
      </c>
      <c r="O141" s="79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AR141" s="17" t="s">
        <v>77</v>
      </c>
      <c r="AT141" s="17" t="s">
        <v>147</v>
      </c>
      <c r="AU141" s="17" t="s">
        <v>79</v>
      </c>
      <c r="AY141" s="17" t="s">
        <v>146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77</v>
      </c>
      <c r="BK141" s="226">
        <f>ROUND(I141*H141,2)</f>
        <v>0</v>
      </c>
      <c r="BL141" s="17" t="s">
        <v>77</v>
      </c>
      <c r="BM141" s="17" t="s">
        <v>1597</v>
      </c>
    </row>
    <row r="142" s="1" customFormat="1" ht="16.5" customHeight="1">
      <c r="B142" s="38"/>
      <c r="C142" s="215" t="s">
        <v>386</v>
      </c>
      <c r="D142" s="215" t="s">
        <v>147</v>
      </c>
      <c r="E142" s="216" t="s">
        <v>1023</v>
      </c>
      <c r="F142" s="217" t="s">
        <v>1024</v>
      </c>
      <c r="G142" s="218" t="s">
        <v>193</v>
      </c>
      <c r="H142" s="219">
        <v>90</v>
      </c>
      <c r="I142" s="220"/>
      <c r="J142" s="221">
        <f>ROUND(I142*H142,2)</f>
        <v>0</v>
      </c>
      <c r="K142" s="217" t="s">
        <v>1331</v>
      </c>
      <c r="L142" s="43"/>
      <c r="M142" s="222" t="s">
        <v>19</v>
      </c>
      <c r="N142" s="223" t="s">
        <v>40</v>
      </c>
      <c r="O142" s="79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AR142" s="17" t="s">
        <v>77</v>
      </c>
      <c r="AT142" s="17" t="s">
        <v>147</v>
      </c>
      <c r="AU142" s="17" t="s">
        <v>79</v>
      </c>
      <c r="AY142" s="17" t="s">
        <v>146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77</v>
      </c>
      <c r="BK142" s="226">
        <f>ROUND(I142*H142,2)</f>
        <v>0</v>
      </c>
      <c r="BL142" s="17" t="s">
        <v>77</v>
      </c>
      <c r="BM142" s="17" t="s">
        <v>1598</v>
      </c>
    </row>
    <row r="143" s="1" customFormat="1" ht="16.5" customHeight="1">
      <c r="B143" s="38"/>
      <c r="C143" s="250" t="s">
        <v>390</v>
      </c>
      <c r="D143" s="250" t="s">
        <v>165</v>
      </c>
      <c r="E143" s="251" t="s">
        <v>1020</v>
      </c>
      <c r="F143" s="252" t="s">
        <v>1021</v>
      </c>
      <c r="G143" s="253" t="s">
        <v>193</v>
      </c>
      <c r="H143" s="254">
        <v>80</v>
      </c>
      <c r="I143" s="255"/>
      <c r="J143" s="256">
        <f>ROUND(I143*H143,2)</f>
        <v>0</v>
      </c>
      <c r="K143" s="252" t="s">
        <v>1331</v>
      </c>
      <c r="L143" s="257"/>
      <c r="M143" s="258" t="s">
        <v>19</v>
      </c>
      <c r="N143" s="259" t="s">
        <v>40</v>
      </c>
      <c r="O143" s="79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AR143" s="17" t="s">
        <v>737</v>
      </c>
      <c r="AT143" s="17" t="s">
        <v>165</v>
      </c>
      <c r="AU143" s="17" t="s">
        <v>79</v>
      </c>
      <c r="AY143" s="17" t="s">
        <v>146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77</v>
      </c>
      <c r="BK143" s="226">
        <f>ROUND(I143*H143,2)</f>
        <v>0</v>
      </c>
      <c r="BL143" s="17" t="s">
        <v>737</v>
      </c>
      <c r="BM143" s="17" t="s">
        <v>1599</v>
      </c>
    </row>
    <row r="144" s="1" customFormat="1" ht="16.5" customHeight="1">
      <c r="B144" s="38"/>
      <c r="C144" s="250" t="s">
        <v>394</v>
      </c>
      <c r="D144" s="250" t="s">
        <v>165</v>
      </c>
      <c r="E144" s="251" t="s">
        <v>1017</v>
      </c>
      <c r="F144" s="252" t="s">
        <v>1018</v>
      </c>
      <c r="G144" s="253" t="s">
        <v>193</v>
      </c>
      <c r="H144" s="254">
        <v>10</v>
      </c>
      <c r="I144" s="255"/>
      <c r="J144" s="256">
        <f>ROUND(I144*H144,2)</f>
        <v>0</v>
      </c>
      <c r="K144" s="252" t="s">
        <v>1331</v>
      </c>
      <c r="L144" s="257"/>
      <c r="M144" s="258" t="s">
        <v>19</v>
      </c>
      <c r="N144" s="259" t="s">
        <v>40</v>
      </c>
      <c r="O144" s="79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AR144" s="17" t="s">
        <v>737</v>
      </c>
      <c r="AT144" s="17" t="s">
        <v>165</v>
      </c>
      <c r="AU144" s="17" t="s">
        <v>79</v>
      </c>
      <c r="AY144" s="17" t="s">
        <v>146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77</v>
      </c>
      <c r="BK144" s="226">
        <f>ROUND(I144*H144,2)</f>
        <v>0</v>
      </c>
      <c r="BL144" s="17" t="s">
        <v>737</v>
      </c>
      <c r="BM144" s="17" t="s">
        <v>1600</v>
      </c>
    </row>
    <row r="145" s="1" customFormat="1" ht="33.75" customHeight="1">
      <c r="B145" s="38"/>
      <c r="C145" s="215" t="s">
        <v>398</v>
      </c>
      <c r="D145" s="215" t="s">
        <v>147</v>
      </c>
      <c r="E145" s="216" t="s">
        <v>1051</v>
      </c>
      <c r="F145" s="217" t="s">
        <v>1052</v>
      </c>
      <c r="G145" s="218" t="s">
        <v>178</v>
      </c>
      <c r="H145" s="219">
        <v>8</v>
      </c>
      <c r="I145" s="220"/>
      <c r="J145" s="221">
        <f>ROUND(I145*H145,2)</f>
        <v>0</v>
      </c>
      <c r="K145" s="217" t="s">
        <v>1331</v>
      </c>
      <c r="L145" s="43"/>
      <c r="M145" s="222" t="s">
        <v>19</v>
      </c>
      <c r="N145" s="223" t="s">
        <v>40</v>
      </c>
      <c r="O145" s="79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AR145" s="17" t="s">
        <v>77</v>
      </c>
      <c r="AT145" s="17" t="s">
        <v>147</v>
      </c>
      <c r="AU145" s="17" t="s">
        <v>79</v>
      </c>
      <c r="AY145" s="17" t="s">
        <v>146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77</v>
      </c>
      <c r="BK145" s="226">
        <f>ROUND(I145*H145,2)</f>
        <v>0</v>
      </c>
      <c r="BL145" s="17" t="s">
        <v>77</v>
      </c>
      <c r="BM145" s="17" t="s">
        <v>1601</v>
      </c>
    </row>
    <row r="146" s="1" customFormat="1" ht="16.5" customHeight="1">
      <c r="B146" s="38"/>
      <c r="C146" s="215" t="s">
        <v>402</v>
      </c>
      <c r="D146" s="215" t="s">
        <v>147</v>
      </c>
      <c r="E146" s="216" t="s">
        <v>1602</v>
      </c>
      <c r="F146" s="217" t="s">
        <v>1603</v>
      </c>
      <c r="G146" s="218" t="s">
        <v>178</v>
      </c>
      <c r="H146" s="219">
        <v>2</v>
      </c>
      <c r="I146" s="220"/>
      <c r="J146" s="221">
        <f>ROUND(I146*H146,2)</f>
        <v>0</v>
      </c>
      <c r="K146" s="217" t="s">
        <v>1331</v>
      </c>
      <c r="L146" s="43"/>
      <c r="M146" s="222" t="s">
        <v>19</v>
      </c>
      <c r="N146" s="223" t="s">
        <v>40</v>
      </c>
      <c r="O146" s="79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AR146" s="17" t="s">
        <v>77</v>
      </c>
      <c r="AT146" s="17" t="s">
        <v>147</v>
      </c>
      <c r="AU146" s="17" t="s">
        <v>79</v>
      </c>
      <c r="AY146" s="17" t="s">
        <v>146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77</v>
      </c>
      <c r="BK146" s="226">
        <f>ROUND(I146*H146,2)</f>
        <v>0</v>
      </c>
      <c r="BL146" s="17" t="s">
        <v>77</v>
      </c>
      <c r="BM146" s="17" t="s">
        <v>1604</v>
      </c>
    </row>
    <row r="147" s="1" customFormat="1" ht="16.5" customHeight="1">
      <c r="B147" s="38"/>
      <c r="C147" s="215" t="s">
        <v>406</v>
      </c>
      <c r="D147" s="215" t="s">
        <v>147</v>
      </c>
      <c r="E147" s="216" t="s">
        <v>1605</v>
      </c>
      <c r="F147" s="217" t="s">
        <v>1606</v>
      </c>
      <c r="G147" s="218" t="s">
        <v>178</v>
      </c>
      <c r="H147" s="219">
        <v>2</v>
      </c>
      <c r="I147" s="220"/>
      <c r="J147" s="221">
        <f>ROUND(I147*H147,2)</f>
        <v>0</v>
      </c>
      <c r="K147" s="217" t="s">
        <v>1331</v>
      </c>
      <c r="L147" s="43"/>
      <c r="M147" s="222" t="s">
        <v>19</v>
      </c>
      <c r="N147" s="223" t="s">
        <v>40</v>
      </c>
      <c r="O147" s="79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AR147" s="17" t="s">
        <v>77</v>
      </c>
      <c r="AT147" s="17" t="s">
        <v>147</v>
      </c>
      <c r="AU147" s="17" t="s">
        <v>79</v>
      </c>
      <c r="AY147" s="17" t="s">
        <v>146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7" t="s">
        <v>77</v>
      </c>
      <c r="BK147" s="226">
        <f>ROUND(I147*H147,2)</f>
        <v>0</v>
      </c>
      <c r="BL147" s="17" t="s">
        <v>77</v>
      </c>
      <c r="BM147" s="17" t="s">
        <v>1607</v>
      </c>
    </row>
    <row r="148" s="1" customFormat="1" ht="16.5" customHeight="1">
      <c r="B148" s="38"/>
      <c r="C148" s="215" t="s">
        <v>410</v>
      </c>
      <c r="D148" s="215" t="s">
        <v>147</v>
      </c>
      <c r="E148" s="216" t="s">
        <v>1608</v>
      </c>
      <c r="F148" s="217" t="s">
        <v>1609</v>
      </c>
      <c r="G148" s="218" t="s">
        <v>178</v>
      </c>
      <c r="H148" s="219">
        <v>2</v>
      </c>
      <c r="I148" s="220"/>
      <c r="J148" s="221">
        <f>ROUND(I148*H148,2)</f>
        <v>0</v>
      </c>
      <c r="K148" s="217" t="s">
        <v>1331</v>
      </c>
      <c r="L148" s="43"/>
      <c r="M148" s="222" t="s">
        <v>19</v>
      </c>
      <c r="N148" s="223" t="s">
        <v>40</v>
      </c>
      <c r="O148" s="79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AR148" s="17" t="s">
        <v>77</v>
      </c>
      <c r="AT148" s="17" t="s">
        <v>147</v>
      </c>
      <c r="AU148" s="17" t="s">
        <v>79</v>
      </c>
      <c r="AY148" s="17" t="s">
        <v>146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77</v>
      </c>
      <c r="BK148" s="226">
        <f>ROUND(I148*H148,2)</f>
        <v>0</v>
      </c>
      <c r="BL148" s="17" t="s">
        <v>77</v>
      </c>
      <c r="BM148" s="17" t="s">
        <v>1610</v>
      </c>
    </row>
    <row r="149" s="11" customFormat="1" ht="22.8" customHeight="1">
      <c r="B149" s="199"/>
      <c r="C149" s="200"/>
      <c r="D149" s="201" t="s">
        <v>68</v>
      </c>
      <c r="E149" s="213" t="s">
        <v>1611</v>
      </c>
      <c r="F149" s="213" t="s">
        <v>1612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SUM(P150:P166)</f>
        <v>0</v>
      </c>
      <c r="Q149" s="207"/>
      <c r="R149" s="208">
        <f>SUM(R150:R166)</f>
        <v>0</v>
      </c>
      <c r="S149" s="207"/>
      <c r="T149" s="209">
        <f>SUM(T150:T166)</f>
        <v>0</v>
      </c>
      <c r="AR149" s="210" t="s">
        <v>77</v>
      </c>
      <c r="AT149" s="211" t="s">
        <v>68</v>
      </c>
      <c r="AU149" s="211" t="s">
        <v>77</v>
      </c>
      <c r="AY149" s="210" t="s">
        <v>146</v>
      </c>
      <c r="BK149" s="212">
        <f>SUM(BK150:BK166)</f>
        <v>0</v>
      </c>
    </row>
    <row r="150" s="1" customFormat="1" ht="16.5" customHeight="1">
      <c r="B150" s="38"/>
      <c r="C150" s="215" t="s">
        <v>414</v>
      </c>
      <c r="D150" s="215" t="s">
        <v>147</v>
      </c>
      <c r="E150" s="216" t="s">
        <v>1023</v>
      </c>
      <c r="F150" s="217" t="s">
        <v>1024</v>
      </c>
      <c r="G150" s="218" t="s">
        <v>193</v>
      </c>
      <c r="H150" s="219">
        <v>70</v>
      </c>
      <c r="I150" s="220"/>
      <c r="J150" s="221">
        <f>ROUND(I150*H150,2)</f>
        <v>0</v>
      </c>
      <c r="K150" s="217" t="s">
        <v>1331</v>
      </c>
      <c r="L150" s="43"/>
      <c r="M150" s="222" t="s">
        <v>19</v>
      </c>
      <c r="N150" s="223" t="s">
        <v>40</v>
      </c>
      <c r="O150" s="79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AR150" s="17" t="s">
        <v>77</v>
      </c>
      <c r="AT150" s="17" t="s">
        <v>147</v>
      </c>
      <c r="AU150" s="17" t="s">
        <v>79</v>
      </c>
      <c r="AY150" s="17" t="s">
        <v>146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77</v>
      </c>
      <c r="BK150" s="226">
        <f>ROUND(I150*H150,2)</f>
        <v>0</v>
      </c>
      <c r="BL150" s="17" t="s">
        <v>77</v>
      </c>
      <c r="BM150" s="17" t="s">
        <v>1613</v>
      </c>
    </row>
    <row r="151" s="1" customFormat="1" ht="16.5" customHeight="1">
      <c r="B151" s="38"/>
      <c r="C151" s="250" t="s">
        <v>418</v>
      </c>
      <c r="D151" s="250" t="s">
        <v>165</v>
      </c>
      <c r="E151" s="251" t="s">
        <v>1017</v>
      </c>
      <c r="F151" s="252" t="s">
        <v>1018</v>
      </c>
      <c r="G151" s="253" t="s">
        <v>193</v>
      </c>
      <c r="H151" s="254">
        <v>20</v>
      </c>
      <c r="I151" s="255"/>
      <c r="J151" s="256">
        <f>ROUND(I151*H151,2)</f>
        <v>0</v>
      </c>
      <c r="K151" s="252" t="s">
        <v>1331</v>
      </c>
      <c r="L151" s="257"/>
      <c r="M151" s="258" t="s">
        <v>19</v>
      </c>
      <c r="N151" s="259" t="s">
        <v>40</v>
      </c>
      <c r="O151" s="79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AR151" s="17" t="s">
        <v>737</v>
      </c>
      <c r="AT151" s="17" t="s">
        <v>165</v>
      </c>
      <c r="AU151" s="17" t="s">
        <v>79</v>
      </c>
      <c r="AY151" s="17" t="s">
        <v>146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77</v>
      </c>
      <c r="BK151" s="226">
        <f>ROUND(I151*H151,2)</f>
        <v>0</v>
      </c>
      <c r="BL151" s="17" t="s">
        <v>737</v>
      </c>
      <c r="BM151" s="17" t="s">
        <v>1614</v>
      </c>
    </row>
    <row r="152" s="1" customFormat="1" ht="16.5" customHeight="1">
      <c r="B152" s="38"/>
      <c r="C152" s="250" t="s">
        <v>422</v>
      </c>
      <c r="D152" s="250" t="s">
        <v>165</v>
      </c>
      <c r="E152" s="251" t="s">
        <v>1008</v>
      </c>
      <c r="F152" s="252" t="s">
        <v>1009</v>
      </c>
      <c r="G152" s="253" t="s">
        <v>193</v>
      </c>
      <c r="H152" s="254">
        <v>50</v>
      </c>
      <c r="I152" s="255"/>
      <c r="J152" s="256">
        <f>ROUND(I152*H152,2)</f>
        <v>0</v>
      </c>
      <c r="K152" s="252" t="s">
        <v>1331</v>
      </c>
      <c r="L152" s="257"/>
      <c r="M152" s="258" t="s">
        <v>19</v>
      </c>
      <c r="N152" s="259" t="s">
        <v>40</v>
      </c>
      <c r="O152" s="79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AR152" s="17" t="s">
        <v>737</v>
      </c>
      <c r="AT152" s="17" t="s">
        <v>165</v>
      </c>
      <c r="AU152" s="17" t="s">
        <v>79</v>
      </c>
      <c r="AY152" s="17" t="s">
        <v>146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77</v>
      </c>
      <c r="BK152" s="226">
        <f>ROUND(I152*H152,2)</f>
        <v>0</v>
      </c>
      <c r="BL152" s="17" t="s">
        <v>737</v>
      </c>
      <c r="BM152" s="17" t="s">
        <v>1615</v>
      </c>
    </row>
    <row r="153" s="1" customFormat="1" ht="33.75" customHeight="1">
      <c r="B153" s="38"/>
      <c r="C153" s="215" t="s">
        <v>426</v>
      </c>
      <c r="D153" s="215" t="s">
        <v>147</v>
      </c>
      <c r="E153" s="216" t="s">
        <v>1048</v>
      </c>
      <c r="F153" s="217" t="s">
        <v>1049</v>
      </c>
      <c r="G153" s="218" t="s">
        <v>178</v>
      </c>
      <c r="H153" s="219">
        <v>17</v>
      </c>
      <c r="I153" s="220"/>
      <c r="J153" s="221">
        <f>ROUND(I153*H153,2)</f>
        <v>0</v>
      </c>
      <c r="K153" s="217" t="s">
        <v>1331</v>
      </c>
      <c r="L153" s="43"/>
      <c r="M153" s="222" t="s">
        <v>19</v>
      </c>
      <c r="N153" s="223" t="s">
        <v>40</v>
      </c>
      <c r="O153" s="79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AR153" s="17" t="s">
        <v>77</v>
      </c>
      <c r="AT153" s="17" t="s">
        <v>147</v>
      </c>
      <c r="AU153" s="17" t="s">
        <v>79</v>
      </c>
      <c r="AY153" s="17" t="s">
        <v>146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77</v>
      </c>
      <c r="BK153" s="226">
        <f>ROUND(I153*H153,2)</f>
        <v>0</v>
      </c>
      <c r="BL153" s="17" t="s">
        <v>77</v>
      </c>
      <c r="BM153" s="17" t="s">
        <v>1616</v>
      </c>
    </row>
    <row r="154" s="1" customFormat="1" ht="16.5" customHeight="1">
      <c r="B154" s="38"/>
      <c r="C154" s="215" t="s">
        <v>430</v>
      </c>
      <c r="D154" s="215" t="s">
        <v>147</v>
      </c>
      <c r="E154" s="216" t="s">
        <v>1571</v>
      </c>
      <c r="F154" s="217" t="s">
        <v>1572</v>
      </c>
      <c r="G154" s="218" t="s">
        <v>193</v>
      </c>
      <c r="H154" s="219">
        <v>20</v>
      </c>
      <c r="I154" s="220"/>
      <c r="J154" s="221">
        <f>ROUND(I154*H154,2)</f>
        <v>0</v>
      </c>
      <c r="K154" s="217" t="s">
        <v>1331</v>
      </c>
      <c r="L154" s="43"/>
      <c r="M154" s="222" t="s">
        <v>19</v>
      </c>
      <c r="N154" s="223" t="s">
        <v>40</v>
      </c>
      <c r="O154" s="79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AR154" s="17" t="s">
        <v>77</v>
      </c>
      <c r="AT154" s="17" t="s">
        <v>147</v>
      </c>
      <c r="AU154" s="17" t="s">
        <v>79</v>
      </c>
      <c r="AY154" s="17" t="s">
        <v>146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77</v>
      </c>
      <c r="BK154" s="226">
        <f>ROUND(I154*H154,2)</f>
        <v>0</v>
      </c>
      <c r="BL154" s="17" t="s">
        <v>77</v>
      </c>
      <c r="BM154" s="17" t="s">
        <v>1617</v>
      </c>
    </row>
    <row r="155" s="1" customFormat="1" ht="16.5" customHeight="1">
      <c r="B155" s="38"/>
      <c r="C155" s="250" t="s">
        <v>434</v>
      </c>
      <c r="D155" s="250" t="s">
        <v>165</v>
      </c>
      <c r="E155" s="251" t="s">
        <v>1618</v>
      </c>
      <c r="F155" s="252" t="s">
        <v>1619</v>
      </c>
      <c r="G155" s="253" t="s">
        <v>193</v>
      </c>
      <c r="H155" s="254">
        <v>20</v>
      </c>
      <c r="I155" s="255"/>
      <c r="J155" s="256">
        <f>ROUND(I155*H155,2)</f>
        <v>0</v>
      </c>
      <c r="K155" s="252" t="s">
        <v>1331</v>
      </c>
      <c r="L155" s="257"/>
      <c r="M155" s="258" t="s">
        <v>19</v>
      </c>
      <c r="N155" s="259" t="s">
        <v>40</v>
      </c>
      <c r="O155" s="79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AR155" s="17" t="s">
        <v>737</v>
      </c>
      <c r="AT155" s="17" t="s">
        <v>165</v>
      </c>
      <c r="AU155" s="17" t="s">
        <v>79</v>
      </c>
      <c r="AY155" s="17" t="s">
        <v>146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77</v>
      </c>
      <c r="BK155" s="226">
        <f>ROUND(I155*H155,2)</f>
        <v>0</v>
      </c>
      <c r="BL155" s="17" t="s">
        <v>737</v>
      </c>
      <c r="BM155" s="17" t="s">
        <v>1620</v>
      </c>
    </row>
    <row r="156" s="1" customFormat="1" ht="22.5" customHeight="1">
      <c r="B156" s="38"/>
      <c r="C156" s="215" t="s">
        <v>438</v>
      </c>
      <c r="D156" s="215" t="s">
        <v>147</v>
      </c>
      <c r="E156" s="216" t="s">
        <v>1621</v>
      </c>
      <c r="F156" s="217" t="s">
        <v>1622</v>
      </c>
      <c r="G156" s="218" t="s">
        <v>178</v>
      </c>
      <c r="H156" s="219">
        <v>10</v>
      </c>
      <c r="I156" s="220"/>
      <c r="J156" s="221">
        <f>ROUND(I156*H156,2)</f>
        <v>0</v>
      </c>
      <c r="K156" s="217" t="s">
        <v>1331</v>
      </c>
      <c r="L156" s="43"/>
      <c r="M156" s="222" t="s">
        <v>19</v>
      </c>
      <c r="N156" s="223" t="s">
        <v>40</v>
      </c>
      <c r="O156" s="79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AR156" s="17" t="s">
        <v>77</v>
      </c>
      <c r="AT156" s="17" t="s">
        <v>147</v>
      </c>
      <c r="AU156" s="17" t="s">
        <v>79</v>
      </c>
      <c r="AY156" s="17" t="s">
        <v>146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7" t="s">
        <v>77</v>
      </c>
      <c r="BK156" s="226">
        <f>ROUND(I156*H156,2)</f>
        <v>0</v>
      </c>
      <c r="BL156" s="17" t="s">
        <v>77</v>
      </c>
      <c r="BM156" s="17" t="s">
        <v>1623</v>
      </c>
    </row>
    <row r="157" s="1" customFormat="1" ht="16.5" customHeight="1">
      <c r="B157" s="38"/>
      <c r="C157" s="250" t="s">
        <v>442</v>
      </c>
      <c r="D157" s="250" t="s">
        <v>165</v>
      </c>
      <c r="E157" s="251" t="s">
        <v>1624</v>
      </c>
      <c r="F157" s="252" t="s">
        <v>1625</v>
      </c>
      <c r="G157" s="253" t="s">
        <v>178</v>
      </c>
      <c r="H157" s="254">
        <v>10</v>
      </c>
      <c r="I157" s="255"/>
      <c r="J157" s="256">
        <f>ROUND(I157*H157,2)</f>
        <v>0</v>
      </c>
      <c r="K157" s="252" t="s">
        <v>1331</v>
      </c>
      <c r="L157" s="257"/>
      <c r="M157" s="258" t="s">
        <v>19</v>
      </c>
      <c r="N157" s="259" t="s">
        <v>40</v>
      </c>
      <c r="O157" s="79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17" t="s">
        <v>737</v>
      </c>
      <c r="AT157" s="17" t="s">
        <v>165</v>
      </c>
      <c r="AU157" s="17" t="s">
        <v>79</v>
      </c>
      <c r="AY157" s="17" t="s">
        <v>146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77</v>
      </c>
      <c r="BK157" s="226">
        <f>ROUND(I157*H157,2)</f>
        <v>0</v>
      </c>
      <c r="BL157" s="17" t="s">
        <v>737</v>
      </c>
      <c r="BM157" s="17" t="s">
        <v>1626</v>
      </c>
    </row>
    <row r="158" s="1" customFormat="1" ht="16.5" customHeight="1">
      <c r="B158" s="38"/>
      <c r="C158" s="215" t="s">
        <v>448</v>
      </c>
      <c r="D158" s="215" t="s">
        <v>147</v>
      </c>
      <c r="E158" s="216" t="s">
        <v>1627</v>
      </c>
      <c r="F158" s="217" t="s">
        <v>1628</v>
      </c>
      <c r="G158" s="218" t="s">
        <v>178</v>
      </c>
      <c r="H158" s="219">
        <v>1</v>
      </c>
      <c r="I158" s="220"/>
      <c r="J158" s="221">
        <f>ROUND(I158*H158,2)</f>
        <v>0</v>
      </c>
      <c r="K158" s="217" t="s">
        <v>1331</v>
      </c>
      <c r="L158" s="43"/>
      <c r="M158" s="222" t="s">
        <v>19</v>
      </c>
      <c r="N158" s="223" t="s">
        <v>40</v>
      </c>
      <c r="O158" s="79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AR158" s="17" t="s">
        <v>77</v>
      </c>
      <c r="AT158" s="17" t="s">
        <v>147</v>
      </c>
      <c r="AU158" s="17" t="s">
        <v>79</v>
      </c>
      <c r="AY158" s="17" t="s">
        <v>146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77</v>
      </c>
      <c r="BK158" s="226">
        <f>ROUND(I158*H158,2)</f>
        <v>0</v>
      </c>
      <c r="BL158" s="17" t="s">
        <v>77</v>
      </c>
      <c r="BM158" s="17" t="s">
        <v>1629</v>
      </c>
    </row>
    <row r="159" s="1" customFormat="1" ht="33.75" customHeight="1">
      <c r="B159" s="38"/>
      <c r="C159" s="215" t="s">
        <v>453</v>
      </c>
      <c r="D159" s="215" t="s">
        <v>147</v>
      </c>
      <c r="E159" s="216" t="s">
        <v>1630</v>
      </c>
      <c r="F159" s="217" t="s">
        <v>1631</v>
      </c>
      <c r="G159" s="218" t="s">
        <v>178</v>
      </c>
      <c r="H159" s="219">
        <v>1</v>
      </c>
      <c r="I159" s="220"/>
      <c r="J159" s="221">
        <f>ROUND(I159*H159,2)</f>
        <v>0</v>
      </c>
      <c r="K159" s="217" t="s">
        <v>1331</v>
      </c>
      <c r="L159" s="43"/>
      <c r="M159" s="222" t="s">
        <v>19</v>
      </c>
      <c r="N159" s="223" t="s">
        <v>40</v>
      </c>
      <c r="O159" s="79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AR159" s="17" t="s">
        <v>77</v>
      </c>
      <c r="AT159" s="17" t="s">
        <v>147</v>
      </c>
      <c r="AU159" s="17" t="s">
        <v>79</v>
      </c>
      <c r="AY159" s="17" t="s">
        <v>146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77</v>
      </c>
      <c r="BK159" s="226">
        <f>ROUND(I159*H159,2)</f>
        <v>0</v>
      </c>
      <c r="BL159" s="17" t="s">
        <v>77</v>
      </c>
      <c r="BM159" s="17" t="s">
        <v>1632</v>
      </c>
    </row>
    <row r="160" s="1" customFormat="1" ht="16.5" customHeight="1">
      <c r="B160" s="38"/>
      <c r="C160" s="215" t="s">
        <v>457</v>
      </c>
      <c r="D160" s="215" t="s">
        <v>147</v>
      </c>
      <c r="E160" s="216" t="s">
        <v>1633</v>
      </c>
      <c r="F160" s="217" t="s">
        <v>1634</v>
      </c>
      <c r="G160" s="218" t="s">
        <v>178</v>
      </c>
      <c r="H160" s="219">
        <v>1</v>
      </c>
      <c r="I160" s="220"/>
      <c r="J160" s="221">
        <f>ROUND(I160*H160,2)</f>
        <v>0</v>
      </c>
      <c r="K160" s="217" t="s">
        <v>1331</v>
      </c>
      <c r="L160" s="43"/>
      <c r="M160" s="222" t="s">
        <v>19</v>
      </c>
      <c r="N160" s="223" t="s">
        <v>40</v>
      </c>
      <c r="O160" s="79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17" t="s">
        <v>77</v>
      </c>
      <c r="AT160" s="17" t="s">
        <v>147</v>
      </c>
      <c r="AU160" s="17" t="s">
        <v>79</v>
      </c>
      <c r="AY160" s="17" t="s">
        <v>146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77</v>
      </c>
      <c r="BK160" s="226">
        <f>ROUND(I160*H160,2)</f>
        <v>0</v>
      </c>
      <c r="BL160" s="17" t="s">
        <v>77</v>
      </c>
      <c r="BM160" s="17" t="s">
        <v>1635</v>
      </c>
    </row>
    <row r="161" s="1" customFormat="1" ht="22.5" customHeight="1">
      <c r="B161" s="38"/>
      <c r="C161" s="215" t="s">
        <v>461</v>
      </c>
      <c r="D161" s="215" t="s">
        <v>147</v>
      </c>
      <c r="E161" s="216" t="s">
        <v>1636</v>
      </c>
      <c r="F161" s="217" t="s">
        <v>1637</v>
      </c>
      <c r="G161" s="218" t="s">
        <v>178</v>
      </c>
      <c r="H161" s="219">
        <v>1</v>
      </c>
      <c r="I161" s="220"/>
      <c r="J161" s="221">
        <f>ROUND(I161*H161,2)</f>
        <v>0</v>
      </c>
      <c r="K161" s="217" t="s">
        <v>1331</v>
      </c>
      <c r="L161" s="43"/>
      <c r="M161" s="222" t="s">
        <v>19</v>
      </c>
      <c r="N161" s="223" t="s">
        <v>40</v>
      </c>
      <c r="O161" s="79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AR161" s="17" t="s">
        <v>77</v>
      </c>
      <c r="AT161" s="17" t="s">
        <v>147</v>
      </c>
      <c r="AU161" s="17" t="s">
        <v>79</v>
      </c>
      <c r="AY161" s="17" t="s">
        <v>146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77</v>
      </c>
      <c r="BK161" s="226">
        <f>ROUND(I161*H161,2)</f>
        <v>0</v>
      </c>
      <c r="BL161" s="17" t="s">
        <v>77</v>
      </c>
      <c r="BM161" s="17" t="s">
        <v>1638</v>
      </c>
    </row>
    <row r="162" s="1" customFormat="1" ht="16.5" customHeight="1">
      <c r="B162" s="38"/>
      <c r="C162" s="215" t="s">
        <v>465</v>
      </c>
      <c r="D162" s="215" t="s">
        <v>147</v>
      </c>
      <c r="E162" s="216" t="s">
        <v>1639</v>
      </c>
      <c r="F162" s="217" t="s">
        <v>1640</v>
      </c>
      <c r="G162" s="218" t="s">
        <v>178</v>
      </c>
      <c r="H162" s="219">
        <v>6</v>
      </c>
      <c r="I162" s="220"/>
      <c r="J162" s="221">
        <f>ROUND(I162*H162,2)</f>
        <v>0</v>
      </c>
      <c r="K162" s="217" t="s">
        <v>1331</v>
      </c>
      <c r="L162" s="43"/>
      <c r="M162" s="222" t="s">
        <v>19</v>
      </c>
      <c r="N162" s="223" t="s">
        <v>40</v>
      </c>
      <c r="O162" s="79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AR162" s="17" t="s">
        <v>77</v>
      </c>
      <c r="AT162" s="17" t="s">
        <v>147</v>
      </c>
      <c r="AU162" s="17" t="s">
        <v>79</v>
      </c>
      <c r="AY162" s="17" t="s">
        <v>146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77</v>
      </c>
      <c r="BK162" s="226">
        <f>ROUND(I162*H162,2)</f>
        <v>0</v>
      </c>
      <c r="BL162" s="17" t="s">
        <v>77</v>
      </c>
      <c r="BM162" s="17" t="s">
        <v>1641</v>
      </c>
    </row>
    <row r="163" s="1" customFormat="1" ht="22.5" customHeight="1">
      <c r="B163" s="38"/>
      <c r="C163" s="215" t="s">
        <v>469</v>
      </c>
      <c r="D163" s="215" t="s">
        <v>147</v>
      </c>
      <c r="E163" s="216" t="s">
        <v>1642</v>
      </c>
      <c r="F163" s="217" t="s">
        <v>1643</v>
      </c>
      <c r="G163" s="218" t="s">
        <v>178</v>
      </c>
      <c r="H163" s="219">
        <v>6</v>
      </c>
      <c r="I163" s="220"/>
      <c r="J163" s="221">
        <f>ROUND(I163*H163,2)</f>
        <v>0</v>
      </c>
      <c r="K163" s="217" t="s">
        <v>1331</v>
      </c>
      <c r="L163" s="43"/>
      <c r="M163" s="222" t="s">
        <v>19</v>
      </c>
      <c r="N163" s="223" t="s">
        <v>40</v>
      </c>
      <c r="O163" s="79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AR163" s="17" t="s">
        <v>77</v>
      </c>
      <c r="AT163" s="17" t="s">
        <v>147</v>
      </c>
      <c r="AU163" s="17" t="s">
        <v>79</v>
      </c>
      <c r="AY163" s="17" t="s">
        <v>146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77</v>
      </c>
      <c r="BK163" s="226">
        <f>ROUND(I163*H163,2)</f>
        <v>0</v>
      </c>
      <c r="BL163" s="17" t="s">
        <v>77</v>
      </c>
      <c r="BM163" s="17" t="s">
        <v>1644</v>
      </c>
    </row>
    <row r="164" s="1" customFormat="1" ht="16.5" customHeight="1">
      <c r="B164" s="38"/>
      <c r="C164" s="215" t="s">
        <v>473</v>
      </c>
      <c r="D164" s="215" t="s">
        <v>147</v>
      </c>
      <c r="E164" s="216" t="s">
        <v>1645</v>
      </c>
      <c r="F164" s="217" t="s">
        <v>1646</v>
      </c>
      <c r="G164" s="218" t="s">
        <v>178</v>
      </c>
      <c r="H164" s="219">
        <v>1</v>
      </c>
      <c r="I164" s="220"/>
      <c r="J164" s="221">
        <f>ROUND(I164*H164,2)</f>
        <v>0</v>
      </c>
      <c r="K164" s="217" t="s">
        <v>1331</v>
      </c>
      <c r="L164" s="43"/>
      <c r="M164" s="222" t="s">
        <v>19</v>
      </c>
      <c r="N164" s="223" t="s">
        <v>40</v>
      </c>
      <c r="O164" s="79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AR164" s="17" t="s">
        <v>77</v>
      </c>
      <c r="AT164" s="17" t="s">
        <v>147</v>
      </c>
      <c r="AU164" s="17" t="s">
        <v>79</v>
      </c>
      <c r="AY164" s="17" t="s">
        <v>146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77</v>
      </c>
      <c r="BK164" s="226">
        <f>ROUND(I164*H164,2)</f>
        <v>0</v>
      </c>
      <c r="BL164" s="17" t="s">
        <v>77</v>
      </c>
      <c r="BM164" s="17" t="s">
        <v>1647</v>
      </c>
    </row>
    <row r="165" s="1" customFormat="1" ht="22.5" customHeight="1">
      <c r="B165" s="38"/>
      <c r="C165" s="215" t="s">
        <v>477</v>
      </c>
      <c r="D165" s="215" t="s">
        <v>147</v>
      </c>
      <c r="E165" s="216" t="s">
        <v>1648</v>
      </c>
      <c r="F165" s="217" t="s">
        <v>1649</v>
      </c>
      <c r="G165" s="218" t="s">
        <v>178</v>
      </c>
      <c r="H165" s="219">
        <v>1</v>
      </c>
      <c r="I165" s="220"/>
      <c r="J165" s="221">
        <f>ROUND(I165*H165,2)</f>
        <v>0</v>
      </c>
      <c r="K165" s="217" t="s">
        <v>1331</v>
      </c>
      <c r="L165" s="43"/>
      <c r="M165" s="222" t="s">
        <v>19</v>
      </c>
      <c r="N165" s="223" t="s">
        <v>40</v>
      </c>
      <c r="O165" s="79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AR165" s="17" t="s">
        <v>77</v>
      </c>
      <c r="AT165" s="17" t="s">
        <v>147</v>
      </c>
      <c r="AU165" s="17" t="s">
        <v>79</v>
      </c>
      <c r="AY165" s="17" t="s">
        <v>146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77</v>
      </c>
      <c r="BK165" s="226">
        <f>ROUND(I165*H165,2)</f>
        <v>0</v>
      </c>
      <c r="BL165" s="17" t="s">
        <v>77</v>
      </c>
      <c r="BM165" s="17" t="s">
        <v>1650</v>
      </c>
    </row>
    <row r="166" s="1" customFormat="1" ht="22.5" customHeight="1">
      <c r="B166" s="38"/>
      <c r="C166" s="215" t="s">
        <v>482</v>
      </c>
      <c r="D166" s="215" t="s">
        <v>147</v>
      </c>
      <c r="E166" s="216" t="s">
        <v>1651</v>
      </c>
      <c r="F166" s="217" t="s">
        <v>1652</v>
      </c>
      <c r="G166" s="218" t="s">
        <v>178</v>
      </c>
      <c r="H166" s="219">
        <v>1</v>
      </c>
      <c r="I166" s="220"/>
      <c r="J166" s="221">
        <f>ROUND(I166*H166,2)</f>
        <v>0</v>
      </c>
      <c r="K166" s="217" t="s">
        <v>1331</v>
      </c>
      <c r="L166" s="43"/>
      <c r="M166" s="222" t="s">
        <v>19</v>
      </c>
      <c r="N166" s="223" t="s">
        <v>40</v>
      </c>
      <c r="O166" s="79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AR166" s="17" t="s">
        <v>77</v>
      </c>
      <c r="AT166" s="17" t="s">
        <v>147</v>
      </c>
      <c r="AU166" s="17" t="s">
        <v>79</v>
      </c>
      <c r="AY166" s="17" t="s">
        <v>146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77</v>
      </c>
      <c r="BK166" s="226">
        <f>ROUND(I166*H166,2)</f>
        <v>0</v>
      </c>
      <c r="BL166" s="17" t="s">
        <v>77</v>
      </c>
      <c r="BM166" s="17" t="s">
        <v>1653</v>
      </c>
    </row>
    <row r="167" s="11" customFormat="1" ht="22.8" customHeight="1">
      <c r="B167" s="199"/>
      <c r="C167" s="200"/>
      <c r="D167" s="201" t="s">
        <v>68</v>
      </c>
      <c r="E167" s="213" t="s">
        <v>1654</v>
      </c>
      <c r="F167" s="213" t="s">
        <v>1655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SUM(P168:P186)</f>
        <v>0</v>
      </c>
      <c r="Q167" s="207"/>
      <c r="R167" s="208">
        <f>SUM(R168:R186)</f>
        <v>0</v>
      </c>
      <c r="S167" s="207"/>
      <c r="T167" s="209">
        <f>SUM(T168:T186)</f>
        <v>0</v>
      </c>
      <c r="AR167" s="210" t="s">
        <v>77</v>
      </c>
      <c r="AT167" s="211" t="s">
        <v>68</v>
      </c>
      <c r="AU167" s="211" t="s">
        <v>77</v>
      </c>
      <c r="AY167" s="210" t="s">
        <v>146</v>
      </c>
      <c r="BK167" s="212">
        <f>SUM(BK168:BK186)</f>
        <v>0</v>
      </c>
    </row>
    <row r="168" s="1" customFormat="1" ht="16.5" customHeight="1">
      <c r="B168" s="38"/>
      <c r="C168" s="215" t="s">
        <v>486</v>
      </c>
      <c r="D168" s="215" t="s">
        <v>147</v>
      </c>
      <c r="E168" s="216" t="s">
        <v>1571</v>
      </c>
      <c r="F168" s="217" t="s">
        <v>1572</v>
      </c>
      <c r="G168" s="218" t="s">
        <v>193</v>
      </c>
      <c r="H168" s="219">
        <v>10</v>
      </c>
      <c r="I168" s="220"/>
      <c r="J168" s="221">
        <f>ROUND(I168*H168,2)</f>
        <v>0</v>
      </c>
      <c r="K168" s="217" t="s">
        <v>1331</v>
      </c>
      <c r="L168" s="43"/>
      <c r="M168" s="222" t="s">
        <v>19</v>
      </c>
      <c r="N168" s="223" t="s">
        <v>40</v>
      </c>
      <c r="O168" s="79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AR168" s="17" t="s">
        <v>77</v>
      </c>
      <c r="AT168" s="17" t="s">
        <v>147</v>
      </c>
      <c r="AU168" s="17" t="s">
        <v>79</v>
      </c>
      <c r="AY168" s="17" t="s">
        <v>146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77</v>
      </c>
      <c r="BK168" s="226">
        <f>ROUND(I168*H168,2)</f>
        <v>0</v>
      </c>
      <c r="BL168" s="17" t="s">
        <v>77</v>
      </c>
      <c r="BM168" s="17" t="s">
        <v>1656</v>
      </c>
    </row>
    <row r="169" s="1" customFormat="1" ht="16.5" customHeight="1">
      <c r="B169" s="38"/>
      <c r="C169" s="250" t="s">
        <v>490</v>
      </c>
      <c r="D169" s="250" t="s">
        <v>165</v>
      </c>
      <c r="E169" s="251" t="s">
        <v>1657</v>
      </c>
      <c r="F169" s="252" t="s">
        <v>1658</v>
      </c>
      <c r="G169" s="253" t="s">
        <v>193</v>
      </c>
      <c r="H169" s="254">
        <v>10</v>
      </c>
      <c r="I169" s="255"/>
      <c r="J169" s="256">
        <f>ROUND(I169*H169,2)</f>
        <v>0</v>
      </c>
      <c r="K169" s="252" t="s">
        <v>1331</v>
      </c>
      <c r="L169" s="257"/>
      <c r="M169" s="258" t="s">
        <v>19</v>
      </c>
      <c r="N169" s="259" t="s">
        <v>40</v>
      </c>
      <c r="O169" s="79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AR169" s="17" t="s">
        <v>737</v>
      </c>
      <c r="AT169" s="17" t="s">
        <v>165</v>
      </c>
      <c r="AU169" s="17" t="s">
        <v>79</v>
      </c>
      <c r="AY169" s="17" t="s">
        <v>146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77</v>
      </c>
      <c r="BK169" s="226">
        <f>ROUND(I169*H169,2)</f>
        <v>0</v>
      </c>
      <c r="BL169" s="17" t="s">
        <v>737</v>
      </c>
      <c r="BM169" s="17" t="s">
        <v>1659</v>
      </c>
    </row>
    <row r="170" s="1" customFormat="1" ht="16.5" customHeight="1">
      <c r="B170" s="38"/>
      <c r="C170" s="250" t="s">
        <v>494</v>
      </c>
      <c r="D170" s="250" t="s">
        <v>165</v>
      </c>
      <c r="E170" s="251" t="s">
        <v>1574</v>
      </c>
      <c r="F170" s="252" t="s">
        <v>1575</v>
      </c>
      <c r="G170" s="253" t="s">
        <v>193</v>
      </c>
      <c r="H170" s="254">
        <v>10</v>
      </c>
      <c r="I170" s="255"/>
      <c r="J170" s="256">
        <f>ROUND(I170*H170,2)</f>
        <v>0</v>
      </c>
      <c r="K170" s="252" t="s">
        <v>1331</v>
      </c>
      <c r="L170" s="257"/>
      <c r="M170" s="258" t="s">
        <v>19</v>
      </c>
      <c r="N170" s="259" t="s">
        <v>40</v>
      </c>
      <c r="O170" s="79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AR170" s="17" t="s">
        <v>737</v>
      </c>
      <c r="AT170" s="17" t="s">
        <v>165</v>
      </c>
      <c r="AU170" s="17" t="s">
        <v>79</v>
      </c>
      <c r="AY170" s="17" t="s">
        <v>146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77</v>
      </c>
      <c r="BK170" s="226">
        <f>ROUND(I170*H170,2)</f>
        <v>0</v>
      </c>
      <c r="BL170" s="17" t="s">
        <v>737</v>
      </c>
      <c r="BM170" s="17" t="s">
        <v>1660</v>
      </c>
    </row>
    <row r="171" s="1" customFormat="1" ht="16.5" customHeight="1">
      <c r="B171" s="38"/>
      <c r="C171" s="215" t="s">
        <v>498</v>
      </c>
      <c r="D171" s="215" t="s">
        <v>147</v>
      </c>
      <c r="E171" s="216" t="s">
        <v>1661</v>
      </c>
      <c r="F171" s="217" t="s">
        <v>1662</v>
      </c>
      <c r="G171" s="218" t="s">
        <v>178</v>
      </c>
      <c r="H171" s="219">
        <v>1</v>
      </c>
      <c r="I171" s="220"/>
      <c r="J171" s="221">
        <f>ROUND(I171*H171,2)</f>
        <v>0</v>
      </c>
      <c r="K171" s="217" t="s">
        <v>1331</v>
      </c>
      <c r="L171" s="43"/>
      <c r="M171" s="222" t="s">
        <v>19</v>
      </c>
      <c r="N171" s="223" t="s">
        <v>40</v>
      </c>
      <c r="O171" s="79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AR171" s="17" t="s">
        <v>77</v>
      </c>
      <c r="AT171" s="17" t="s">
        <v>147</v>
      </c>
      <c r="AU171" s="17" t="s">
        <v>79</v>
      </c>
      <c r="AY171" s="17" t="s">
        <v>146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77</v>
      </c>
      <c r="BK171" s="226">
        <f>ROUND(I171*H171,2)</f>
        <v>0</v>
      </c>
      <c r="BL171" s="17" t="s">
        <v>77</v>
      </c>
      <c r="BM171" s="17" t="s">
        <v>1663</v>
      </c>
    </row>
    <row r="172" s="1" customFormat="1" ht="16.5" customHeight="1">
      <c r="B172" s="38"/>
      <c r="C172" s="215" t="s">
        <v>502</v>
      </c>
      <c r="D172" s="215" t="s">
        <v>147</v>
      </c>
      <c r="E172" s="216" t="s">
        <v>1664</v>
      </c>
      <c r="F172" s="217" t="s">
        <v>1665</v>
      </c>
      <c r="G172" s="218" t="s">
        <v>178</v>
      </c>
      <c r="H172" s="219">
        <v>1</v>
      </c>
      <c r="I172" s="220"/>
      <c r="J172" s="221">
        <f>ROUND(I172*H172,2)</f>
        <v>0</v>
      </c>
      <c r="K172" s="217" t="s">
        <v>1331</v>
      </c>
      <c r="L172" s="43"/>
      <c r="M172" s="222" t="s">
        <v>19</v>
      </c>
      <c r="N172" s="223" t="s">
        <v>40</v>
      </c>
      <c r="O172" s="79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AR172" s="17" t="s">
        <v>77</v>
      </c>
      <c r="AT172" s="17" t="s">
        <v>147</v>
      </c>
      <c r="AU172" s="17" t="s">
        <v>79</v>
      </c>
      <c r="AY172" s="17" t="s">
        <v>146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77</v>
      </c>
      <c r="BK172" s="226">
        <f>ROUND(I172*H172,2)</f>
        <v>0</v>
      </c>
      <c r="BL172" s="17" t="s">
        <v>77</v>
      </c>
      <c r="BM172" s="17" t="s">
        <v>1666</v>
      </c>
    </row>
    <row r="173" s="1" customFormat="1" ht="16.5" customHeight="1">
      <c r="B173" s="38"/>
      <c r="C173" s="215" t="s">
        <v>506</v>
      </c>
      <c r="D173" s="215" t="s">
        <v>147</v>
      </c>
      <c r="E173" s="216" t="s">
        <v>1667</v>
      </c>
      <c r="F173" s="217" t="s">
        <v>1668</v>
      </c>
      <c r="G173" s="218" t="s">
        <v>178</v>
      </c>
      <c r="H173" s="219">
        <v>1</v>
      </c>
      <c r="I173" s="220"/>
      <c r="J173" s="221">
        <f>ROUND(I173*H173,2)</f>
        <v>0</v>
      </c>
      <c r="K173" s="217" t="s">
        <v>1331</v>
      </c>
      <c r="L173" s="43"/>
      <c r="M173" s="222" t="s">
        <v>19</v>
      </c>
      <c r="N173" s="223" t="s">
        <v>40</v>
      </c>
      <c r="O173" s="79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AR173" s="17" t="s">
        <v>77</v>
      </c>
      <c r="AT173" s="17" t="s">
        <v>147</v>
      </c>
      <c r="AU173" s="17" t="s">
        <v>79</v>
      </c>
      <c r="AY173" s="17" t="s">
        <v>146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77</v>
      </c>
      <c r="BK173" s="226">
        <f>ROUND(I173*H173,2)</f>
        <v>0</v>
      </c>
      <c r="BL173" s="17" t="s">
        <v>77</v>
      </c>
      <c r="BM173" s="17" t="s">
        <v>1669</v>
      </c>
    </row>
    <row r="174" s="1" customFormat="1" ht="16.5" customHeight="1">
      <c r="B174" s="38"/>
      <c r="C174" s="215" t="s">
        <v>512</v>
      </c>
      <c r="D174" s="215" t="s">
        <v>147</v>
      </c>
      <c r="E174" s="216" t="s">
        <v>1670</v>
      </c>
      <c r="F174" s="217" t="s">
        <v>1671</v>
      </c>
      <c r="G174" s="218" t="s">
        <v>178</v>
      </c>
      <c r="H174" s="219">
        <v>1</v>
      </c>
      <c r="I174" s="220"/>
      <c r="J174" s="221">
        <f>ROUND(I174*H174,2)</f>
        <v>0</v>
      </c>
      <c r="K174" s="217" t="s">
        <v>1331</v>
      </c>
      <c r="L174" s="43"/>
      <c r="M174" s="222" t="s">
        <v>19</v>
      </c>
      <c r="N174" s="223" t="s">
        <v>40</v>
      </c>
      <c r="O174" s="79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AR174" s="17" t="s">
        <v>77</v>
      </c>
      <c r="AT174" s="17" t="s">
        <v>147</v>
      </c>
      <c r="AU174" s="17" t="s">
        <v>79</v>
      </c>
      <c r="AY174" s="17" t="s">
        <v>146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77</v>
      </c>
      <c r="BK174" s="226">
        <f>ROUND(I174*H174,2)</f>
        <v>0</v>
      </c>
      <c r="BL174" s="17" t="s">
        <v>77</v>
      </c>
      <c r="BM174" s="17" t="s">
        <v>1672</v>
      </c>
    </row>
    <row r="175" s="1" customFormat="1" ht="16.5" customHeight="1">
      <c r="B175" s="38"/>
      <c r="C175" s="215" t="s">
        <v>516</v>
      </c>
      <c r="D175" s="215" t="s">
        <v>147</v>
      </c>
      <c r="E175" s="216" t="s">
        <v>1673</v>
      </c>
      <c r="F175" s="217" t="s">
        <v>1674</v>
      </c>
      <c r="G175" s="218" t="s">
        <v>178</v>
      </c>
      <c r="H175" s="219">
        <v>1</v>
      </c>
      <c r="I175" s="220"/>
      <c r="J175" s="221">
        <f>ROUND(I175*H175,2)</f>
        <v>0</v>
      </c>
      <c r="K175" s="217" t="s">
        <v>1331</v>
      </c>
      <c r="L175" s="43"/>
      <c r="M175" s="222" t="s">
        <v>19</v>
      </c>
      <c r="N175" s="223" t="s">
        <v>40</v>
      </c>
      <c r="O175" s="79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AR175" s="17" t="s">
        <v>77</v>
      </c>
      <c r="AT175" s="17" t="s">
        <v>147</v>
      </c>
      <c r="AU175" s="17" t="s">
        <v>79</v>
      </c>
      <c r="AY175" s="17" t="s">
        <v>146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77</v>
      </c>
      <c r="BK175" s="226">
        <f>ROUND(I175*H175,2)</f>
        <v>0</v>
      </c>
      <c r="BL175" s="17" t="s">
        <v>77</v>
      </c>
      <c r="BM175" s="17" t="s">
        <v>1675</v>
      </c>
    </row>
    <row r="176" s="1" customFormat="1" ht="16.5" customHeight="1">
      <c r="B176" s="38"/>
      <c r="C176" s="215" t="s">
        <v>520</v>
      </c>
      <c r="D176" s="215" t="s">
        <v>147</v>
      </c>
      <c r="E176" s="216" t="s">
        <v>1676</v>
      </c>
      <c r="F176" s="217" t="s">
        <v>1677</v>
      </c>
      <c r="G176" s="218" t="s">
        <v>178</v>
      </c>
      <c r="H176" s="219">
        <v>1</v>
      </c>
      <c r="I176" s="220"/>
      <c r="J176" s="221">
        <f>ROUND(I176*H176,2)</f>
        <v>0</v>
      </c>
      <c r="K176" s="217" t="s">
        <v>1331</v>
      </c>
      <c r="L176" s="43"/>
      <c r="M176" s="222" t="s">
        <v>19</v>
      </c>
      <c r="N176" s="223" t="s">
        <v>40</v>
      </c>
      <c r="O176" s="79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AR176" s="17" t="s">
        <v>77</v>
      </c>
      <c r="AT176" s="17" t="s">
        <v>147</v>
      </c>
      <c r="AU176" s="17" t="s">
        <v>79</v>
      </c>
      <c r="AY176" s="17" t="s">
        <v>146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77</v>
      </c>
      <c r="BK176" s="226">
        <f>ROUND(I176*H176,2)</f>
        <v>0</v>
      </c>
      <c r="BL176" s="17" t="s">
        <v>77</v>
      </c>
      <c r="BM176" s="17" t="s">
        <v>1678</v>
      </c>
    </row>
    <row r="177" s="1" customFormat="1" ht="16.5" customHeight="1">
      <c r="B177" s="38"/>
      <c r="C177" s="215" t="s">
        <v>524</v>
      </c>
      <c r="D177" s="215" t="s">
        <v>147</v>
      </c>
      <c r="E177" s="216" t="s">
        <v>1679</v>
      </c>
      <c r="F177" s="217" t="s">
        <v>1680</v>
      </c>
      <c r="G177" s="218" t="s">
        <v>178</v>
      </c>
      <c r="H177" s="219">
        <v>1</v>
      </c>
      <c r="I177" s="220"/>
      <c r="J177" s="221">
        <f>ROUND(I177*H177,2)</f>
        <v>0</v>
      </c>
      <c r="K177" s="217" t="s">
        <v>1331</v>
      </c>
      <c r="L177" s="43"/>
      <c r="M177" s="222" t="s">
        <v>19</v>
      </c>
      <c r="N177" s="223" t="s">
        <v>40</v>
      </c>
      <c r="O177" s="79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AR177" s="17" t="s">
        <v>77</v>
      </c>
      <c r="AT177" s="17" t="s">
        <v>147</v>
      </c>
      <c r="AU177" s="17" t="s">
        <v>79</v>
      </c>
      <c r="AY177" s="17" t="s">
        <v>146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77</v>
      </c>
      <c r="BK177" s="226">
        <f>ROUND(I177*H177,2)</f>
        <v>0</v>
      </c>
      <c r="BL177" s="17" t="s">
        <v>77</v>
      </c>
      <c r="BM177" s="17" t="s">
        <v>1681</v>
      </c>
    </row>
    <row r="178" s="1" customFormat="1" ht="16.5" customHeight="1">
      <c r="B178" s="38"/>
      <c r="C178" s="215" t="s">
        <v>528</v>
      </c>
      <c r="D178" s="215" t="s">
        <v>147</v>
      </c>
      <c r="E178" s="216" t="s">
        <v>1682</v>
      </c>
      <c r="F178" s="217" t="s">
        <v>1683</v>
      </c>
      <c r="G178" s="218" t="s">
        <v>178</v>
      </c>
      <c r="H178" s="219">
        <v>1</v>
      </c>
      <c r="I178" s="220"/>
      <c r="J178" s="221">
        <f>ROUND(I178*H178,2)</f>
        <v>0</v>
      </c>
      <c r="K178" s="217" t="s">
        <v>1331</v>
      </c>
      <c r="L178" s="43"/>
      <c r="M178" s="222" t="s">
        <v>19</v>
      </c>
      <c r="N178" s="223" t="s">
        <v>40</v>
      </c>
      <c r="O178" s="79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AR178" s="17" t="s">
        <v>77</v>
      </c>
      <c r="AT178" s="17" t="s">
        <v>147</v>
      </c>
      <c r="AU178" s="17" t="s">
        <v>79</v>
      </c>
      <c r="AY178" s="17" t="s">
        <v>146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77</v>
      </c>
      <c r="BK178" s="226">
        <f>ROUND(I178*H178,2)</f>
        <v>0</v>
      </c>
      <c r="BL178" s="17" t="s">
        <v>77</v>
      </c>
      <c r="BM178" s="17" t="s">
        <v>1684</v>
      </c>
    </row>
    <row r="179" s="1" customFormat="1" ht="16.5" customHeight="1">
      <c r="B179" s="38"/>
      <c r="C179" s="215" t="s">
        <v>532</v>
      </c>
      <c r="D179" s="215" t="s">
        <v>147</v>
      </c>
      <c r="E179" s="216" t="s">
        <v>1685</v>
      </c>
      <c r="F179" s="217" t="s">
        <v>1686</v>
      </c>
      <c r="G179" s="218" t="s">
        <v>178</v>
      </c>
      <c r="H179" s="219">
        <v>1</v>
      </c>
      <c r="I179" s="220"/>
      <c r="J179" s="221">
        <f>ROUND(I179*H179,2)</f>
        <v>0</v>
      </c>
      <c r="K179" s="217" t="s">
        <v>1331</v>
      </c>
      <c r="L179" s="43"/>
      <c r="M179" s="222" t="s">
        <v>19</v>
      </c>
      <c r="N179" s="223" t="s">
        <v>40</v>
      </c>
      <c r="O179" s="79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AR179" s="17" t="s">
        <v>77</v>
      </c>
      <c r="AT179" s="17" t="s">
        <v>147</v>
      </c>
      <c r="AU179" s="17" t="s">
        <v>79</v>
      </c>
      <c r="AY179" s="17" t="s">
        <v>146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77</v>
      </c>
      <c r="BK179" s="226">
        <f>ROUND(I179*H179,2)</f>
        <v>0</v>
      </c>
      <c r="BL179" s="17" t="s">
        <v>77</v>
      </c>
      <c r="BM179" s="17" t="s">
        <v>1687</v>
      </c>
    </row>
    <row r="180" s="1" customFormat="1" ht="16.5" customHeight="1">
      <c r="B180" s="38"/>
      <c r="C180" s="215" t="s">
        <v>536</v>
      </c>
      <c r="D180" s="215" t="s">
        <v>147</v>
      </c>
      <c r="E180" s="216" t="s">
        <v>1688</v>
      </c>
      <c r="F180" s="217" t="s">
        <v>1689</v>
      </c>
      <c r="G180" s="218" t="s">
        <v>178</v>
      </c>
      <c r="H180" s="219">
        <v>1</v>
      </c>
      <c r="I180" s="220"/>
      <c r="J180" s="221">
        <f>ROUND(I180*H180,2)</f>
        <v>0</v>
      </c>
      <c r="K180" s="217" t="s">
        <v>1331</v>
      </c>
      <c r="L180" s="43"/>
      <c r="M180" s="222" t="s">
        <v>19</v>
      </c>
      <c r="N180" s="223" t="s">
        <v>40</v>
      </c>
      <c r="O180" s="79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AR180" s="17" t="s">
        <v>77</v>
      </c>
      <c r="AT180" s="17" t="s">
        <v>147</v>
      </c>
      <c r="AU180" s="17" t="s">
        <v>79</v>
      </c>
      <c r="AY180" s="17" t="s">
        <v>146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77</v>
      </c>
      <c r="BK180" s="226">
        <f>ROUND(I180*H180,2)</f>
        <v>0</v>
      </c>
      <c r="BL180" s="17" t="s">
        <v>77</v>
      </c>
      <c r="BM180" s="17" t="s">
        <v>1690</v>
      </c>
    </row>
    <row r="181" s="1" customFormat="1" ht="16.5" customHeight="1">
      <c r="B181" s="38"/>
      <c r="C181" s="215" t="s">
        <v>540</v>
      </c>
      <c r="D181" s="215" t="s">
        <v>147</v>
      </c>
      <c r="E181" s="216" t="s">
        <v>1691</v>
      </c>
      <c r="F181" s="217" t="s">
        <v>1692</v>
      </c>
      <c r="G181" s="218" t="s">
        <v>178</v>
      </c>
      <c r="H181" s="219">
        <v>1</v>
      </c>
      <c r="I181" s="220"/>
      <c r="J181" s="221">
        <f>ROUND(I181*H181,2)</f>
        <v>0</v>
      </c>
      <c r="K181" s="217" t="s">
        <v>1331</v>
      </c>
      <c r="L181" s="43"/>
      <c r="M181" s="222" t="s">
        <v>19</v>
      </c>
      <c r="N181" s="223" t="s">
        <v>40</v>
      </c>
      <c r="O181" s="79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AR181" s="17" t="s">
        <v>77</v>
      </c>
      <c r="AT181" s="17" t="s">
        <v>147</v>
      </c>
      <c r="AU181" s="17" t="s">
        <v>79</v>
      </c>
      <c r="AY181" s="17" t="s">
        <v>146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77</v>
      </c>
      <c r="BK181" s="226">
        <f>ROUND(I181*H181,2)</f>
        <v>0</v>
      </c>
      <c r="BL181" s="17" t="s">
        <v>77</v>
      </c>
      <c r="BM181" s="17" t="s">
        <v>1693</v>
      </c>
    </row>
    <row r="182" s="1" customFormat="1" ht="22.5" customHeight="1">
      <c r="B182" s="38"/>
      <c r="C182" s="215" t="s">
        <v>544</v>
      </c>
      <c r="D182" s="215" t="s">
        <v>147</v>
      </c>
      <c r="E182" s="216" t="s">
        <v>1694</v>
      </c>
      <c r="F182" s="217" t="s">
        <v>1695</v>
      </c>
      <c r="G182" s="218" t="s">
        <v>193</v>
      </c>
      <c r="H182" s="219">
        <v>10</v>
      </c>
      <c r="I182" s="220"/>
      <c r="J182" s="221">
        <f>ROUND(I182*H182,2)</f>
        <v>0</v>
      </c>
      <c r="K182" s="217" t="s">
        <v>1331</v>
      </c>
      <c r="L182" s="43"/>
      <c r="M182" s="222" t="s">
        <v>19</v>
      </c>
      <c r="N182" s="223" t="s">
        <v>40</v>
      </c>
      <c r="O182" s="79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AR182" s="17" t="s">
        <v>77</v>
      </c>
      <c r="AT182" s="17" t="s">
        <v>147</v>
      </c>
      <c r="AU182" s="17" t="s">
        <v>79</v>
      </c>
      <c r="AY182" s="17" t="s">
        <v>146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7" t="s">
        <v>77</v>
      </c>
      <c r="BK182" s="226">
        <f>ROUND(I182*H182,2)</f>
        <v>0</v>
      </c>
      <c r="BL182" s="17" t="s">
        <v>77</v>
      </c>
      <c r="BM182" s="17" t="s">
        <v>1696</v>
      </c>
    </row>
    <row r="183" s="1" customFormat="1" ht="16.5" customHeight="1">
      <c r="B183" s="38"/>
      <c r="C183" s="250" t="s">
        <v>548</v>
      </c>
      <c r="D183" s="250" t="s">
        <v>165</v>
      </c>
      <c r="E183" s="251" t="s">
        <v>1697</v>
      </c>
      <c r="F183" s="252" t="s">
        <v>1698</v>
      </c>
      <c r="G183" s="253" t="s">
        <v>193</v>
      </c>
      <c r="H183" s="254">
        <v>10</v>
      </c>
      <c r="I183" s="255"/>
      <c r="J183" s="256">
        <f>ROUND(I183*H183,2)</f>
        <v>0</v>
      </c>
      <c r="K183" s="252" t="s">
        <v>1331</v>
      </c>
      <c r="L183" s="257"/>
      <c r="M183" s="258" t="s">
        <v>19</v>
      </c>
      <c r="N183" s="259" t="s">
        <v>40</v>
      </c>
      <c r="O183" s="79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AR183" s="17" t="s">
        <v>737</v>
      </c>
      <c r="AT183" s="17" t="s">
        <v>165</v>
      </c>
      <c r="AU183" s="17" t="s">
        <v>79</v>
      </c>
      <c r="AY183" s="17" t="s">
        <v>146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77</v>
      </c>
      <c r="BK183" s="226">
        <f>ROUND(I183*H183,2)</f>
        <v>0</v>
      </c>
      <c r="BL183" s="17" t="s">
        <v>737</v>
      </c>
      <c r="BM183" s="17" t="s">
        <v>1699</v>
      </c>
    </row>
    <row r="184" s="1" customFormat="1" ht="16.5" customHeight="1">
      <c r="B184" s="38"/>
      <c r="C184" s="250" t="s">
        <v>552</v>
      </c>
      <c r="D184" s="250" t="s">
        <v>165</v>
      </c>
      <c r="E184" s="251" t="s">
        <v>1700</v>
      </c>
      <c r="F184" s="252" t="s">
        <v>1701</v>
      </c>
      <c r="G184" s="253" t="s">
        <v>178</v>
      </c>
      <c r="H184" s="254">
        <v>2</v>
      </c>
      <c r="I184" s="255"/>
      <c r="J184" s="256">
        <f>ROUND(I184*H184,2)</f>
        <v>0</v>
      </c>
      <c r="K184" s="252" t="s">
        <v>1331</v>
      </c>
      <c r="L184" s="257"/>
      <c r="M184" s="258" t="s">
        <v>19</v>
      </c>
      <c r="N184" s="259" t="s">
        <v>40</v>
      </c>
      <c r="O184" s="79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AR184" s="17" t="s">
        <v>737</v>
      </c>
      <c r="AT184" s="17" t="s">
        <v>165</v>
      </c>
      <c r="AU184" s="17" t="s">
        <v>79</v>
      </c>
      <c r="AY184" s="17" t="s">
        <v>146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77</v>
      </c>
      <c r="BK184" s="226">
        <f>ROUND(I184*H184,2)</f>
        <v>0</v>
      </c>
      <c r="BL184" s="17" t="s">
        <v>737</v>
      </c>
      <c r="BM184" s="17" t="s">
        <v>1702</v>
      </c>
    </row>
    <row r="185" s="1" customFormat="1" ht="16.5" customHeight="1">
      <c r="B185" s="38"/>
      <c r="C185" s="215" t="s">
        <v>556</v>
      </c>
      <c r="D185" s="215" t="s">
        <v>147</v>
      </c>
      <c r="E185" s="216" t="s">
        <v>1703</v>
      </c>
      <c r="F185" s="217" t="s">
        <v>1704</v>
      </c>
      <c r="G185" s="218" t="s">
        <v>193</v>
      </c>
      <c r="H185" s="219">
        <v>10</v>
      </c>
      <c r="I185" s="220"/>
      <c r="J185" s="221">
        <f>ROUND(I185*H185,2)</f>
        <v>0</v>
      </c>
      <c r="K185" s="217" t="s">
        <v>1331</v>
      </c>
      <c r="L185" s="43"/>
      <c r="M185" s="222" t="s">
        <v>19</v>
      </c>
      <c r="N185" s="223" t="s">
        <v>40</v>
      </c>
      <c r="O185" s="79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AR185" s="17" t="s">
        <v>77</v>
      </c>
      <c r="AT185" s="17" t="s">
        <v>147</v>
      </c>
      <c r="AU185" s="17" t="s">
        <v>79</v>
      </c>
      <c r="AY185" s="17" t="s">
        <v>146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77</v>
      </c>
      <c r="BK185" s="226">
        <f>ROUND(I185*H185,2)</f>
        <v>0</v>
      </c>
      <c r="BL185" s="17" t="s">
        <v>77</v>
      </c>
      <c r="BM185" s="17" t="s">
        <v>1705</v>
      </c>
    </row>
    <row r="186" s="1" customFormat="1" ht="16.5" customHeight="1">
      <c r="B186" s="38"/>
      <c r="C186" s="215" t="s">
        <v>560</v>
      </c>
      <c r="D186" s="215" t="s">
        <v>147</v>
      </c>
      <c r="E186" s="216" t="s">
        <v>1706</v>
      </c>
      <c r="F186" s="217" t="s">
        <v>1707</v>
      </c>
      <c r="G186" s="218" t="s">
        <v>178</v>
      </c>
      <c r="H186" s="219">
        <v>2</v>
      </c>
      <c r="I186" s="220"/>
      <c r="J186" s="221">
        <f>ROUND(I186*H186,2)</f>
        <v>0</v>
      </c>
      <c r="K186" s="217" t="s">
        <v>1331</v>
      </c>
      <c r="L186" s="43"/>
      <c r="M186" s="222" t="s">
        <v>19</v>
      </c>
      <c r="N186" s="223" t="s">
        <v>40</v>
      </c>
      <c r="O186" s="79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AR186" s="17" t="s">
        <v>77</v>
      </c>
      <c r="AT186" s="17" t="s">
        <v>147</v>
      </c>
      <c r="AU186" s="17" t="s">
        <v>79</v>
      </c>
      <c r="AY186" s="17" t="s">
        <v>146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77</v>
      </c>
      <c r="BK186" s="226">
        <f>ROUND(I186*H186,2)</f>
        <v>0</v>
      </c>
      <c r="BL186" s="17" t="s">
        <v>77</v>
      </c>
      <c r="BM186" s="17" t="s">
        <v>1708</v>
      </c>
    </row>
    <row r="187" s="11" customFormat="1" ht="22.8" customHeight="1">
      <c r="B187" s="199"/>
      <c r="C187" s="200"/>
      <c r="D187" s="201" t="s">
        <v>68</v>
      </c>
      <c r="E187" s="213" t="s">
        <v>746</v>
      </c>
      <c r="F187" s="213" t="s">
        <v>1709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SUM(P188:P202)</f>
        <v>0</v>
      </c>
      <c r="Q187" s="207"/>
      <c r="R187" s="208">
        <f>SUM(R188:R202)</f>
        <v>0</v>
      </c>
      <c r="S187" s="207"/>
      <c r="T187" s="209">
        <f>SUM(T188:T202)</f>
        <v>0</v>
      </c>
      <c r="AR187" s="210" t="s">
        <v>77</v>
      </c>
      <c r="AT187" s="211" t="s">
        <v>68</v>
      </c>
      <c r="AU187" s="211" t="s">
        <v>77</v>
      </c>
      <c r="AY187" s="210" t="s">
        <v>146</v>
      </c>
      <c r="BK187" s="212">
        <f>SUM(BK188:BK202)</f>
        <v>0</v>
      </c>
    </row>
    <row r="188" s="1" customFormat="1" ht="33.75" customHeight="1">
      <c r="B188" s="38"/>
      <c r="C188" s="215" t="s">
        <v>564</v>
      </c>
      <c r="D188" s="215" t="s">
        <v>147</v>
      </c>
      <c r="E188" s="216" t="s">
        <v>1710</v>
      </c>
      <c r="F188" s="217" t="s">
        <v>1711</v>
      </c>
      <c r="G188" s="218" t="s">
        <v>178</v>
      </c>
      <c r="H188" s="219">
        <v>1</v>
      </c>
      <c r="I188" s="220"/>
      <c r="J188" s="221">
        <f>ROUND(I188*H188,2)</f>
        <v>0</v>
      </c>
      <c r="K188" s="217" t="s">
        <v>1331</v>
      </c>
      <c r="L188" s="43"/>
      <c r="M188" s="222" t="s">
        <v>19</v>
      </c>
      <c r="N188" s="223" t="s">
        <v>40</v>
      </c>
      <c r="O188" s="79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AR188" s="17" t="s">
        <v>77</v>
      </c>
      <c r="AT188" s="17" t="s">
        <v>147</v>
      </c>
      <c r="AU188" s="17" t="s">
        <v>79</v>
      </c>
      <c r="AY188" s="17" t="s">
        <v>146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77</v>
      </c>
      <c r="BK188" s="226">
        <f>ROUND(I188*H188,2)</f>
        <v>0</v>
      </c>
      <c r="BL188" s="17" t="s">
        <v>77</v>
      </c>
      <c r="BM188" s="17" t="s">
        <v>1712</v>
      </c>
    </row>
    <row r="189" s="1" customFormat="1" ht="16.5" customHeight="1">
      <c r="B189" s="38"/>
      <c r="C189" s="215" t="s">
        <v>568</v>
      </c>
      <c r="D189" s="215" t="s">
        <v>147</v>
      </c>
      <c r="E189" s="216" t="s">
        <v>1023</v>
      </c>
      <c r="F189" s="217" t="s">
        <v>1024</v>
      </c>
      <c r="G189" s="218" t="s">
        <v>193</v>
      </c>
      <c r="H189" s="219">
        <v>10</v>
      </c>
      <c r="I189" s="220"/>
      <c r="J189" s="221">
        <f>ROUND(I189*H189,2)</f>
        <v>0</v>
      </c>
      <c r="K189" s="217" t="s">
        <v>1331</v>
      </c>
      <c r="L189" s="43"/>
      <c r="M189" s="222" t="s">
        <v>19</v>
      </c>
      <c r="N189" s="223" t="s">
        <v>40</v>
      </c>
      <c r="O189" s="79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AR189" s="17" t="s">
        <v>77</v>
      </c>
      <c r="AT189" s="17" t="s">
        <v>147</v>
      </c>
      <c r="AU189" s="17" t="s">
        <v>79</v>
      </c>
      <c r="AY189" s="17" t="s">
        <v>146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77</v>
      </c>
      <c r="BK189" s="226">
        <f>ROUND(I189*H189,2)</f>
        <v>0</v>
      </c>
      <c r="BL189" s="17" t="s">
        <v>77</v>
      </c>
      <c r="BM189" s="17" t="s">
        <v>1713</v>
      </c>
    </row>
    <row r="190" s="1" customFormat="1" ht="16.5" customHeight="1">
      <c r="B190" s="38"/>
      <c r="C190" s="250" t="s">
        <v>572</v>
      </c>
      <c r="D190" s="250" t="s">
        <v>165</v>
      </c>
      <c r="E190" s="251" t="s">
        <v>1020</v>
      </c>
      <c r="F190" s="252" t="s">
        <v>1021</v>
      </c>
      <c r="G190" s="253" t="s">
        <v>193</v>
      </c>
      <c r="H190" s="254">
        <v>10</v>
      </c>
      <c r="I190" s="255"/>
      <c r="J190" s="256">
        <f>ROUND(I190*H190,2)</f>
        <v>0</v>
      </c>
      <c r="K190" s="252" t="s">
        <v>1331</v>
      </c>
      <c r="L190" s="257"/>
      <c r="M190" s="258" t="s">
        <v>19</v>
      </c>
      <c r="N190" s="259" t="s">
        <v>40</v>
      </c>
      <c r="O190" s="79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AR190" s="17" t="s">
        <v>737</v>
      </c>
      <c r="AT190" s="17" t="s">
        <v>165</v>
      </c>
      <c r="AU190" s="17" t="s">
        <v>79</v>
      </c>
      <c r="AY190" s="17" t="s">
        <v>146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77</v>
      </c>
      <c r="BK190" s="226">
        <f>ROUND(I190*H190,2)</f>
        <v>0</v>
      </c>
      <c r="BL190" s="17" t="s">
        <v>737</v>
      </c>
      <c r="BM190" s="17" t="s">
        <v>1714</v>
      </c>
    </row>
    <row r="191" s="1" customFormat="1" ht="33.75" customHeight="1">
      <c r="B191" s="38"/>
      <c r="C191" s="215" t="s">
        <v>576</v>
      </c>
      <c r="D191" s="215" t="s">
        <v>147</v>
      </c>
      <c r="E191" s="216" t="s">
        <v>1048</v>
      </c>
      <c r="F191" s="217" t="s">
        <v>1049</v>
      </c>
      <c r="G191" s="218" t="s">
        <v>178</v>
      </c>
      <c r="H191" s="219">
        <v>2</v>
      </c>
      <c r="I191" s="220"/>
      <c r="J191" s="221">
        <f>ROUND(I191*H191,2)</f>
        <v>0</v>
      </c>
      <c r="K191" s="217" t="s">
        <v>1331</v>
      </c>
      <c r="L191" s="43"/>
      <c r="M191" s="222" t="s">
        <v>19</v>
      </c>
      <c r="N191" s="223" t="s">
        <v>40</v>
      </c>
      <c r="O191" s="79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AR191" s="17" t="s">
        <v>77</v>
      </c>
      <c r="AT191" s="17" t="s">
        <v>147</v>
      </c>
      <c r="AU191" s="17" t="s">
        <v>79</v>
      </c>
      <c r="AY191" s="17" t="s">
        <v>146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77</v>
      </c>
      <c r="BK191" s="226">
        <f>ROUND(I191*H191,2)</f>
        <v>0</v>
      </c>
      <c r="BL191" s="17" t="s">
        <v>77</v>
      </c>
      <c r="BM191" s="17" t="s">
        <v>1715</v>
      </c>
    </row>
    <row r="192" s="1" customFormat="1" ht="16.5" customHeight="1">
      <c r="B192" s="38"/>
      <c r="C192" s="215" t="s">
        <v>580</v>
      </c>
      <c r="D192" s="215" t="s">
        <v>147</v>
      </c>
      <c r="E192" s="216" t="s">
        <v>1716</v>
      </c>
      <c r="F192" s="217" t="s">
        <v>1717</v>
      </c>
      <c r="G192" s="218" t="s">
        <v>178</v>
      </c>
      <c r="H192" s="219">
        <v>1</v>
      </c>
      <c r="I192" s="220"/>
      <c r="J192" s="221">
        <f>ROUND(I192*H192,2)</f>
        <v>0</v>
      </c>
      <c r="K192" s="217" t="s">
        <v>1331</v>
      </c>
      <c r="L192" s="43"/>
      <c r="M192" s="222" t="s">
        <v>19</v>
      </c>
      <c r="N192" s="223" t="s">
        <v>40</v>
      </c>
      <c r="O192" s="79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AR192" s="17" t="s">
        <v>77</v>
      </c>
      <c r="AT192" s="17" t="s">
        <v>147</v>
      </c>
      <c r="AU192" s="17" t="s">
        <v>79</v>
      </c>
      <c r="AY192" s="17" t="s">
        <v>146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77</v>
      </c>
      <c r="BK192" s="226">
        <f>ROUND(I192*H192,2)</f>
        <v>0</v>
      </c>
      <c r="BL192" s="17" t="s">
        <v>77</v>
      </c>
      <c r="BM192" s="17" t="s">
        <v>1718</v>
      </c>
    </row>
    <row r="193" s="1" customFormat="1" ht="16.5" customHeight="1">
      <c r="B193" s="38"/>
      <c r="C193" s="215" t="s">
        <v>586</v>
      </c>
      <c r="D193" s="215" t="s">
        <v>147</v>
      </c>
      <c r="E193" s="216" t="s">
        <v>1719</v>
      </c>
      <c r="F193" s="217" t="s">
        <v>1720</v>
      </c>
      <c r="G193" s="218" t="s">
        <v>480</v>
      </c>
      <c r="H193" s="219">
        <v>1</v>
      </c>
      <c r="I193" s="220"/>
      <c r="J193" s="221">
        <f>ROUND(I193*H193,2)</f>
        <v>0</v>
      </c>
      <c r="K193" s="217" t="s">
        <v>1331</v>
      </c>
      <c r="L193" s="43"/>
      <c r="M193" s="222" t="s">
        <v>19</v>
      </c>
      <c r="N193" s="223" t="s">
        <v>40</v>
      </c>
      <c r="O193" s="79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AR193" s="17" t="s">
        <v>77</v>
      </c>
      <c r="AT193" s="17" t="s">
        <v>147</v>
      </c>
      <c r="AU193" s="17" t="s">
        <v>79</v>
      </c>
      <c r="AY193" s="17" t="s">
        <v>146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77</v>
      </c>
      <c r="BK193" s="226">
        <f>ROUND(I193*H193,2)</f>
        <v>0</v>
      </c>
      <c r="BL193" s="17" t="s">
        <v>77</v>
      </c>
      <c r="BM193" s="17" t="s">
        <v>1721</v>
      </c>
    </row>
    <row r="194" s="1" customFormat="1" ht="16.5" customHeight="1">
      <c r="B194" s="38"/>
      <c r="C194" s="215" t="s">
        <v>590</v>
      </c>
      <c r="D194" s="215" t="s">
        <v>147</v>
      </c>
      <c r="E194" s="216" t="s">
        <v>1722</v>
      </c>
      <c r="F194" s="217" t="s">
        <v>1723</v>
      </c>
      <c r="G194" s="218" t="s">
        <v>178</v>
      </c>
      <c r="H194" s="219">
        <v>1</v>
      </c>
      <c r="I194" s="220"/>
      <c r="J194" s="221">
        <f>ROUND(I194*H194,2)</f>
        <v>0</v>
      </c>
      <c r="K194" s="217" t="s">
        <v>1331</v>
      </c>
      <c r="L194" s="43"/>
      <c r="M194" s="222" t="s">
        <v>19</v>
      </c>
      <c r="N194" s="223" t="s">
        <v>40</v>
      </c>
      <c r="O194" s="79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AR194" s="17" t="s">
        <v>77</v>
      </c>
      <c r="AT194" s="17" t="s">
        <v>147</v>
      </c>
      <c r="AU194" s="17" t="s">
        <v>79</v>
      </c>
      <c r="AY194" s="17" t="s">
        <v>146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77</v>
      </c>
      <c r="BK194" s="226">
        <f>ROUND(I194*H194,2)</f>
        <v>0</v>
      </c>
      <c r="BL194" s="17" t="s">
        <v>77</v>
      </c>
      <c r="BM194" s="17" t="s">
        <v>1724</v>
      </c>
    </row>
    <row r="195" s="1" customFormat="1" ht="16.5" customHeight="1">
      <c r="B195" s="38"/>
      <c r="C195" s="215" t="s">
        <v>596</v>
      </c>
      <c r="D195" s="215" t="s">
        <v>147</v>
      </c>
      <c r="E195" s="216" t="s">
        <v>1725</v>
      </c>
      <c r="F195" s="217" t="s">
        <v>1726</v>
      </c>
      <c r="G195" s="218" t="s">
        <v>178</v>
      </c>
      <c r="H195" s="219">
        <v>1</v>
      </c>
      <c r="I195" s="220"/>
      <c r="J195" s="221">
        <f>ROUND(I195*H195,2)</f>
        <v>0</v>
      </c>
      <c r="K195" s="217" t="s">
        <v>1331</v>
      </c>
      <c r="L195" s="43"/>
      <c r="M195" s="222" t="s">
        <v>19</v>
      </c>
      <c r="N195" s="223" t="s">
        <v>40</v>
      </c>
      <c r="O195" s="79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AR195" s="17" t="s">
        <v>77</v>
      </c>
      <c r="AT195" s="17" t="s">
        <v>147</v>
      </c>
      <c r="AU195" s="17" t="s">
        <v>79</v>
      </c>
      <c r="AY195" s="17" t="s">
        <v>146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77</v>
      </c>
      <c r="BK195" s="226">
        <f>ROUND(I195*H195,2)</f>
        <v>0</v>
      </c>
      <c r="BL195" s="17" t="s">
        <v>77</v>
      </c>
      <c r="BM195" s="17" t="s">
        <v>1727</v>
      </c>
    </row>
    <row r="196" s="1" customFormat="1" ht="16.5" customHeight="1">
      <c r="B196" s="38"/>
      <c r="C196" s="215" t="s">
        <v>600</v>
      </c>
      <c r="D196" s="215" t="s">
        <v>147</v>
      </c>
      <c r="E196" s="216" t="s">
        <v>1728</v>
      </c>
      <c r="F196" s="217" t="s">
        <v>1729</v>
      </c>
      <c r="G196" s="218" t="s">
        <v>178</v>
      </c>
      <c r="H196" s="219">
        <v>1</v>
      </c>
      <c r="I196" s="220"/>
      <c r="J196" s="221">
        <f>ROUND(I196*H196,2)</f>
        <v>0</v>
      </c>
      <c r="K196" s="217" t="s">
        <v>1331</v>
      </c>
      <c r="L196" s="43"/>
      <c r="M196" s="222" t="s">
        <v>19</v>
      </c>
      <c r="N196" s="223" t="s">
        <v>40</v>
      </c>
      <c r="O196" s="79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AR196" s="17" t="s">
        <v>77</v>
      </c>
      <c r="AT196" s="17" t="s">
        <v>147</v>
      </c>
      <c r="AU196" s="17" t="s">
        <v>79</v>
      </c>
      <c r="AY196" s="17" t="s">
        <v>146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77</v>
      </c>
      <c r="BK196" s="226">
        <f>ROUND(I196*H196,2)</f>
        <v>0</v>
      </c>
      <c r="BL196" s="17" t="s">
        <v>77</v>
      </c>
      <c r="BM196" s="17" t="s">
        <v>1730</v>
      </c>
    </row>
    <row r="197" s="1" customFormat="1" ht="16.5" customHeight="1">
      <c r="B197" s="38"/>
      <c r="C197" s="215" t="s">
        <v>604</v>
      </c>
      <c r="D197" s="215" t="s">
        <v>147</v>
      </c>
      <c r="E197" s="216" t="s">
        <v>1731</v>
      </c>
      <c r="F197" s="217" t="s">
        <v>1732</v>
      </c>
      <c r="G197" s="218" t="s">
        <v>178</v>
      </c>
      <c r="H197" s="219">
        <v>1</v>
      </c>
      <c r="I197" s="220"/>
      <c r="J197" s="221">
        <f>ROUND(I197*H197,2)</f>
        <v>0</v>
      </c>
      <c r="K197" s="217" t="s">
        <v>1331</v>
      </c>
      <c r="L197" s="43"/>
      <c r="M197" s="222" t="s">
        <v>19</v>
      </c>
      <c r="N197" s="223" t="s">
        <v>40</v>
      </c>
      <c r="O197" s="79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AR197" s="17" t="s">
        <v>77</v>
      </c>
      <c r="AT197" s="17" t="s">
        <v>147</v>
      </c>
      <c r="AU197" s="17" t="s">
        <v>79</v>
      </c>
      <c r="AY197" s="17" t="s">
        <v>146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77</v>
      </c>
      <c r="BK197" s="226">
        <f>ROUND(I197*H197,2)</f>
        <v>0</v>
      </c>
      <c r="BL197" s="17" t="s">
        <v>77</v>
      </c>
      <c r="BM197" s="17" t="s">
        <v>1733</v>
      </c>
    </row>
    <row r="198" s="1" customFormat="1" ht="16.5" customHeight="1">
      <c r="B198" s="38"/>
      <c r="C198" s="215" t="s">
        <v>610</v>
      </c>
      <c r="D198" s="215" t="s">
        <v>147</v>
      </c>
      <c r="E198" s="216" t="s">
        <v>1734</v>
      </c>
      <c r="F198" s="217" t="s">
        <v>1735</v>
      </c>
      <c r="G198" s="218" t="s">
        <v>178</v>
      </c>
      <c r="H198" s="219">
        <v>3</v>
      </c>
      <c r="I198" s="220"/>
      <c r="J198" s="221">
        <f>ROUND(I198*H198,2)</f>
        <v>0</v>
      </c>
      <c r="K198" s="217" t="s">
        <v>1331</v>
      </c>
      <c r="L198" s="43"/>
      <c r="M198" s="222" t="s">
        <v>19</v>
      </c>
      <c r="N198" s="223" t="s">
        <v>40</v>
      </c>
      <c r="O198" s="79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AR198" s="17" t="s">
        <v>77</v>
      </c>
      <c r="AT198" s="17" t="s">
        <v>147</v>
      </c>
      <c r="AU198" s="17" t="s">
        <v>79</v>
      </c>
      <c r="AY198" s="17" t="s">
        <v>146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77</v>
      </c>
      <c r="BK198" s="226">
        <f>ROUND(I198*H198,2)</f>
        <v>0</v>
      </c>
      <c r="BL198" s="17" t="s">
        <v>77</v>
      </c>
      <c r="BM198" s="17" t="s">
        <v>1736</v>
      </c>
    </row>
    <row r="199" s="1" customFormat="1" ht="16.5" customHeight="1">
      <c r="B199" s="38"/>
      <c r="C199" s="215" t="s">
        <v>614</v>
      </c>
      <c r="D199" s="215" t="s">
        <v>147</v>
      </c>
      <c r="E199" s="216" t="s">
        <v>1737</v>
      </c>
      <c r="F199" s="217" t="s">
        <v>1738</v>
      </c>
      <c r="G199" s="218" t="s">
        <v>178</v>
      </c>
      <c r="H199" s="219">
        <v>17</v>
      </c>
      <c r="I199" s="220"/>
      <c r="J199" s="221">
        <f>ROUND(I199*H199,2)</f>
        <v>0</v>
      </c>
      <c r="K199" s="217" t="s">
        <v>1331</v>
      </c>
      <c r="L199" s="43"/>
      <c r="M199" s="222" t="s">
        <v>19</v>
      </c>
      <c r="N199" s="223" t="s">
        <v>40</v>
      </c>
      <c r="O199" s="79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AR199" s="17" t="s">
        <v>77</v>
      </c>
      <c r="AT199" s="17" t="s">
        <v>147</v>
      </c>
      <c r="AU199" s="17" t="s">
        <v>79</v>
      </c>
      <c r="AY199" s="17" t="s">
        <v>146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77</v>
      </c>
      <c r="BK199" s="226">
        <f>ROUND(I199*H199,2)</f>
        <v>0</v>
      </c>
      <c r="BL199" s="17" t="s">
        <v>77</v>
      </c>
      <c r="BM199" s="17" t="s">
        <v>1739</v>
      </c>
    </row>
    <row r="200" s="1" customFormat="1" ht="16.5" customHeight="1">
      <c r="B200" s="38"/>
      <c r="C200" s="215" t="s">
        <v>618</v>
      </c>
      <c r="D200" s="215" t="s">
        <v>147</v>
      </c>
      <c r="E200" s="216" t="s">
        <v>1740</v>
      </c>
      <c r="F200" s="217" t="s">
        <v>1741</v>
      </c>
      <c r="G200" s="218" t="s">
        <v>193</v>
      </c>
      <c r="H200" s="219">
        <v>100</v>
      </c>
      <c r="I200" s="220"/>
      <c r="J200" s="221">
        <f>ROUND(I200*H200,2)</f>
        <v>0</v>
      </c>
      <c r="K200" s="217" t="s">
        <v>1331</v>
      </c>
      <c r="L200" s="43"/>
      <c r="M200" s="222" t="s">
        <v>19</v>
      </c>
      <c r="N200" s="223" t="s">
        <v>40</v>
      </c>
      <c r="O200" s="79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AR200" s="17" t="s">
        <v>77</v>
      </c>
      <c r="AT200" s="17" t="s">
        <v>147</v>
      </c>
      <c r="AU200" s="17" t="s">
        <v>79</v>
      </c>
      <c r="AY200" s="17" t="s">
        <v>146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77</v>
      </c>
      <c r="BK200" s="226">
        <f>ROUND(I200*H200,2)</f>
        <v>0</v>
      </c>
      <c r="BL200" s="17" t="s">
        <v>77</v>
      </c>
      <c r="BM200" s="17" t="s">
        <v>1742</v>
      </c>
    </row>
    <row r="201" s="1" customFormat="1" ht="16.5" customHeight="1">
      <c r="B201" s="38"/>
      <c r="C201" s="215" t="s">
        <v>622</v>
      </c>
      <c r="D201" s="215" t="s">
        <v>147</v>
      </c>
      <c r="E201" s="216" t="s">
        <v>1743</v>
      </c>
      <c r="F201" s="217" t="s">
        <v>1744</v>
      </c>
      <c r="G201" s="218" t="s">
        <v>193</v>
      </c>
      <c r="H201" s="219">
        <v>90</v>
      </c>
      <c r="I201" s="220"/>
      <c r="J201" s="221">
        <f>ROUND(I201*H201,2)</f>
        <v>0</v>
      </c>
      <c r="K201" s="217" t="s">
        <v>1331</v>
      </c>
      <c r="L201" s="43"/>
      <c r="M201" s="222" t="s">
        <v>19</v>
      </c>
      <c r="N201" s="223" t="s">
        <v>40</v>
      </c>
      <c r="O201" s="79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AR201" s="17" t="s">
        <v>77</v>
      </c>
      <c r="AT201" s="17" t="s">
        <v>147</v>
      </c>
      <c r="AU201" s="17" t="s">
        <v>79</v>
      </c>
      <c r="AY201" s="17" t="s">
        <v>146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77</v>
      </c>
      <c r="BK201" s="226">
        <f>ROUND(I201*H201,2)</f>
        <v>0</v>
      </c>
      <c r="BL201" s="17" t="s">
        <v>77</v>
      </c>
      <c r="BM201" s="17" t="s">
        <v>1745</v>
      </c>
    </row>
    <row r="202" s="1" customFormat="1" ht="16.5" customHeight="1">
      <c r="B202" s="38"/>
      <c r="C202" s="250" t="s">
        <v>626</v>
      </c>
      <c r="D202" s="250" t="s">
        <v>165</v>
      </c>
      <c r="E202" s="251" t="s">
        <v>1746</v>
      </c>
      <c r="F202" s="252" t="s">
        <v>1747</v>
      </c>
      <c r="G202" s="253" t="s">
        <v>193</v>
      </c>
      <c r="H202" s="254">
        <v>90</v>
      </c>
      <c r="I202" s="255"/>
      <c r="J202" s="256">
        <f>ROUND(I202*H202,2)</f>
        <v>0</v>
      </c>
      <c r="K202" s="252" t="s">
        <v>1331</v>
      </c>
      <c r="L202" s="257"/>
      <c r="M202" s="258" t="s">
        <v>19</v>
      </c>
      <c r="N202" s="259" t="s">
        <v>40</v>
      </c>
      <c r="O202" s="79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AR202" s="17" t="s">
        <v>737</v>
      </c>
      <c r="AT202" s="17" t="s">
        <v>165</v>
      </c>
      <c r="AU202" s="17" t="s">
        <v>79</v>
      </c>
      <c r="AY202" s="17" t="s">
        <v>146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77</v>
      </c>
      <c r="BK202" s="226">
        <f>ROUND(I202*H202,2)</f>
        <v>0</v>
      </c>
      <c r="BL202" s="17" t="s">
        <v>737</v>
      </c>
      <c r="BM202" s="17" t="s">
        <v>1748</v>
      </c>
    </row>
    <row r="203" s="11" customFormat="1" ht="22.8" customHeight="1">
      <c r="B203" s="199"/>
      <c r="C203" s="200"/>
      <c r="D203" s="201" t="s">
        <v>68</v>
      </c>
      <c r="E203" s="213" t="s">
        <v>961</v>
      </c>
      <c r="F203" s="213" t="s">
        <v>962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SUM(P204:P208)</f>
        <v>0</v>
      </c>
      <c r="Q203" s="207"/>
      <c r="R203" s="208">
        <f>SUM(R204:R208)</f>
        <v>0</v>
      </c>
      <c r="S203" s="207"/>
      <c r="T203" s="209">
        <f>SUM(T204:T208)</f>
        <v>0</v>
      </c>
      <c r="AR203" s="210" t="s">
        <v>152</v>
      </c>
      <c r="AT203" s="211" t="s">
        <v>68</v>
      </c>
      <c r="AU203" s="211" t="s">
        <v>77</v>
      </c>
      <c r="AY203" s="210" t="s">
        <v>146</v>
      </c>
      <c r="BK203" s="212">
        <f>SUM(BK204:BK208)</f>
        <v>0</v>
      </c>
    </row>
    <row r="204" s="1" customFormat="1" ht="22.5" customHeight="1">
      <c r="B204" s="38"/>
      <c r="C204" s="215" t="s">
        <v>630</v>
      </c>
      <c r="D204" s="215" t="s">
        <v>147</v>
      </c>
      <c r="E204" s="216" t="s">
        <v>1284</v>
      </c>
      <c r="F204" s="217" t="s">
        <v>1285</v>
      </c>
      <c r="G204" s="218" t="s">
        <v>1286</v>
      </c>
      <c r="H204" s="219">
        <v>40</v>
      </c>
      <c r="I204" s="220"/>
      <c r="J204" s="221">
        <f>ROUND(I204*H204,2)</f>
        <v>0</v>
      </c>
      <c r="K204" s="217" t="s">
        <v>1331</v>
      </c>
      <c r="L204" s="43"/>
      <c r="M204" s="222" t="s">
        <v>19</v>
      </c>
      <c r="N204" s="223" t="s">
        <v>40</v>
      </c>
      <c r="O204" s="79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AR204" s="17" t="s">
        <v>77</v>
      </c>
      <c r="AT204" s="17" t="s">
        <v>147</v>
      </c>
      <c r="AU204" s="17" t="s">
        <v>79</v>
      </c>
      <c r="AY204" s="17" t="s">
        <v>146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77</v>
      </c>
      <c r="BK204" s="226">
        <f>ROUND(I204*H204,2)</f>
        <v>0</v>
      </c>
      <c r="BL204" s="17" t="s">
        <v>77</v>
      </c>
      <c r="BM204" s="17" t="s">
        <v>1749</v>
      </c>
    </row>
    <row r="205" s="1" customFormat="1" ht="16.5" customHeight="1">
      <c r="B205" s="38"/>
      <c r="C205" s="215" t="s">
        <v>634</v>
      </c>
      <c r="D205" s="215" t="s">
        <v>147</v>
      </c>
      <c r="E205" s="216" t="s">
        <v>1291</v>
      </c>
      <c r="F205" s="217" t="s">
        <v>1292</v>
      </c>
      <c r="G205" s="218" t="s">
        <v>1286</v>
      </c>
      <c r="H205" s="219">
        <v>32</v>
      </c>
      <c r="I205" s="220"/>
      <c r="J205" s="221">
        <f>ROUND(I205*H205,2)</f>
        <v>0</v>
      </c>
      <c r="K205" s="217" t="s">
        <v>1331</v>
      </c>
      <c r="L205" s="43"/>
      <c r="M205" s="222" t="s">
        <v>19</v>
      </c>
      <c r="N205" s="223" t="s">
        <v>40</v>
      </c>
      <c r="O205" s="79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AR205" s="17" t="s">
        <v>77</v>
      </c>
      <c r="AT205" s="17" t="s">
        <v>147</v>
      </c>
      <c r="AU205" s="17" t="s">
        <v>79</v>
      </c>
      <c r="AY205" s="17" t="s">
        <v>146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77</v>
      </c>
      <c r="BK205" s="226">
        <f>ROUND(I205*H205,2)</f>
        <v>0</v>
      </c>
      <c r="BL205" s="17" t="s">
        <v>77</v>
      </c>
      <c r="BM205" s="17" t="s">
        <v>1750</v>
      </c>
    </row>
    <row r="206" s="1" customFormat="1" ht="22.5" customHeight="1">
      <c r="B206" s="38"/>
      <c r="C206" s="215" t="s">
        <v>638</v>
      </c>
      <c r="D206" s="215" t="s">
        <v>147</v>
      </c>
      <c r="E206" s="216" t="s">
        <v>1427</v>
      </c>
      <c r="F206" s="217" t="s">
        <v>1428</v>
      </c>
      <c r="G206" s="218" t="s">
        <v>1286</v>
      </c>
      <c r="H206" s="219">
        <v>8</v>
      </c>
      <c r="I206" s="220"/>
      <c r="J206" s="221">
        <f>ROUND(I206*H206,2)</f>
        <v>0</v>
      </c>
      <c r="K206" s="217" t="s">
        <v>1331</v>
      </c>
      <c r="L206" s="43"/>
      <c r="M206" s="222" t="s">
        <v>19</v>
      </c>
      <c r="N206" s="223" t="s">
        <v>40</v>
      </c>
      <c r="O206" s="79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AR206" s="17" t="s">
        <v>77</v>
      </c>
      <c r="AT206" s="17" t="s">
        <v>147</v>
      </c>
      <c r="AU206" s="17" t="s">
        <v>79</v>
      </c>
      <c r="AY206" s="17" t="s">
        <v>146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77</v>
      </c>
      <c r="BK206" s="226">
        <f>ROUND(I206*H206,2)</f>
        <v>0</v>
      </c>
      <c r="BL206" s="17" t="s">
        <v>77</v>
      </c>
      <c r="BM206" s="17" t="s">
        <v>1751</v>
      </c>
    </row>
    <row r="207" s="1" customFormat="1" ht="22.5" customHeight="1">
      <c r="B207" s="38"/>
      <c r="C207" s="215" t="s">
        <v>642</v>
      </c>
      <c r="D207" s="215" t="s">
        <v>147</v>
      </c>
      <c r="E207" s="216" t="s">
        <v>1430</v>
      </c>
      <c r="F207" s="217" t="s">
        <v>1431</v>
      </c>
      <c r="G207" s="218" t="s">
        <v>1286</v>
      </c>
      <c r="H207" s="219">
        <v>16</v>
      </c>
      <c r="I207" s="220"/>
      <c r="J207" s="221">
        <f>ROUND(I207*H207,2)</f>
        <v>0</v>
      </c>
      <c r="K207" s="217" t="s">
        <v>1331</v>
      </c>
      <c r="L207" s="43"/>
      <c r="M207" s="222" t="s">
        <v>19</v>
      </c>
      <c r="N207" s="223" t="s">
        <v>40</v>
      </c>
      <c r="O207" s="79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AR207" s="17" t="s">
        <v>77</v>
      </c>
      <c r="AT207" s="17" t="s">
        <v>147</v>
      </c>
      <c r="AU207" s="17" t="s">
        <v>79</v>
      </c>
      <c r="AY207" s="17" t="s">
        <v>146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77</v>
      </c>
      <c r="BK207" s="226">
        <f>ROUND(I207*H207,2)</f>
        <v>0</v>
      </c>
      <c r="BL207" s="17" t="s">
        <v>77</v>
      </c>
      <c r="BM207" s="17" t="s">
        <v>1752</v>
      </c>
    </row>
    <row r="208" s="1" customFormat="1" ht="16.5" customHeight="1">
      <c r="B208" s="38"/>
      <c r="C208" s="215" t="s">
        <v>648</v>
      </c>
      <c r="D208" s="215" t="s">
        <v>147</v>
      </c>
      <c r="E208" s="216" t="s">
        <v>1442</v>
      </c>
      <c r="F208" s="217" t="s">
        <v>1443</v>
      </c>
      <c r="G208" s="218" t="s">
        <v>1286</v>
      </c>
      <c r="H208" s="219">
        <v>16</v>
      </c>
      <c r="I208" s="220"/>
      <c r="J208" s="221">
        <f>ROUND(I208*H208,2)</f>
        <v>0</v>
      </c>
      <c r="K208" s="217" t="s">
        <v>19</v>
      </c>
      <c r="L208" s="43"/>
      <c r="M208" s="277" t="s">
        <v>19</v>
      </c>
      <c r="N208" s="278" t="s">
        <v>40</v>
      </c>
      <c r="O208" s="274"/>
      <c r="P208" s="275">
        <f>O208*H208</f>
        <v>0</v>
      </c>
      <c r="Q208" s="275">
        <v>0</v>
      </c>
      <c r="R208" s="275">
        <f>Q208*H208</f>
        <v>0</v>
      </c>
      <c r="S208" s="275">
        <v>0</v>
      </c>
      <c r="T208" s="276">
        <f>S208*H208</f>
        <v>0</v>
      </c>
      <c r="AR208" s="17" t="s">
        <v>77</v>
      </c>
      <c r="AT208" s="17" t="s">
        <v>147</v>
      </c>
      <c r="AU208" s="17" t="s">
        <v>79</v>
      </c>
      <c r="AY208" s="17" t="s">
        <v>146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77</v>
      </c>
      <c r="BK208" s="226">
        <f>ROUND(I208*H208,2)</f>
        <v>0</v>
      </c>
      <c r="BL208" s="17" t="s">
        <v>77</v>
      </c>
      <c r="BM208" s="17" t="s">
        <v>1753</v>
      </c>
    </row>
    <row r="209" s="1" customFormat="1" ht="6.96" customHeight="1">
      <c r="B209" s="57"/>
      <c r="C209" s="58"/>
      <c r="D209" s="58"/>
      <c r="E209" s="58"/>
      <c r="F209" s="58"/>
      <c r="G209" s="58"/>
      <c r="H209" s="58"/>
      <c r="I209" s="166"/>
      <c r="J209" s="58"/>
      <c r="K209" s="58"/>
      <c r="L209" s="43"/>
    </row>
  </sheetData>
  <sheetProtection sheet="1" autoFilter="0" formatColumns="0" formatRows="0" objects="1" scenarios="1" spinCount="100000" saltValue="AzZPemEFtLjmqUDqWyiTvn8hMFHgbf2adkwHgnstpCaXevplQsH/gk44qwbKpNYJOYuPJRkzz+dqYqVh2D4maA==" hashValue="ZK3Zzp4RAFDKOcyQQK/ShG1MtylCC4aoAxLMiSN0CKL5bvzXPmnuoLY9FBbOzI+A97qsWQ3NDbDVwg+3cg9icA==" algorithmName="SHA-512" password="CC35"/>
  <autoFilter ref="C91:K2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20"/>
      <c r="AT3" s="17" t="s">
        <v>79</v>
      </c>
    </row>
    <row r="4" ht="24.96" customHeight="1">
      <c r="B4" s="20"/>
      <c r="D4" s="139" t="s">
        <v>100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0" t="s">
        <v>16</v>
      </c>
      <c r="L6" s="20"/>
    </row>
    <row r="7" ht="16.5" customHeight="1">
      <c r="B7" s="20"/>
      <c r="E7" s="141" t="str">
        <f>'Rekapitulace stavby'!K6</f>
        <v>Oprava budovy RZZ Kunovice - Loučka</v>
      </c>
      <c r="F7" s="140"/>
      <c r="G7" s="140"/>
      <c r="H7" s="140"/>
      <c r="L7" s="20"/>
    </row>
    <row r="8" ht="12" customHeight="1">
      <c r="B8" s="20"/>
      <c r="D8" s="140" t="s">
        <v>101</v>
      </c>
      <c r="L8" s="20"/>
    </row>
    <row r="9" s="1" customFormat="1" ht="16.5" customHeight="1">
      <c r="B9" s="43"/>
      <c r="E9" s="141" t="s">
        <v>1317</v>
      </c>
      <c r="F9" s="1"/>
      <c r="G9" s="1"/>
      <c r="H9" s="1"/>
      <c r="I9" s="142"/>
      <c r="L9" s="43"/>
    </row>
    <row r="10" s="1" customFormat="1" ht="12" customHeight="1">
      <c r="B10" s="43"/>
      <c r="D10" s="140" t="s">
        <v>1318</v>
      </c>
      <c r="I10" s="142"/>
      <c r="L10" s="43"/>
    </row>
    <row r="11" s="1" customFormat="1" ht="36.96" customHeight="1">
      <c r="B11" s="43"/>
      <c r="E11" s="143" t="s">
        <v>1754</v>
      </c>
      <c r="F11" s="1"/>
      <c r="G11" s="1"/>
      <c r="H11" s="1"/>
      <c r="I11" s="142"/>
      <c r="L11" s="43"/>
    </row>
    <row r="12" s="1" customFormat="1">
      <c r="B12" s="43"/>
      <c r="I12" s="142"/>
      <c r="L12" s="43"/>
    </row>
    <row r="13" s="1" customFormat="1" ht="12" customHeight="1">
      <c r="B13" s="43"/>
      <c r="D13" s="140" t="s">
        <v>18</v>
      </c>
      <c r="F13" s="17" t="s">
        <v>19</v>
      </c>
      <c r="I13" s="144" t="s">
        <v>20</v>
      </c>
      <c r="J13" s="17" t="s">
        <v>19</v>
      </c>
      <c r="L13" s="43"/>
    </row>
    <row r="14" s="1" customFormat="1" ht="12" customHeight="1">
      <c r="B14" s="43"/>
      <c r="D14" s="140" t="s">
        <v>21</v>
      </c>
      <c r="F14" s="17" t="s">
        <v>1320</v>
      </c>
      <c r="I14" s="144" t="s">
        <v>23</v>
      </c>
      <c r="J14" s="145" t="str">
        <f>'Rekapitulace stavby'!AN8</f>
        <v>22. 5. 2019</v>
      </c>
      <c r="L14" s="43"/>
    </row>
    <row r="15" s="1" customFormat="1" ht="10.8" customHeight="1">
      <c r="B15" s="43"/>
      <c r="I15" s="142"/>
      <c r="L15" s="43"/>
    </row>
    <row r="16" s="1" customFormat="1" ht="12" customHeight="1">
      <c r="B16" s="43"/>
      <c r="D16" s="140" t="s">
        <v>25</v>
      </c>
      <c r="I16" s="144" t="s">
        <v>26</v>
      </c>
      <c r="J16" s="17" t="s">
        <v>19</v>
      </c>
      <c r="L16" s="43"/>
    </row>
    <row r="17" s="1" customFormat="1" ht="18" customHeight="1">
      <c r="B17" s="43"/>
      <c r="E17" s="17" t="s">
        <v>1321</v>
      </c>
      <c r="I17" s="144" t="s">
        <v>27</v>
      </c>
      <c r="J17" s="17" t="s">
        <v>19</v>
      </c>
      <c r="L17" s="43"/>
    </row>
    <row r="18" s="1" customFormat="1" ht="6.96" customHeight="1">
      <c r="B18" s="43"/>
      <c r="I18" s="142"/>
      <c r="L18" s="43"/>
    </row>
    <row r="19" s="1" customFormat="1" ht="12" customHeight="1">
      <c r="B19" s="43"/>
      <c r="D19" s="140" t="s">
        <v>28</v>
      </c>
      <c r="I19" s="144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4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2"/>
      <c r="L21" s="43"/>
    </row>
    <row r="22" s="1" customFormat="1" ht="12" customHeight="1">
      <c r="B22" s="43"/>
      <c r="D22" s="140" t="s">
        <v>30</v>
      </c>
      <c r="I22" s="144" t="s">
        <v>26</v>
      </c>
      <c r="J22" s="17" t="s">
        <v>19</v>
      </c>
      <c r="L22" s="43"/>
    </row>
    <row r="23" s="1" customFormat="1" ht="18" customHeight="1">
      <c r="B23" s="43"/>
      <c r="E23" s="17" t="s">
        <v>1322</v>
      </c>
      <c r="I23" s="144" t="s">
        <v>27</v>
      </c>
      <c r="J23" s="17" t="s">
        <v>19</v>
      </c>
      <c r="L23" s="43"/>
    </row>
    <row r="24" s="1" customFormat="1" ht="6.96" customHeight="1">
      <c r="B24" s="43"/>
      <c r="I24" s="142"/>
      <c r="L24" s="43"/>
    </row>
    <row r="25" s="1" customFormat="1" ht="12" customHeight="1">
      <c r="B25" s="43"/>
      <c r="D25" s="140" t="s">
        <v>32</v>
      </c>
      <c r="I25" s="144" t="s">
        <v>26</v>
      </c>
      <c r="J25" s="17" t="s">
        <v>19</v>
      </c>
      <c r="L25" s="43"/>
    </row>
    <row r="26" s="1" customFormat="1" ht="18" customHeight="1">
      <c r="B26" s="43"/>
      <c r="E26" s="17" t="s">
        <v>1322</v>
      </c>
      <c r="I26" s="144" t="s">
        <v>27</v>
      </c>
      <c r="J26" s="17" t="s">
        <v>19</v>
      </c>
      <c r="L26" s="43"/>
    </row>
    <row r="27" s="1" customFormat="1" ht="6.96" customHeight="1">
      <c r="B27" s="43"/>
      <c r="I27" s="142"/>
      <c r="L27" s="43"/>
    </row>
    <row r="28" s="1" customFormat="1" ht="12" customHeight="1">
      <c r="B28" s="43"/>
      <c r="D28" s="140" t="s">
        <v>33</v>
      </c>
      <c r="I28" s="142"/>
      <c r="L28" s="43"/>
    </row>
    <row r="29" s="7" customFormat="1" ht="22.5" customHeight="1">
      <c r="B29" s="146"/>
      <c r="E29" s="147" t="s">
        <v>1323</v>
      </c>
      <c r="F29" s="147"/>
      <c r="G29" s="147"/>
      <c r="H29" s="147"/>
      <c r="I29" s="148"/>
      <c r="L29" s="146"/>
    </row>
    <row r="30" s="1" customFormat="1" ht="6.96" customHeight="1">
      <c r="B30" s="43"/>
      <c r="I30" s="142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9"/>
      <c r="J31" s="71"/>
      <c r="K31" s="71"/>
      <c r="L31" s="43"/>
    </row>
    <row r="32" s="1" customFormat="1" ht="25.44" customHeight="1">
      <c r="B32" s="43"/>
      <c r="D32" s="150" t="s">
        <v>35</v>
      </c>
      <c r="I32" s="142"/>
      <c r="J32" s="151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49"/>
      <c r="J33" s="71"/>
      <c r="K33" s="71"/>
      <c r="L33" s="43"/>
    </row>
    <row r="34" s="1" customFormat="1" ht="14.4" customHeight="1">
      <c r="B34" s="43"/>
      <c r="F34" s="152" t="s">
        <v>37</v>
      </c>
      <c r="I34" s="153" t="s">
        <v>36</v>
      </c>
      <c r="J34" s="152" t="s">
        <v>38</v>
      </c>
      <c r="L34" s="43"/>
    </row>
    <row r="35" s="1" customFormat="1" ht="14.4" customHeight="1">
      <c r="B35" s="43"/>
      <c r="D35" s="140" t="s">
        <v>39</v>
      </c>
      <c r="E35" s="140" t="s">
        <v>40</v>
      </c>
      <c r="F35" s="154">
        <f>ROUND((SUM(BE87:BE95)),  2)</f>
        <v>0</v>
      </c>
      <c r="I35" s="155">
        <v>0.20999999999999999</v>
      </c>
      <c r="J35" s="154">
        <f>ROUND(((SUM(BE87:BE95))*I35),  2)</f>
        <v>0</v>
      </c>
      <c r="L35" s="43"/>
    </row>
    <row r="36" s="1" customFormat="1" ht="14.4" customHeight="1">
      <c r="B36" s="43"/>
      <c r="E36" s="140" t="s">
        <v>41</v>
      </c>
      <c r="F36" s="154">
        <f>ROUND((SUM(BF87:BF95)),  2)</f>
        <v>0</v>
      </c>
      <c r="I36" s="155">
        <v>0.14999999999999999</v>
      </c>
      <c r="J36" s="154">
        <f>ROUND(((SUM(BF87:BF95))*I36),  2)</f>
        <v>0</v>
      </c>
      <c r="L36" s="43"/>
    </row>
    <row r="37" hidden="1" s="1" customFormat="1" ht="14.4" customHeight="1">
      <c r="B37" s="43"/>
      <c r="E37" s="140" t="s">
        <v>42</v>
      </c>
      <c r="F37" s="154">
        <f>ROUND((SUM(BG87:BG95)),  2)</f>
        <v>0</v>
      </c>
      <c r="I37" s="155">
        <v>0.20999999999999999</v>
      </c>
      <c r="J37" s="154">
        <f>0</f>
        <v>0</v>
      </c>
      <c r="L37" s="43"/>
    </row>
    <row r="38" hidden="1" s="1" customFormat="1" ht="14.4" customHeight="1">
      <c r="B38" s="43"/>
      <c r="E38" s="140" t="s">
        <v>43</v>
      </c>
      <c r="F38" s="154">
        <f>ROUND((SUM(BH87:BH95)),  2)</f>
        <v>0</v>
      </c>
      <c r="I38" s="155">
        <v>0.14999999999999999</v>
      </c>
      <c r="J38" s="154">
        <f>0</f>
        <v>0</v>
      </c>
      <c r="L38" s="43"/>
    </row>
    <row r="39" hidden="1" s="1" customFormat="1" ht="14.4" customHeight="1">
      <c r="B39" s="43"/>
      <c r="E39" s="140" t="s">
        <v>44</v>
      </c>
      <c r="F39" s="154">
        <f>ROUND((SUM(BI87:BI95)),  2)</f>
        <v>0</v>
      </c>
      <c r="I39" s="155">
        <v>0</v>
      </c>
      <c r="J39" s="154">
        <f>0</f>
        <v>0</v>
      </c>
      <c r="L39" s="43"/>
    </row>
    <row r="40" s="1" customFormat="1" ht="6.96" customHeight="1">
      <c r="B40" s="43"/>
      <c r="I40" s="142"/>
      <c r="L40" s="43"/>
    </row>
    <row r="41" s="1" customFormat="1" ht="25.44" customHeight="1">
      <c r="B41" s="43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61"/>
      <c r="J41" s="162">
        <f>SUM(J32:J39)</f>
        <v>0</v>
      </c>
      <c r="K41" s="163"/>
      <c r="L41" s="43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3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3"/>
    </row>
    <row r="47" s="1" customFormat="1" ht="24.96" customHeight="1">
      <c r="B47" s="38"/>
      <c r="C47" s="23" t="s">
        <v>103</v>
      </c>
      <c r="D47" s="39"/>
      <c r="E47" s="39"/>
      <c r="F47" s="39"/>
      <c r="G47" s="39"/>
      <c r="H47" s="39"/>
      <c r="I47" s="142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2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2"/>
      <c r="J49" s="39"/>
      <c r="K49" s="39"/>
      <c r="L49" s="43"/>
    </row>
    <row r="50" s="1" customFormat="1" ht="16.5" customHeight="1">
      <c r="B50" s="38"/>
      <c r="C50" s="39"/>
      <c r="D50" s="39"/>
      <c r="E50" s="170" t="str">
        <f>E7</f>
        <v>Oprava budovy RZZ Kunovice - Loučka</v>
      </c>
      <c r="F50" s="32"/>
      <c r="G50" s="32"/>
      <c r="H50" s="32"/>
      <c r="I50" s="142"/>
      <c r="J50" s="39"/>
      <c r="K50" s="39"/>
      <c r="L50" s="43"/>
    </row>
    <row r="51" ht="12" customHeight="1">
      <c r="B51" s="21"/>
      <c r="C51" s="32" t="s">
        <v>101</v>
      </c>
      <c r="D51" s="22"/>
      <c r="E51" s="22"/>
      <c r="F51" s="22"/>
      <c r="G51" s="22"/>
      <c r="H51" s="22"/>
      <c r="I51" s="135"/>
      <c r="J51" s="22"/>
      <c r="K51" s="22"/>
      <c r="L51" s="20"/>
    </row>
    <row r="52" s="1" customFormat="1" ht="16.5" customHeight="1">
      <c r="B52" s="38"/>
      <c r="C52" s="39"/>
      <c r="D52" s="39"/>
      <c r="E52" s="170" t="s">
        <v>1317</v>
      </c>
      <c r="F52" s="39"/>
      <c r="G52" s="39"/>
      <c r="H52" s="39"/>
      <c r="I52" s="142"/>
      <c r="J52" s="39"/>
      <c r="K52" s="39"/>
      <c r="L52" s="43"/>
    </row>
    <row r="53" s="1" customFormat="1" ht="12" customHeight="1">
      <c r="B53" s="38"/>
      <c r="C53" s="32" t="s">
        <v>1318</v>
      </c>
      <c r="D53" s="39"/>
      <c r="E53" s="39"/>
      <c r="F53" s="39"/>
      <c r="G53" s="39"/>
      <c r="H53" s="39"/>
      <c r="I53" s="142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PS 02.1 - Zemní práce</v>
      </c>
      <c r="F54" s="39"/>
      <c r="G54" s="39"/>
      <c r="H54" s="39"/>
      <c r="I54" s="142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2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Olomouc</v>
      </c>
      <c r="G56" s="39"/>
      <c r="H56" s="39"/>
      <c r="I56" s="144" t="s">
        <v>23</v>
      </c>
      <c r="J56" s="67" t="str">
        <f>IF(J14="","",J14)</f>
        <v>22. 5. 2019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2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Správa železniční dopravní cesty, s.o. - OŘ Olc</v>
      </c>
      <c r="G58" s="39"/>
      <c r="H58" s="39"/>
      <c r="I58" s="144" t="s">
        <v>30</v>
      </c>
      <c r="J58" s="36" t="str">
        <f>E23</f>
        <v>SB projekt s.r.o.</v>
      </c>
      <c r="K58" s="39"/>
      <c r="L58" s="43"/>
    </row>
    <row r="59" s="1" customFormat="1" ht="13.65" customHeight="1">
      <c r="B59" s="38"/>
      <c r="C59" s="32" t="s">
        <v>28</v>
      </c>
      <c r="D59" s="39"/>
      <c r="E59" s="39"/>
      <c r="F59" s="27" t="str">
        <f>IF(E20="","",E20)</f>
        <v>Vyplň údaj</v>
      </c>
      <c r="G59" s="39"/>
      <c r="H59" s="39"/>
      <c r="I59" s="144" t="s">
        <v>32</v>
      </c>
      <c r="J59" s="36" t="str">
        <f>E26</f>
        <v>SB projekt s.r.o.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2"/>
      <c r="J60" s="39"/>
      <c r="K60" s="39"/>
      <c r="L60" s="43"/>
    </row>
    <row r="61" s="1" customFormat="1" ht="29.28" customHeight="1">
      <c r="B61" s="38"/>
      <c r="C61" s="171" t="s">
        <v>104</v>
      </c>
      <c r="D61" s="172"/>
      <c r="E61" s="172"/>
      <c r="F61" s="172"/>
      <c r="G61" s="172"/>
      <c r="H61" s="172"/>
      <c r="I61" s="173"/>
      <c r="J61" s="174" t="s">
        <v>105</v>
      </c>
      <c r="K61" s="172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2"/>
      <c r="J62" s="39"/>
      <c r="K62" s="39"/>
      <c r="L62" s="43"/>
    </row>
    <row r="63" s="1" customFormat="1" ht="22.8" customHeight="1">
      <c r="B63" s="38"/>
      <c r="C63" s="175" t="s">
        <v>67</v>
      </c>
      <c r="D63" s="39"/>
      <c r="E63" s="39"/>
      <c r="F63" s="39"/>
      <c r="G63" s="39"/>
      <c r="H63" s="39"/>
      <c r="I63" s="142"/>
      <c r="J63" s="97">
        <f>J87</f>
        <v>0</v>
      </c>
      <c r="K63" s="39"/>
      <c r="L63" s="43"/>
      <c r="AU63" s="17" t="s">
        <v>106</v>
      </c>
    </row>
    <row r="64" s="8" customFormat="1" ht="24.96" customHeight="1">
      <c r="B64" s="176"/>
      <c r="C64" s="177"/>
      <c r="D64" s="178" t="s">
        <v>107</v>
      </c>
      <c r="E64" s="179"/>
      <c r="F64" s="179"/>
      <c r="G64" s="179"/>
      <c r="H64" s="179"/>
      <c r="I64" s="180"/>
      <c r="J64" s="181">
        <f>J88</f>
        <v>0</v>
      </c>
      <c r="K64" s="177"/>
      <c r="L64" s="182"/>
    </row>
    <row r="65" s="9" customFormat="1" ht="19.92" customHeight="1">
      <c r="B65" s="183"/>
      <c r="C65" s="121"/>
      <c r="D65" s="184" t="s">
        <v>108</v>
      </c>
      <c r="E65" s="185"/>
      <c r="F65" s="185"/>
      <c r="G65" s="185"/>
      <c r="H65" s="185"/>
      <c r="I65" s="186"/>
      <c r="J65" s="187">
        <f>J89</f>
        <v>0</v>
      </c>
      <c r="K65" s="121"/>
      <c r="L65" s="188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2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6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69"/>
      <c r="J71" s="60"/>
      <c r="K71" s="60"/>
      <c r="L71" s="43"/>
    </row>
    <row r="72" s="1" customFormat="1" ht="24.96" customHeight="1">
      <c r="B72" s="38"/>
      <c r="C72" s="23" t="s">
        <v>131</v>
      </c>
      <c r="D72" s="39"/>
      <c r="E72" s="39"/>
      <c r="F72" s="39"/>
      <c r="G72" s="39"/>
      <c r="H72" s="39"/>
      <c r="I72" s="142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2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2"/>
      <c r="J74" s="39"/>
      <c r="K74" s="39"/>
      <c r="L74" s="43"/>
    </row>
    <row r="75" s="1" customFormat="1" ht="16.5" customHeight="1">
      <c r="B75" s="38"/>
      <c r="C75" s="39"/>
      <c r="D75" s="39"/>
      <c r="E75" s="170" t="str">
        <f>E7</f>
        <v>Oprava budovy RZZ Kunovice - Loučka</v>
      </c>
      <c r="F75" s="32"/>
      <c r="G75" s="32"/>
      <c r="H75" s="32"/>
      <c r="I75" s="142"/>
      <c r="J75" s="39"/>
      <c r="K75" s="39"/>
      <c r="L75" s="43"/>
    </row>
    <row r="76" ht="12" customHeight="1">
      <c r="B76" s="21"/>
      <c r="C76" s="32" t="s">
        <v>101</v>
      </c>
      <c r="D76" s="22"/>
      <c r="E76" s="22"/>
      <c r="F76" s="22"/>
      <c r="G76" s="22"/>
      <c r="H76" s="22"/>
      <c r="I76" s="135"/>
      <c r="J76" s="22"/>
      <c r="K76" s="22"/>
      <c r="L76" s="20"/>
    </row>
    <row r="77" s="1" customFormat="1" ht="16.5" customHeight="1">
      <c r="B77" s="38"/>
      <c r="C77" s="39"/>
      <c r="D77" s="39"/>
      <c r="E77" s="170" t="s">
        <v>1317</v>
      </c>
      <c r="F77" s="39"/>
      <c r="G77" s="39"/>
      <c r="H77" s="39"/>
      <c r="I77" s="142"/>
      <c r="J77" s="39"/>
      <c r="K77" s="39"/>
      <c r="L77" s="43"/>
    </row>
    <row r="78" s="1" customFormat="1" ht="12" customHeight="1">
      <c r="B78" s="38"/>
      <c r="C78" s="32" t="s">
        <v>1318</v>
      </c>
      <c r="D78" s="39"/>
      <c r="E78" s="39"/>
      <c r="F78" s="39"/>
      <c r="G78" s="39"/>
      <c r="H78" s="39"/>
      <c r="I78" s="142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>PS 02.1 - Zemní práce</v>
      </c>
      <c r="F79" s="39"/>
      <c r="G79" s="39"/>
      <c r="H79" s="39"/>
      <c r="I79" s="142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2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>Olomouc</v>
      </c>
      <c r="G81" s="39"/>
      <c r="H81" s="39"/>
      <c r="I81" s="144" t="s">
        <v>23</v>
      </c>
      <c r="J81" s="67" t="str">
        <f>IF(J14="","",J14)</f>
        <v>22. 5. 2019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2"/>
      <c r="J82" s="39"/>
      <c r="K82" s="39"/>
      <c r="L82" s="43"/>
    </row>
    <row r="83" s="1" customFormat="1" ht="13.65" customHeight="1">
      <c r="B83" s="38"/>
      <c r="C83" s="32" t="s">
        <v>25</v>
      </c>
      <c r="D83" s="39"/>
      <c r="E83" s="39"/>
      <c r="F83" s="27" t="str">
        <f>E17</f>
        <v>Správa železniční dopravní cesty, s.o. - OŘ Olc</v>
      </c>
      <c r="G83" s="39"/>
      <c r="H83" s="39"/>
      <c r="I83" s="144" t="s">
        <v>30</v>
      </c>
      <c r="J83" s="36" t="str">
        <f>E23</f>
        <v>SB projekt s.r.o.</v>
      </c>
      <c r="K83" s="39"/>
      <c r="L83" s="43"/>
    </row>
    <row r="84" s="1" customFormat="1" ht="13.65" customHeight="1">
      <c r="B84" s="38"/>
      <c r="C84" s="32" t="s">
        <v>28</v>
      </c>
      <c r="D84" s="39"/>
      <c r="E84" s="39"/>
      <c r="F84" s="27" t="str">
        <f>IF(E20="","",E20)</f>
        <v>Vyplň údaj</v>
      </c>
      <c r="G84" s="39"/>
      <c r="H84" s="39"/>
      <c r="I84" s="144" t="s">
        <v>32</v>
      </c>
      <c r="J84" s="36" t="str">
        <f>E26</f>
        <v>SB projekt s.r.o.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2"/>
      <c r="J85" s="39"/>
      <c r="K85" s="39"/>
      <c r="L85" s="43"/>
    </row>
    <row r="86" s="10" customFormat="1" ht="29.28" customHeight="1">
      <c r="B86" s="189"/>
      <c r="C86" s="190" t="s">
        <v>132</v>
      </c>
      <c r="D86" s="191" t="s">
        <v>54</v>
      </c>
      <c r="E86" s="191" t="s">
        <v>50</v>
      </c>
      <c r="F86" s="191" t="s">
        <v>51</v>
      </c>
      <c r="G86" s="191" t="s">
        <v>133</v>
      </c>
      <c r="H86" s="191" t="s">
        <v>134</v>
      </c>
      <c r="I86" s="192" t="s">
        <v>135</v>
      </c>
      <c r="J86" s="191" t="s">
        <v>105</v>
      </c>
      <c r="K86" s="193" t="s">
        <v>136</v>
      </c>
      <c r="L86" s="194"/>
      <c r="M86" s="87" t="s">
        <v>19</v>
      </c>
      <c r="N86" s="88" t="s">
        <v>39</v>
      </c>
      <c r="O86" s="88" t="s">
        <v>137</v>
      </c>
      <c r="P86" s="88" t="s">
        <v>138</v>
      </c>
      <c r="Q86" s="88" t="s">
        <v>139</v>
      </c>
      <c r="R86" s="88" t="s">
        <v>140</v>
      </c>
      <c r="S86" s="88" t="s">
        <v>141</v>
      </c>
      <c r="T86" s="89" t="s">
        <v>142</v>
      </c>
    </row>
    <row r="87" s="1" customFormat="1" ht="22.8" customHeight="1">
      <c r="B87" s="38"/>
      <c r="C87" s="94" t="s">
        <v>143</v>
      </c>
      <c r="D87" s="39"/>
      <c r="E87" s="39"/>
      <c r="F87" s="39"/>
      <c r="G87" s="39"/>
      <c r="H87" s="39"/>
      <c r="I87" s="142"/>
      <c r="J87" s="195">
        <f>BK87</f>
        <v>0</v>
      </c>
      <c r="K87" s="39"/>
      <c r="L87" s="43"/>
      <c r="M87" s="90"/>
      <c r="N87" s="91"/>
      <c r="O87" s="91"/>
      <c r="P87" s="196">
        <f>P88</f>
        <v>0</v>
      </c>
      <c r="Q87" s="91"/>
      <c r="R87" s="196">
        <f>R88</f>
        <v>2.3431980000000001</v>
      </c>
      <c r="S87" s="91"/>
      <c r="T87" s="197">
        <f>T88</f>
        <v>0</v>
      </c>
      <c r="AT87" s="17" t="s">
        <v>68</v>
      </c>
      <c r="AU87" s="17" t="s">
        <v>106</v>
      </c>
      <c r="BK87" s="198">
        <f>BK88</f>
        <v>0</v>
      </c>
    </row>
    <row r="88" s="11" customFormat="1" ht="25.92" customHeight="1">
      <c r="B88" s="199"/>
      <c r="C88" s="200"/>
      <c r="D88" s="201" t="s">
        <v>68</v>
      </c>
      <c r="E88" s="202" t="s">
        <v>144</v>
      </c>
      <c r="F88" s="202" t="s">
        <v>145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2.3431980000000001</v>
      </c>
      <c r="S88" s="207"/>
      <c r="T88" s="209">
        <f>T89</f>
        <v>0</v>
      </c>
      <c r="AR88" s="210" t="s">
        <v>77</v>
      </c>
      <c r="AT88" s="211" t="s">
        <v>68</v>
      </c>
      <c r="AU88" s="211" t="s">
        <v>69</v>
      </c>
      <c r="AY88" s="210" t="s">
        <v>146</v>
      </c>
      <c r="BK88" s="212">
        <f>BK89</f>
        <v>0</v>
      </c>
    </row>
    <row r="89" s="11" customFormat="1" ht="22.8" customHeight="1">
      <c r="B89" s="199"/>
      <c r="C89" s="200"/>
      <c r="D89" s="201" t="s">
        <v>68</v>
      </c>
      <c r="E89" s="213" t="s">
        <v>77</v>
      </c>
      <c r="F89" s="213" t="s">
        <v>95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SUM(P90:P95)</f>
        <v>0</v>
      </c>
      <c r="Q89" s="207"/>
      <c r="R89" s="208">
        <f>SUM(R90:R95)</f>
        <v>2.3431980000000001</v>
      </c>
      <c r="S89" s="207"/>
      <c r="T89" s="209">
        <f>SUM(T90:T95)</f>
        <v>0</v>
      </c>
      <c r="AR89" s="210" t="s">
        <v>77</v>
      </c>
      <c r="AT89" s="211" t="s">
        <v>68</v>
      </c>
      <c r="AU89" s="211" t="s">
        <v>77</v>
      </c>
      <c r="AY89" s="210" t="s">
        <v>146</v>
      </c>
      <c r="BK89" s="212">
        <f>SUM(BK90:BK95)</f>
        <v>0</v>
      </c>
    </row>
    <row r="90" s="1" customFormat="1" ht="16.5" customHeight="1">
      <c r="B90" s="38"/>
      <c r="C90" s="215" t="s">
        <v>77</v>
      </c>
      <c r="D90" s="215" t="s">
        <v>147</v>
      </c>
      <c r="E90" s="216" t="s">
        <v>1755</v>
      </c>
      <c r="F90" s="217" t="s">
        <v>1756</v>
      </c>
      <c r="G90" s="218" t="s">
        <v>1757</v>
      </c>
      <c r="H90" s="219">
        <v>0.02</v>
      </c>
      <c r="I90" s="220"/>
      <c r="J90" s="221">
        <f>ROUND(I90*H90,2)</f>
        <v>0</v>
      </c>
      <c r="K90" s="217" t="s">
        <v>151</v>
      </c>
      <c r="L90" s="43"/>
      <c r="M90" s="222" t="s">
        <v>19</v>
      </c>
      <c r="N90" s="223" t="s">
        <v>40</v>
      </c>
      <c r="O90" s="79"/>
      <c r="P90" s="224">
        <f>O90*H90</f>
        <v>0</v>
      </c>
      <c r="Q90" s="224">
        <v>0.0099000000000000008</v>
      </c>
      <c r="R90" s="224">
        <f>Q90*H90</f>
        <v>0.00019800000000000002</v>
      </c>
      <c r="S90" s="224">
        <v>0</v>
      </c>
      <c r="T90" s="225">
        <f>S90*H90</f>
        <v>0</v>
      </c>
      <c r="AR90" s="17" t="s">
        <v>77</v>
      </c>
      <c r="AT90" s="17" t="s">
        <v>147</v>
      </c>
      <c r="AU90" s="17" t="s">
        <v>79</v>
      </c>
      <c r="AY90" s="17" t="s">
        <v>146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77</v>
      </c>
      <c r="BK90" s="226">
        <f>ROUND(I90*H90,2)</f>
        <v>0</v>
      </c>
      <c r="BL90" s="17" t="s">
        <v>77</v>
      </c>
      <c r="BM90" s="17" t="s">
        <v>1758</v>
      </c>
    </row>
    <row r="91" s="1" customFormat="1" ht="22.5" customHeight="1">
      <c r="B91" s="38"/>
      <c r="C91" s="215" t="s">
        <v>79</v>
      </c>
      <c r="D91" s="215" t="s">
        <v>147</v>
      </c>
      <c r="E91" s="216" t="s">
        <v>1759</v>
      </c>
      <c r="F91" s="217" t="s">
        <v>1760</v>
      </c>
      <c r="G91" s="218" t="s">
        <v>193</v>
      </c>
      <c r="H91" s="219">
        <v>15</v>
      </c>
      <c r="I91" s="220"/>
      <c r="J91" s="221">
        <f>ROUND(I91*H91,2)</f>
        <v>0</v>
      </c>
      <c r="K91" s="217" t="s">
        <v>151</v>
      </c>
      <c r="L91" s="43"/>
      <c r="M91" s="222" t="s">
        <v>19</v>
      </c>
      <c r="N91" s="223" t="s">
        <v>40</v>
      </c>
      <c r="O91" s="79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AR91" s="17" t="s">
        <v>77</v>
      </c>
      <c r="AT91" s="17" t="s">
        <v>147</v>
      </c>
      <c r="AU91" s="17" t="s">
        <v>79</v>
      </c>
      <c r="AY91" s="17" t="s">
        <v>146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77</v>
      </c>
      <c r="BK91" s="226">
        <f>ROUND(I91*H91,2)</f>
        <v>0</v>
      </c>
      <c r="BL91" s="17" t="s">
        <v>77</v>
      </c>
      <c r="BM91" s="17" t="s">
        <v>1761</v>
      </c>
    </row>
    <row r="92" s="1" customFormat="1" ht="22.5" customHeight="1">
      <c r="B92" s="38"/>
      <c r="C92" s="215" t="s">
        <v>158</v>
      </c>
      <c r="D92" s="215" t="s">
        <v>147</v>
      </c>
      <c r="E92" s="216" t="s">
        <v>1762</v>
      </c>
      <c r="F92" s="217" t="s">
        <v>1763</v>
      </c>
      <c r="G92" s="218" t="s">
        <v>193</v>
      </c>
      <c r="H92" s="219">
        <v>15</v>
      </c>
      <c r="I92" s="220"/>
      <c r="J92" s="221">
        <f>ROUND(I92*H92,2)</f>
        <v>0</v>
      </c>
      <c r="K92" s="217" t="s">
        <v>151</v>
      </c>
      <c r="L92" s="43"/>
      <c r="M92" s="222" t="s">
        <v>19</v>
      </c>
      <c r="N92" s="223" t="s">
        <v>40</v>
      </c>
      <c r="O92" s="79"/>
      <c r="P92" s="224">
        <f>O92*H92</f>
        <v>0</v>
      </c>
      <c r="Q92" s="224">
        <v>0.15614</v>
      </c>
      <c r="R92" s="224">
        <f>Q92*H92</f>
        <v>2.3420999999999998</v>
      </c>
      <c r="S92" s="224">
        <v>0</v>
      </c>
      <c r="T92" s="225">
        <f>S92*H92</f>
        <v>0</v>
      </c>
      <c r="AR92" s="17" t="s">
        <v>77</v>
      </c>
      <c r="AT92" s="17" t="s">
        <v>147</v>
      </c>
      <c r="AU92" s="17" t="s">
        <v>79</v>
      </c>
      <c r="AY92" s="17" t="s">
        <v>146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77</v>
      </c>
      <c r="BK92" s="226">
        <f>ROUND(I92*H92,2)</f>
        <v>0</v>
      </c>
      <c r="BL92" s="17" t="s">
        <v>77</v>
      </c>
      <c r="BM92" s="17" t="s">
        <v>1764</v>
      </c>
    </row>
    <row r="93" s="1" customFormat="1" ht="22.5" customHeight="1">
      <c r="B93" s="38"/>
      <c r="C93" s="215" t="s">
        <v>152</v>
      </c>
      <c r="D93" s="215" t="s">
        <v>147</v>
      </c>
      <c r="E93" s="216" t="s">
        <v>1765</v>
      </c>
      <c r="F93" s="217" t="s">
        <v>1766</v>
      </c>
      <c r="G93" s="218" t="s">
        <v>193</v>
      </c>
      <c r="H93" s="219">
        <v>15</v>
      </c>
      <c r="I93" s="220"/>
      <c r="J93" s="221">
        <f>ROUND(I93*H93,2)</f>
        <v>0</v>
      </c>
      <c r="K93" s="217" t="s">
        <v>151</v>
      </c>
      <c r="L93" s="43"/>
      <c r="M93" s="222" t="s">
        <v>19</v>
      </c>
      <c r="N93" s="223" t="s">
        <v>40</v>
      </c>
      <c r="O93" s="79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AR93" s="17" t="s">
        <v>77</v>
      </c>
      <c r="AT93" s="17" t="s">
        <v>147</v>
      </c>
      <c r="AU93" s="17" t="s">
        <v>79</v>
      </c>
      <c r="AY93" s="17" t="s">
        <v>146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77</v>
      </c>
      <c r="BK93" s="226">
        <f>ROUND(I93*H93,2)</f>
        <v>0</v>
      </c>
      <c r="BL93" s="17" t="s">
        <v>77</v>
      </c>
      <c r="BM93" s="17" t="s">
        <v>1767</v>
      </c>
    </row>
    <row r="94" s="1" customFormat="1" ht="22.5" customHeight="1">
      <c r="B94" s="38"/>
      <c r="C94" s="215" t="s">
        <v>175</v>
      </c>
      <c r="D94" s="215" t="s">
        <v>147</v>
      </c>
      <c r="E94" s="216" t="s">
        <v>1768</v>
      </c>
      <c r="F94" s="217" t="s">
        <v>1769</v>
      </c>
      <c r="G94" s="218" t="s">
        <v>172</v>
      </c>
      <c r="H94" s="219">
        <v>30</v>
      </c>
      <c r="I94" s="220"/>
      <c r="J94" s="221">
        <f>ROUND(I94*H94,2)</f>
        <v>0</v>
      </c>
      <c r="K94" s="217" t="s">
        <v>151</v>
      </c>
      <c r="L94" s="43"/>
      <c r="M94" s="222" t="s">
        <v>19</v>
      </c>
      <c r="N94" s="223" t="s">
        <v>40</v>
      </c>
      <c r="O94" s="79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AR94" s="17" t="s">
        <v>77</v>
      </c>
      <c r="AT94" s="17" t="s">
        <v>147</v>
      </c>
      <c r="AU94" s="17" t="s">
        <v>79</v>
      </c>
      <c r="AY94" s="17" t="s">
        <v>146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7" t="s">
        <v>77</v>
      </c>
      <c r="BK94" s="226">
        <f>ROUND(I94*H94,2)</f>
        <v>0</v>
      </c>
      <c r="BL94" s="17" t="s">
        <v>77</v>
      </c>
      <c r="BM94" s="17" t="s">
        <v>1770</v>
      </c>
    </row>
    <row r="95" s="1" customFormat="1" ht="16.5" customHeight="1">
      <c r="B95" s="38"/>
      <c r="C95" s="215" t="s">
        <v>180</v>
      </c>
      <c r="D95" s="215" t="s">
        <v>147</v>
      </c>
      <c r="E95" s="216" t="s">
        <v>1771</v>
      </c>
      <c r="F95" s="217" t="s">
        <v>1772</v>
      </c>
      <c r="G95" s="218" t="s">
        <v>172</v>
      </c>
      <c r="H95" s="219">
        <v>30</v>
      </c>
      <c r="I95" s="220"/>
      <c r="J95" s="221">
        <f>ROUND(I95*H95,2)</f>
        <v>0</v>
      </c>
      <c r="K95" s="217" t="s">
        <v>151</v>
      </c>
      <c r="L95" s="43"/>
      <c r="M95" s="277" t="s">
        <v>19</v>
      </c>
      <c r="N95" s="278" t="s">
        <v>40</v>
      </c>
      <c r="O95" s="274"/>
      <c r="P95" s="275">
        <f>O95*H95</f>
        <v>0</v>
      </c>
      <c r="Q95" s="275">
        <v>3.0000000000000001E-05</v>
      </c>
      <c r="R95" s="275">
        <f>Q95*H95</f>
        <v>0.00089999999999999998</v>
      </c>
      <c r="S95" s="275">
        <v>0</v>
      </c>
      <c r="T95" s="276">
        <f>S95*H95</f>
        <v>0</v>
      </c>
      <c r="AR95" s="17" t="s">
        <v>77</v>
      </c>
      <c r="AT95" s="17" t="s">
        <v>147</v>
      </c>
      <c r="AU95" s="17" t="s">
        <v>79</v>
      </c>
      <c r="AY95" s="17" t="s">
        <v>146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77</v>
      </c>
      <c r="BK95" s="226">
        <f>ROUND(I95*H95,2)</f>
        <v>0</v>
      </c>
      <c r="BL95" s="17" t="s">
        <v>77</v>
      </c>
      <c r="BM95" s="17" t="s">
        <v>1773</v>
      </c>
    </row>
    <row r="96" s="1" customFormat="1" ht="6.96" customHeight="1">
      <c r="B96" s="57"/>
      <c r="C96" s="58"/>
      <c r="D96" s="58"/>
      <c r="E96" s="58"/>
      <c r="F96" s="58"/>
      <c r="G96" s="58"/>
      <c r="H96" s="58"/>
      <c r="I96" s="166"/>
      <c r="J96" s="58"/>
      <c r="K96" s="58"/>
      <c r="L96" s="43"/>
    </row>
  </sheetData>
  <sheetProtection sheet="1" autoFilter="0" formatColumns="0" formatRows="0" objects="1" scenarios="1" spinCount="100000" saltValue="Kftc9DfyVaXhNckBl96EGNMR2Kkn6+UBu+1sqzjVatE/L1vGKqHQwJovUVij0icFjoPXfsIa8VWpg97A6ARFHA==" hashValue="Q20HyVxVmUPYOGTJBvXQEGMYW6BHeYW9ker1wVMeVa5EKgmX5RqDm5J6fVpuVnX7tdyGxVoxNUOhiOMuNoc1ng==" algorithmName="SHA-512" password="CC35"/>
  <autoFilter ref="C86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99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20"/>
      <c r="AT3" s="17" t="s">
        <v>79</v>
      </c>
    </row>
    <row r="4" ht="24.96" customHeight="1">
      <c r="B4" s="20"/>
      <c r="D4" s="139" t="s">
        <v>100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0" t="s">
        <v>16</v>
      </c>
      <c r="L6" s="20"/>
    </row>
    <row r="7" ht="16.5" customHeight="1">
      <c r="B7" s="20"/>
      <c r="E7" s="141" t="str">
        <f>'Rekapitulace stavby'!K6</f>
        <v>Oprava budovy RZZ Kunovice - Loučka</v>
      </c>
      <c r="F7" s="140"/>
      <c r="G7" s="140"/>
      <c r="H7" s="140"/>
      <c r="L7" s="20"/>
    </row>
    <row r="8" s="1" customFormat="1" ht="12" customHeight="1">
      <c r="B8" s="43"/>
      <c r="D8" s="140" t="s">
        <v>101</v>
      </c>
      <c r="I8" s="142"/>
      <c r="L8" s="43"/>
    </row>
    <row r="9" s="1" customFormat="1" ht="36.96" customHeight="1">
      <c r="B9" s="43"/>
      <c r="E9" s="143" t="s">
        <v>1774</v>
      </c>
      <c r="F9" s="1"/>
      <c r="G9" s="1"/>
      <c r="H9" s="1"/>
      <c r="I9" s="142"/>
      <c r="L9" s="43"/>
    </row>
    <row r="10" s="1" customFormat="1">
      <c r="B10" s="43"/>
      <c r="I10" s="142"/>
      <c r="L10" s="43"/>
    </row>
    <row r="11" s="1" customFormat="1" ht="12" customHeight="1">
      <c r="B11" s="43"/>
      <c r="D11" s="140" t="s">
        <v>18</v>
      </c>
      <c r="F11" s="17" t="s">
        <v>19</v>
      </c>
      <c r="I11" s="144" t="s">
        <v>20</v>
      </c>
      <c r="J11" s="17" t="s">
        <v>19</v>
      </c>
      <c r="L11" s="43"/>
    </row>
    <row r="12" s="1" customFormat="1" ht="12" customHeight="1">
      <c r="B12" s="43"/>
      <c r="D12" s="140" t="s">
        <v>21</v>
      </c>
      <c r="F12" s="17" t="s">
        <v>22</v>
      </c>
      <c r="I12" s="144" t="s">
        <v>23</v>
      </c>
      <c r="J12" s="145" t="str">
        <f>'Rekapitulace stavby'!AN8</f>
        <v>22. 5. 2019</v>
      </c>
      <c r="L12" s="43"/>
    </row>
    <row r="13" s="1" customFormat="1" ht="10.8" customHeight="1">
      <c r="B13" s="43"/>
      <c r="I13" s="142"/>
      <c r="L13" s="43"/>
    </row>
    <row r="14" s="1" customFormat="1" ht="12" customHeight="1">
      <c r="B14" s="43"/>
      <c r="D14" s="140" t="s">
        <v>25</v>
      </c>
      <c r="I14" s="144" t="s">
        <v>26</v>
      </c>
      <c r="J14" s="17" t="str">
        <f>IF('Rekapitulace stavby'!AN10="","",'Rekapitulace stavby'!AN10)</f>
        <v/>
      </c>
      <c r="L14" s="43"/>
    </row>
    <row r="15" s="1" customFormat="1" ht="18" customHeight="1">
      <c r="B15" s="43"/>
      <c r="E15" s="17" t="str">
        <f>IF('Rekapitulace stavby'!E11="","",'Rekapitulace stavby'!E11)</f>
        <v xml:space="preserve"> </v>
      </c>
      <c r="I15" s="144" t="s">
        <v>27</v>
      </c>
      <c r="J15" s="17" t="str">
        <f>IF('Rekapitulace stavby'!AN11="","",'Rekapitulace stavby'!AN11)</f>
        <v/>
      </c>
      <c r="L15" s="43"/>
    </row>
    <row r="16" s="1" customFormat="1" ht="6.96" customHeight="1">
      <c r="B16" s="43"/>
      <c r="I16" s="142"/>
      <c r="L16" s="43"/>
    </row>
    <row r="17" s="1" customFormat="1" ht="12" customHeight="1">
      <c r="B17" s="43"/>
      <c r="D17" s="140" t="s">
        <v>28</v>
      </c>
      <c r="I17" s="144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4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2"/>
      <c r="L19" s="43"/>
    </row>
    <row r="20" s="1" customFormat="1" ht="12" customHeight="1">
      <c r="B20" s="43"/>
      <c r="D20" s="140" t="s">
        <v>30</v>
      </c>
      <c r="I20" s="144" t="s">
        <v>26</v>
      </c>
      <c r="J20" s="17" t="str">
        <f>IF('Rekapitulace stavby'!AN16="","",'Rekapitulace stavby'!AN16)</f>
        <v/>
      </c>
      <c r="L20" s="43"/>
    </row>
    <row r="21" s="1" customFormat="1" ht="18" customHeight="1">
      <c r="B21" s="43"/>
      <c r="E21" s="17" t="str">
        <f>IF('Rekapitulace stavby'!E17="","",'Rekapitulace stavby'!E17)</f>
        <v xml:space="preserve"> </v>
      </c>
      <c r="I21" s="144" t="s">
        <v>27</v>
      </c>
      <c r="J21" s="17" t="str">
        <f>IF('Rekapitulace stavby'!AN17="","",'Rekapitulace stavby'!AN17)</f>
        <v/>
      </c>
      <c r="L21" s="43"/>
    </row>
    <row r="22" s="1" customFormat="1" ht="6.96" customHeight="1">
      <c r="B22" s="43"/>
      <c r="I22" s="142"/>
      <c r="L22" s="43"/>
    </row>
    <row r="23" s="1" customFormat="1" ht="12" customHeight="1">
      <c r="B23" s="43"/>
      <c r="D23" s="140" t="s">
        <v>32</v>
      </c>
      <c r="I23" s="144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4" t="s">
        <v>27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2"/>
      <c r="L25" s="43"/>
    </row>
    <row r="26" s="1" customFormat="1" ht="12" customHeight="1">
      <c r="B26" s="43"/>
      <c r="D26" s="140" t="s">
        <v>33</v>
      </c>
      <c r="I26" s="142"/>
      <c r="L26" s="43"/>
    </row>
    <row r="27" s="7" customFormat="1" ht="16.5" customHeight="1">
      <c r="B27" s="146"/>
      <c r="E27" s="147" t="s">
        <v>19</v>
      </c>
      <c r="F27" s="147"/>
      <c r="G27" s="147"/>
      <c r="H27" s="147"/>
      <c r="I27" s="148"/>
      <c r="L27" s="146"/>
    </row>
    <row r="28" s="1" customFormat="1" ht="6.96" customHeight="1">
      <c r="B28" s="43"/>
      <c r="I28" s="142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49"/>
      <c r="J29" s="71"/>
      <c r="K29" s="71"/>
      <c r="L29" s="43"/>
    </row>
    <row r="30" s="1" customFormat="1" ht="25.44" customHeight="1">
      <c r="B30" s="43"/>
      <c r="D30" s="150" t="s">
        <v>35</v>
      </c>
      <c r="I30" s="142"/>
      <c r="J30" s="151">
        <f>ROUND(J83,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49"/>
      <c r="J31" s="71"/>
      <c r="K31" s="71"/>
      <c r="L31" s="43"/>
    </row>
    <row r="32" s="1" customFormat="1" ht="14.4" customHeight="1">
      <c r="B32" s="43"/>
      <c r="F32" s="152" t="s">
        <v>37</v>
      </c>
      <c r="I32" s="153" t="s">
        <v>36</v>
      </c>
      <c r="J32" s="152" t="s">
        <v>38</v>
      </c>
      <c r="L32" s="43"/>
    </row>
    <row r="33" s="1" customFormat="1" ht="14.4" customHeight="1">
      <c r="B33" s="43"/>
      <c r="D33" s="140" t="s">
        <v>39</v>
      </c>
      <c r="E33" s="140" t="s">
        <v>40</v>
      </c>
      <c r="F33" s="154">
        <f>ROUND((SUM(BE83:BE96)),  2)</f>
        <v>0</v>
      </c>
      <c r="I33" s="155">
        <v>0.20999999999999999</v>
      </c>
      <c r="J33" s="154">
        <f>ROUND(((SUM(BE83:BE96))*I33),  2)</f>
        <v>0</v>
      </c>
      <c r="L33" s="43"/>
    </row>
    <row r="34" s="1" customFormat="1" ht="14.4" customHeight="1">
      <c r="B34" s="43"/>
      <c r="E34" s="140" t="s">
        <v>41</v>
      </c>
      <c r="F34" s="154">
        <f>ROUND((SUM(BF83:BF96)),  2)</f>
        <v>0</v>
      </c>
      <c r="I34" s="155">
        <v>0.14999999999999999</v>
      </c>
      <c r="J34" s="154">
        <f>ROUND(((SUM(BF83:BF96))*I34),  2)</f>
        <v>0</v>
      </c>
      <c r="L34" s="43"/>
    </row>
    <row r="35" hidden="1" s="1" customFormat="1" ht="14.4" customHeight="1">
      <c r="B35" s="43"/>
      <c r="E35" s="140" t="s">
        <v>42</v>
      </c>
      <c r="F35" s="154">
        <f>ROUND((SUM(BG83:BG96)),  2)</f>
        <v>0</v>
      </c>
      <c r="I35" s="155">
        <v>0.20999999999999999</v>
      </c>
      <c r="J35" s="154">
        <f>0</f>
        <v>0</v>
      </c>
      <c r="L35" s="43"/>
    </row>
    <row r="36" hidden="1" s="1" customFormat="1" ht="14.4" customHeight="1">
      <c r="B36" s="43"/>
      <c r="E36" s="140" t="s">
        <v>43</v>
      </c>
      <c r="F36" s="154">
        <f>ROUND((SUM(BH83:BH96)),  2)</f>
        <v>0</v>
      </c>
      <c r="I36" s="155">
        <v>0.14999999999999999</v>
      </c>
      <c r="J36" s="154">
        <f>0</f>
        <v>0</v>
      </c>
      <c r="L36" s="43"/>
    </row>
    <row r="37" hidden="1" s="1" customFormat="1" ht="14.4" customHeight="1">
      <c r="B37" s="43"/>
      <c r="E37" s="140" t="s">
        <v>44</v>
      </c>
      <c r="F37" s="154">
        <f>ROUND((SUM(BI83:BI96)),  2)</f>
        <v>0</v>
      </c>
      <c r="I37" s="155">
        <v>0</v>
      </c>
      <c r="J37" s="154">
        <f>0</f>
        <v>0</v>
      </c>
      <c r="L37" s="43"/>
    </row>
    <row r="38" s="1" customFormat="1" ht="6.96" customHeight="1">
      <c r="B38" s="43"/>
      <c r="I38" s="142"/>
      <c r="L38" s="43"/>
    </row>
    <row r="39" s="1" customFormat="1" ht="25.44" customHeight="1">
      <c r="B39" s="43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43"/>
    </row>
    <row r="40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3"/>
    </row>
    <row r="44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3"/>
    </row>
    <row r="45" s="1" customFormat="1" ht="24.96" customHeight="1">
      <c r="B45" s="38"/>
      <c r="C45" s="23" t="s">
        <v>103</v>
      </c>
      <c r="D45" s="39"/>
      <c r="E45" s="39"/>
      <c r="F45" s="39"/>
      <c r="G45" s="39"/>
      <c r="H45" s="39"/>
      <c r="I45" s="142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2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2"/>
      <c r="J47" s="39"/>
      <c r="K47" s="39"/>
      <c r="L47" s="43"/>
    </row>
    <row r="48" s="1" customFormat="1" ht="16.5" customHeight="1">
      <c r="B48" s="38"/>
      <c r="C48" s="39"/>
      <c r="D48" s="39"/>
      <c r="E48" s="170" t="str">
        <f>E7</f>
        <v>Oprava budovy RZZ Kunovice - Loučka</v>
      </c>
      <c r="F48" s="32"/>
      <c r="G48" s="32"/>
      <c r="H48" s="32"/>
      <c r="I48" s="142"/>
      <c r="J48" s="39"/>
      <c r="K48" s="39"/>
      <c r="L48" s="43"/>
    </row>
    <row r="49" s="1" customFormat="1" ht="12" customHeight="1">
      <c r="B49" s="38"/>
      <c r="C49" s="32" t="s">
        <v>101</v>
      </c>
      <c r="D49" s="39"/>
      <c r="E49" s="39"/>
      <c r="F49" s="39"/>
      <c r="G49" s="39"/>
      <c r="H49" s="39"/>
      <c r="I49" s="142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VRN - Vedlejší rozpočtové náklady</v>
      </c>
      <c r="F50" s="39"/>
      <c r="G50" s="39"/>
      <c r="H50" s="39"/>
      <c r="I50" s="142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2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 xml:space="preserve"> </v>
      </c>
      <c r="G52" s="39"/>
      <c r="H52" s="39"/>
      <c r="I52" s="144" t="s">
        <v>23</v>
      </c>
      <c r="J52" s="67" t="str">
        <f>IF(J12="","",J12)</f>
        <v>22. 5. 2019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2"/>
      <c r="J53" s="39"/>
      <c r="K53" s="39"/>
      <c r="L53" s="43"/>
    </row>
    <row r="54" s="1" customFormat="1" ht="13.65" customHeight="1">
      <c r="B54" s="38"/>
      <c r="C54" s="32" t="s">
        <v>25</v>
      </c>
      <c r="D54" s="39"/>
      <c r="E54" s="39"/>
      <c r="F54" s="27" t="str">
        <f>E15</f>
        <v xml:space="preserve"> </v>
      </c>
      <c r="G54" s="39"/>
      <c r="H54" s="39"/>
      <c r="I54" s="144" t="s">
        <v>30</v>
      </c>
      <c r="J54" s="36" t="str">
        <f>E21</f>
        <v xml:space="preserve"> </v>
      </c>
      <c r="K54" s="39"/>
      <c r="L54" s="43"/>
    </row>
    <row r="55" s="1" customFormat="1" ht="13.65" customHeight="1">
      <c r="B55" s="38"/>
      <c r="C55" s="32" t="s">
        <v>28</v>
      </c>
      <c r="D55" s="39"/>
      <c r="E55" s="39"/>
      <c r="F55" s="27" t="str">
        <f>IF(E18="","",E18)</f>
        <v>Vyplň údaj</v>
      </c>
      <c r="G55" s="39"/>
      <c r="H55" s="39"/>
      <c r="I55" s="144" t="s">
        <v>32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2"/>
      <c r="J56" s="39"/>
      <c r="K56" s="39"/>
      <c r="L56" s="43"/>
    </row>
    <row r="57" s="1" customFormat="1" ht="29.28" customHeight="1">
      <c r="B57" s="38"/>
      <c r="C57" s="171" t="s">
        <v>104</v>
      </c>
      <c r="D57" s="172"/>
      <c r="E57" s="172"/>
      <c r="F57" s="172"/>
      <c r="G57" s="172"/>
      <c r="H57" s="172"/>
      <c r="I57" s="173"/>
      <c r="J57" s="174" t="s">
        <v>105</v>
      </c>
      <c r="K57" s="17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2"/>
      <c r="J58" s="39"/>
      <c r="K58" s="39"/>
      <c r="L58" s="43"/>
    </row>
    <row r="59" s="1" customFormat="1" ht="22.8" customHeight="1">
      <c r="B59" s="38"/>
      <c r="C59" s="175" t="s">
        <v>67</v>
      </c>
      <c r="D59" s="39"/>
      <c r="E59" s="39"/>
      <c r="F59" s="39"/>
      <c r="G59" s="39"/>
      <c r="H59" s="39"/>
      <c r="I59" s="142"/>
      <c r="J59" s="97">
        <f>J83</f>
        <v>0</v>
      </c>
      <c r="K59" s="39"/>
      <c r="L59" s="43"/>
      <c r="AU59" s="17" t="s">
        <v>106</v>
      </c>
    </row>
    <row r="60" s="8" customFormat="1" ht="24.96" customHeight="1">
      <c r="B60" s="176"/>
      <c r="C60" s="177"/>
      <c r="D60" s="178" t="s">
        <v>1774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</row>
    <row r="61" s="9" customFormat="1" ht="19.92" customHeight="1">
      <c r="B61" s="183"/>
      <c r="C61" s="121"/>
      <c r="D61" s="184" t="s">
        <v>1775</v>
      </c>
      <c r="E61" s="185"/>
      <c r="F61" s="185"/>
      <c r="G61" s="185"/>
      <c r="H61" s="185"/>
      <c r="I61" s="186"/>
      <c r="J61" s="187">
        <f>J88</f>
        <v>0</v>
      </c>
      <c r="K61" s="121"/>
      <c r="L61" s="188"/>
    </row>
    <row r="62" s="9" customFormat="1" ht="19.92" customHeight="1">
      <c r="B62" s="183"/>
      <c r="C62" s="121"/>
      <c r="D62" s="184" t="s">
        <v>1776</v>
      </c>
      <c r="E62" s="185"/>
      <c r="F62" s="185"/>
      <c r="G62" s="185"/>
      <c r="H62" s="185"/>
      <c r="I62" s="186"/>
      <c r="J62" s="187">
        <f>J92</f>
        <v>0</v>
      </c>
      <c r="K62" s="121"/>
      <c r="L62" s="188"/>
    </row>
    <row r="63" s="9" customFormat="1" ht="19.92" customHeight="1">
      <c r="B63" s="183"/>
      <c r="C63" s="121"/>
      <c r="D63" s="184" t="s">
        <v>1777</v>
      </c>
      <c r="E63" s="185"/>
      <c r="F63" s="185"/>
      <c r="G63" s="185"/>
      <c r="H63" s="185"/>
      <c r="I63" s="186"/>
      <c r="J63" s="187">
        <f>J94</f>
        <v>0</v>
      </c>
      <c r="K63" s="121"/>
      <c r="L63" s="188"/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42"/>
      <c r="J64" s="39"/>
      <c r="K64" s="39"/>
      <c r="L64" s="43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6"/>
      <c r="J65" s="58"/>
      <c r="K65" s="58"/>
      <c r="L65" s="43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3"/>
    </row>
    <row r="70" s="1" customFormat="1" ht="24.96" customHeight="1">
      <c r="B70" s="38"/>
      <c r="C70" s="23" t="s">
        <v>131</v>
      </c>
      <c r="D70" s="39"/>
      <c r="E70" s="39"/>
      <c r="F70" s="39"/>
      <c r="G70" s="39"/>
      <c r="H70" s="39"/>
      <c r="I70" s="142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42"/>
      <c r="J71" s="39"/>
      <c r="K71" s="39"/>
      <c r="L71" s="43"/>
    </row>
    <row r="72" s="1" customFormat="1" ht="12" customHeight="1">
      <c r="B72" s="38"/>
      <c r="C72" s="32" t="s">
        <v>16</v>
      </c>
      <c r="D72" s="39"/>
      <c r="E72" s="39"/>
      <c r="F72" s="39"/>
      <c r="G72" s="39"/>
      <c r="H72" s="39"/>
      <c r="I72" s="142"/>
      <c r="J72" s="39"/>
      <c r="K72" s="39"/>
      <c r="L72" s="43"/>
    </row>
    <row r="73" s="1" customFormat="1" ht="16.5" customHeight="1">
      <c r="B73" s="38"/>
      <c r="C73" s="39"/>
      <c r="D73" s="39"/>
      <c r="E73" s="170" t="str">
        <f>E7</f>
        <v>Oprava budovy RZZ Kunovice - Loučka</v>
      </c>
      <c r="F73" s="32"/>
      <c r="G73" s="32"/>
      <c r="H73" s="32"/>
      <c r="I73" s="142"/>
      <c r="J73" s="39"/>
      <c r="K73" s="39"/>
      <c r="L73" s="43"/>
    </row>
    <row r="74" s="1" customFormat="1" ht="12" customHeight="1">
      <c r="B74" s="38"/>
      <c r="C74" s="32" t="s">
        <v>101</v>
      </c>
      <c r="D74" s="39"/>
      <c r="E74" s="39"/>
      <c r="F74" s="39"/>
      <c r="G74" s="39"/>
      <c r="H74" s="39"/>
      <c r="I74" s="142"/>
      <c r="J74" s="39"/>
      <c r="K74" s="39"/>
      <c r="L74" s="43"/>
    </row>
    <row r="75" s="1" customFormat="1" ht="16.5" customHeight="1">
      <c r="B75" s="38"/>
      <c r="C75" s="39"/>
      <c r="D75" s="39"/>
      <c r="E75" s="64" t="str">
        <f>E9</f>
        <v>VRN - Vedlejší rozpočtové náklady</v>
      </c>
      <c r="F75" s="39"/>
      <c r="G75" s="39"/>
      <c r="H75" s="39"/>
      <c r="I75" s="142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42"/>
      <c r="J76" s="39"/>
      <c r="K76" s="39"/>
      <c r="L76" s="43"/>
    </row>
    <row r="77" s="1" customFormat="1" ht="12" customHeight="1">
      <c r="B77" s="38"/>
      <c r="C77" s="32" t="s">
        <v>21</v>
      </c>
      <c r="D77" s="39"/>
      <c r="E77" s="39"/>
      <c r="F77" s="27" t="str">
        <f>F12</f>
        <v xml:space="preserve"> </v>
      </c>
      <c r="G77" s="39"/>
      <c r="H77" s="39"/>
      <c r="I77" s="144" t="s">
        <v>23</v>
      </c>
      <c r="J77" s="67" t="str">
        <f>IF(J12="","",J12)</f>
        <v>22. 5. 2019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2"/>
      <c r="J78" s="39"/>
      <c r="K78" s="39"/>
      <c r="L78" s="43"/>
    </row>
    <row r="79" s="1" customFormat="1" ht="13.65" customHeight="1">
      <c r="B79" s="38"/>
      <c r="C79" s="32" t="s">
        <v>25</v>
      </c>
      <c r="D79" s="39"/>
      <c r="E79" s="39"/>
      <c r="F79" s="27" t="str">
        <f>E15</f>
        <v xml:space="preserve"> </v>
      </c>
      <c r="G79" s="39"/>
      <c r="H79" s="39"/>
      <c r="I79" s="144" t="s">
        <v>30</v>
      </c>
      <c r="J79" s="36" t="str">
        <f>E21</f>
        <v xml:space="preserve"> </v>
      </c>
      <c r="K79" s="39"/>
      <c r="L79" s="43"/>
    </row>
    <row r="80" s="1" customFormat="1" ht="13.65" customHeight="1">
      <c r="B80" s="38"/>
      <c r="C80" s="32" t="s">
        <v>28</v>
      </c>
      <c r="D80" s="39"/>
      <c r="E80" s="39"/>
      <c r="F80" s="27" t="str">
        <f>IF(E18="","",E18)</f>
        <v>Vyplň údaj</v>
      </c>
      <c r="G80" s="39"/>
      <c r="H80" s="39"/>
      <c r="I80" s="144" t="s">
        <v>32</v>
      </c>
      <c r="J80" s="36" t="str">
        <f>E24</f>
        <v xml:space="preserve"> 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42"/>
      <c r="J81" s="39"/>
      <c r="K81" s="39"/>
      <c r="L81" s="43"/>
    </row>
    <row r="82" s="10" customFormat="1" ht="29.28" customHeight="1">
      <c r="B82" s="189"/>
      <c r="C82" s="190" t="s">
        <v>132</v>
      </c>
      <c r="D82" s="191" t="s">
        <v>54</v>
      </c>
      <c r="E82" s="191" t="s">
        <v>50</v>
      </c>
      <c r="F82" s="191" t="s">
        <v>51</v>
      </c>
      <c r="G82" s="191" t="s">
        <v>133</v>
      </c>
      <c r="H82" s="191" t="s">
        <v>134</v>
      </c>
      <c r="I82" s="192" t="s">
        <v>135</v>
      </c>
      <c r="J82" s="191" t="s">
        <v>105</v>
      </c>
      <c r="K82" s="193" t="s">
        <v>136</v>
      </c>
      <c r="L82" s="194"/>
      <c r="M82" s="87" t="s">
        <v>19</v>
      </c>
      <c r="N82" s="88" t="s">
        <v>39</v>
      </c>
      <c r="O82" s="88" t="s">
        <v>137</v>
      </c>
      <c r="P82" s="88" t="s">
        <v>138</v>
      </c>
      <c r="Q82" s="88" t="s">
        <v>139</v>
      </c>
      <c r="R82" s="88" t="s">
        <v>140</v>
      </c>
      <c r="S82" s="88" t="s">
        <v>141</v>
      </c>
      <c r="T82" s="89" t="s">
        <v>142</v>
      </c>
    </row>
    <row r="83" s="1" customFormat="1" ht="22.8" customHeight="1">
      <c r="B83" s="38"/>
      <c r="C83" s="94" t="s">
        <v>143</v>
      </c>
      <c r="D83" s="39"/>
      <c r="E83" s="39"/>
      <c r="F83" s="39"/>
      <c r="G83" s="39"/>
      <c r="H83" s="39"/>
      <c r="I83" s="142"/>
      <c r="J83" s="195">
        <f>BK83</f>
        <v>0</v>
      </c>
      <c r="K83" s="39"/>
      <c r="L83" s="43"/>
      <c r="M83" s="90"/>
      <c r="N83" s="91"/>
      <c r="O83" s="91"/>
      <c r="P83" s="196">
        <f>P84</f>
        <v>0</v>
      </c>
      <c r="Q83" s="91"/>
      <c r="R83" s="196">
        <f>R84</f>
        <v>0</v>
      </c>
      <c r="S83" s="91"/>
      <c r="T83" s="197">
        <f>T84</f>
        <v>0</v>
      </c>
      <c r="AT83" s="17" t="s">
        <v>68</v>
      </c>
      <c r="AU83" s="17" t="s">
        <v>106</v>
      </c>
      <c r="BK83" s="198">
        <f>BK84</f>
        <v>0</v>
      </c>
    </row>
    <row r="84" s="11" customFormat="1" ht="25.92" customHeight="1">
      <c r="B84" s="199"/>
      <c r="C84" s="200"/>
      <c r="D84" s="201" t="s">
        <v>68</v>
      </c>
      <c r="E84" s="202" t="s">
        <v>97</v>
      </c>
      <c r="F84" s="202" t="s">
        <v>98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P85+SUM(P86:P88)+P92+P94</f>
        <v>0</v>
      </c>
      <c r="Q84" s="207"/>
      <c r="R84" s="208">
        <f>R85+SUM(R86:R88)+R92+R94</f>
        <v>0</v>
      </c>
      <c r="S84" s="207"/>
      <c r="T84" s="209">
        <f>T85+SUM(T86:T88)+T92+T94</f>
        <v>0</v>
      </c>
      <c r="AR84" s="210" t="s">
        <v>175</v>
      </c>
      <c r="AT84" s="211" t="s">
        <v>68</v>
      </c>
      <c r="AU84" s="211" t="s">
        <v>69</v>
      </c>
      <c r="AY84" s="210" t="s">
        <v>146</v>
      </c>
      <c r="BK84" s="212">
        <f>BK85+SUM(BK86:BK88)+BK92+BK94</f>
        <v>0</v>
      </c>
    </row>
    <row r="85" s="1" customFormat="1" ht="16.5" customHeight="1">
      <c r="B85" s="38"/>
      <c r="C85" s="215" t="s">
        <v>77</v>
      </c>
      <c r="D85" s="215" t="s">
        <v>147</v>
      </c>
      <c r="E85" s="216" t="s">
        <v>1778</v>
      </c>
      <c r="F85" s="217" t="s">
        <v>1779</v>
      </c>
      <c r="G85" s="218" t="s">
        <v>1780</v>
      </c>
      <c r="H85" s="279"/>
      <c r="I85" s="220"/>
      <c r="J85" s="221">
        <f>ROUND(I85*H85,2)</f>
        <v>0</v>
      </c>
      <c r="K85" s="217" t="s">
        <v>19</v>
      </c>
      <c r="L85" s="43"/>
      <c r="M85" s="222" t="s">
        <v>19</v>
      </c>
      <c r="N85" s="223" t="s">
        <v>40</v>
      </c>
      <c r="O85" s="79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AR85" s="17" t="s">
        <v>77</v>
      </c>
      <c r="AT85" s="17" t="s">
        <v>147</v>
      </c>
      <c r="AU85" s="17" t="s">
        <v>77</v>
      </c>
      <c r="AY85" s="17" t="s">
        <v>146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7" t="s">
        <v>77</v>
      </c>
      <c r="BK85" s="226">
        <f>ROUND(I85*H85,2)</f>
        <v>0</v>
      </c>
      <c r="BL85" s="17" t="s">
        <v>77</v>
      </c>
      <c r="BM85" s="17" t="s">
        <v>1781</v>
      </c>
    </row>
    <row r="86" s="1" customFormat="1" ht="16.5" customHeight="1">
      <c r="B86" s="38"/>
      <c r="C86" s="215" t="s">
        <v>79</v>
      </c>
      <c r="D86" s="215" t="s">
        <v>147</v>
      </c>
      <c r="E86" s="216" t="s">
        <v>1782</v>
      </c>
      <c r="F86" s="217" t="s">
        <v>1783</v>
      </c>
      <c r="G86" s="218" t="s">
        <v>1780</v>
      </c>
      <c r="H86" s="279"/>
      <c r="I86" s="220"/>
      <c r="J86" s="221">
        <f>ROUND(I86*H86,2)</f>
        <v>0</v>
      </c>
      <c r="K86" s="217" t="s">
        <v>19</v>
      </c>
      <c r="L86" s="43"/>
      <c r="M86" s="222" t="s">
        <v>19</v>
      </c>
      <c r="N86" s="223" t="s">
        <v>40</v>
      </c>
      <c r="O86" s="79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AR86" s="17" t="s">
        <v>77</v>
      </c>
      <c r="AT86" s="17" t="s">
        <v>147</v>
      </c>
      <c r="AU86" s="17" t="s">
        <v>77</v>
      </c>
      <c r="AY86" s="17" t="s">
        <v>146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7" t="s">
        <v>77</v>
      </c>
      <c r="BK86" s="226">
        <f>ROUND(I86*H86,2)</f>
        <v>0</v>
      </c>
      <c r="BL86" s="17" t="s">
        <v>77</v>
      </c>
      <c r="BM86" s="17" t="s">
        <v>1784</v>
      </c>
    </row>
    <row r="87" s="1" customFormat="1" ht="16.5" customHeight="1">
      <c r="B87" s="38"/>
      <c r="C87" s="215" t="s">
        <v>158</v>
      </c>
      <c r="D87" s="215" t="s">
        <v>147</v>
      </c>
      <c r="E87" s="216" t="s">
        <v>1785</v>
      </c>
      <c r="F87" s="217" t="s">
        <v>1786</v>
      </c>
      <c r="G87" s="218" t="s">
        <v>1780</v>
      </c>
      <c r="H87" s="279"/>
      <c r="I87" s="220"/>
      <c r="J87" s="221">
        <f>ROUND(I87*H87,2)</f>
        <v>0</v>
      </c>
      <c r="K87" s="217" t="s">
        <v>19</v>
      </c>
      <c r="L87" s="43"/>
      <c r="M87" s="222" t="s">
        <v>19</v>
      </c>
      <c r="N87" s="223" t="s">
        <v>40</v>
      </c>
      <c r="O87" s="79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AR87" s="17" t="s">
        <v>77</v>
      </c>
      <c r="AT87" s="17" t="s">
        <v>147</v>
      </c>
      <c r="AU87" s="17" t="s">
        <v>77</v>
      </c>
      <c r="AY87" s="17" t="s">
        <v>146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7" t="s">
        <v>77</v>
      </c>
      <c r="BK87" s="226">
        <f>ROUND(I87*H87,2)</f>
        <v>0</v>
      </c>
      <c r="BL87" s="17" t="s">
        <v>77</v>
      </c>
      <c r="BM87" s="17" t="s">
        <v>1787</v>
      </c>
    </row>
    <row r="88" s="11" customFormat="1" ht="22.8" customHeight="1">
      <c r="B88" s="199"/>
      <c r="C88" s="200"/>
      <c r="D88" s="201" t="s">
        <v>68</v>
      </c>
      <c r="E88" s="213" t="s">
        <v>1788</v>
      </c>
      <c r="F88" s="213" t="s">
        <v>1789</v>
      </c>
      <c r="G88" s="200"/>
      <c r="H88" s="200"/>
      <c r="I88" s="203"/>
      <c r="J88" s="214">
        <f>BK88</f>
        <v>0</v>
      </c>
      <c r="K88" s="200"/>
      <c r="L88" s="205"/>
      <c r="M88" s="206"/>
      <c r="N88" s="207"/>
      <c r="O88" s="207"/>
      <c r="P88" s="208">
        <f>SUM(P89:P91)</f>
        <v>0</v>
      </c>
      <c r="Q88" s="207"/>
      <c r="R88" s="208">
        <f>SUM(R89:R91)</f>
        <v>0</v>
      </c>
      <c r="S88" s="207"/>
      <c r="T88" s="209">
        <f>SUM(T89:T91)</f>
        <v>0</v>
      </c>
      <c r="AR88" s="210" t="s">
        <v>175</v>
      </c>
      <c r="AT88" s="211" t="s">
        <v>68</v>
      </c>
      <c r="AU88" s="211" t="s">
        <v>77</v>
      </c>
      <c r="AY88" s="210" t="s">
        <v>146</v>
      </c>
      <c r="BK88" s="212">
        <f>SUM(BK89:BK91)</f>
        <v>0</v>
      </c>
    </row>
    <row r="89" s="1" customFormat="1" ht="33.75" customHeight="1">
      <c r="B89" s="38"/>
      <c r="C89" s="215" t="s">
        <v>152</v>
      </c>
      <c r="D89" s="215" t="s">
        <v>147</v>
      </c>
      <c r="E89" s="216" t="s">
        <v>1790</v>
      </c>
      <c r="F89" s="217" t="s">
        <v>1791</v>
      </c>
      <c r="G89" s="218" t="s">
        <v>1780</v>
      </c>
      <c r="H89" s="279"/>
      <c r="I89" s="220"/>
      <c r="J89" s="221">
        <f>ROUND(I89*H89,2)</f>
        <v>0</v>
      </c>
      <c r="K89" s="217" t="s">
        <v>19</v>
      </c>
      <c r="L89" s="43"/>
      <c r="M89" s="222" t="s">
        <v>19</v>
      </c>
      <c r="N89" s="223" t="s">
        <v>40</v>
      </c>
      <c r="O89" s="79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AR89" s="17" t="s">
        <v>77</v>
      </c>
      <c r="AT89" s="17" t="s">
        <v>147</v>
      </c>
      <c r="AU89" s="17" t="s">
        <v>79</v>
      </c>
      <c r="AY89" s="17" t="s">
        <v>146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7" t="s">
        <v>77</v>
      </c>
      <c r="BK89" s="226">
        <f>ROUND(I89*H89,2)</f>
        <v>0</v>
      </c>
      <c r="BL89" s="17" t="s">
        <v>77</v>
      </c>
      <c r="BM89" s="17" t="s">
        <v>1792</v>
      </c>
    </row>
    <row r="90" s="1" customFormat="1" ht="16.5" customHeight="1">
      <c r="B90" s="38"/>
      <c r="C90" s="215" t="s">
        <v>175</v>
      </c>
      <c r="D90" s="215" t="s">
        <v>147</v>
      </c>
      <c r="E90" s="216" t="s">
        <v>1793</v>
      </c>
      <c r="F90" s="217" t="s">
        <v>1794</v>
      </c>
      <c r="G90" s="218" t="s">
        <v>1795</v>
      </c>
      <c r="H90" s="219">
        <v>1</v>
      </c>
      <c r="I90" s="220"/>
      <c r="J90" s="221">
        <f>ROUND(I90*H90,2)</f>
        <v>0</v>
      </c>
      <c r="K90" s="217" t="s">
        <v>151</v>
      </c>
      <c r="L90" s="43"/>
      <c r="M90" s="222" t="s">
        <v>19</v>
      </c>
      <c r="N90" s="223" t="s">
        <v>40</v>
      </c>
      <c r="O90" s="79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AR90" s="17" t="s">
        <v>1796</v>
      </c>
      <c r="AT90" s="17" t="s">
        <v>147</v>
      </c>
      <c r="AU90" s="17" t="s">
        <v>79</v>
      </c>
      <c r="AY90" s="17" t="s">
        <v>146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77</v>
      </c>
      <c r="BK90" s="226">
        <f>ROUND(I90*H90,2)</f>
        <v>0</v>
      </c>
      <c r="BL90" s="17" t="s">
        <v>1796</v>
      </c>
      <c r="BM90" s="17" t="s">
        <v>1797</v>
      </c>
    </row>
    <row r="91" s="1" customFormat="1" ht="16.5" customHeight="1">
      <c r="B91" s="38"/>
      <c r="C91" s="215" t="s">
        <v>180</v>
      </c>
      <c r="D91" s="215" t="s">
        <v>147</v>
      </c>
      <c r="E91" s="216" t="s">
        <v>1798</v>
      </c>
      <c r="F91" s="217" t="s">
        <v>1799</v>
      </c>
      <c r="G91" s="218" t="s">
        <v>1795</v>
      </c>
      <c r="H91" s="219">
        <v>1</v>
      </c>
      <c r="I91" s="220"/>
      <c r="J91" s="221">
        <f>ROUND(I91*H91,2)</f>
        <v>0</v>
      </c>
      <c r="K91" s="217" t="s">
        <v>19</v>
      </c>
      <c r="L91" s="43"/>
      <c r="M91" s="222" t="s">
        <v>19</v>
      </c>
      <c r="N91" s="223" t="s">
        <v>40</v>
      </c>
      <c r="O91" s="79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AR91" s="17" t="s">
        <v>1796</v>
      </c>
      <c r="AT91" s="17" t="s">
        <v>147</v>
      </c>
      <c r="AU91" s="17" t="s">
        <v>79</v>
      </c>
      <c r="AY91" s="17" t="s">
        <v>146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7" t="s">
        <v>77</v>
      </c>
      <c r="BK91" s="226">
        <f>ROUND(I91*H91,2)</f>
        <v>0</v>
      </c>
      <c r="BL91" s="17" t="s">
        <v>1796</v>
      </c>
      <c r="BM91" s="17" t="s">
        <v>1800</v>
      </c>
    </row>
    <row r="92" s="11" customFormat="1" ht="22.8" customHeight="1">
      <c r="B92" s="199"/>
      <c r="C92" s="200"/>
      <c r="D92" s="201" t="s">
        <v>68</v>
      </c>
      <c r="E92" s="213" t="s">
        <v>1801</v>
      </c>
      <c r="F92" s="213" t="s">
        <v>1802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P93</f>
        <v>0</v>
      </c>
      <c r="Q92" s="207"/>
      <c r="R92" s="208">
        <f>R93</f>
        <v>0</v>
      </c>
      <c r="S92" s="207"/>
      <c r="T92" s="209">
        <f>T93</f>
        <v>0</v>
      </c>
      <c r="AR92" s="210" t="s">
        <v>175</v>
      </c>
      <c r="AT92" s="211" t="s">
        <v>68</v>
      </c>
      <c r="AU92" s="211" t="s">
        <v>77</v>
      </c>
      <c r="AY92" s="210" t="s">
        <v>146</v>
      </c>
      <c r="BK92" s="212">
        <f>BK93</f>
        <v>0</v>
      </c>
    </row>
    <row r="93" s="1" customFormat="1" ht="16.5" customHeight="1">
      <c r="B93" s="38"/>
      <c r="C93" s="215" t="s">
        <v>186</v>
      </c>
      <c r="D93" s="215" t="s">
        <v>147</v>
      </c>
      <c r="E93" s="216" t="s">
        <v>1803</v>
      </c>
      <c r="F93" s="217" t="s">
        <v>1802</v>
      </c>
      <c r="G93" s="218" t="s">
        <v>740</v>
      </c>
      <c r="H93" s="219">
        <v>1</v>
      </c>
      <c r="I93" s="220"/>
      <c r="J93" s="221">
        <f>ROUND(I93*H93,2)</f>
        <v>0</v>
      </c>
      <c r="K93" s="217" t="s">
        <v>151</v>
      </c>
      <c r="L93" s="43"/>
      <c r="M93" s="222" t="s">
        <v>19</v>
      </c>
      <c r="N93" s="223" t="s">
        <v>40</v>
      </c>
      <c r="O93" s="79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AR93" s="17" t="s">
        <v>1796</v>
      </c>
      <c r="AT93" s="17" t="s">
        <v>147</v>
      </c>
      <c r="AU93" s="17" t="s">
        <v>79</v>
      </c>
      <c r="AY93" s="17" t="s">
        <v>146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7" t="s">
        <v>77</v>
      </c>
      <c r="BK93" s="226">
        <f>ROUND(I93*H93,2)</f>
        <v>0</v>
      </c>
      <c r="BL93" s="17" t="s">
        <v>1796</v>
      </c>
      <c r="BM93" s="17" t="s">
        <v>1804</v>
      </c>
    </row>
    <row r="94" s="11" customFormat="1" ht="22.8" customHeight="1">
      <c r="B94" s="199"/>
      <c r="C94" s="200"/>
      <c r="D94" s="201" t="s">
        <v>68</v>
      </c>
      <c r="E94" s="213" t="s">
        <v>1805</v>
      </c>
      <c r="F94" s="213" t="s">
        <v>1806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SUM(P95:P96)</f>
        <v>0</v>
      </c>
      <c r="Q94" s="207"/>
      <c r="R94" s="208">
        <f>SUM(R95:R96)</f>
        <v>0</v>
      </c>
      <c r="S94" s="207"/>
      <c r="T94" s="209">
        <f>SUM(T95:T96)</f>
        <v>0</v>
      </c>
      <c r="AR94" s="210" t="s">
        <v>175</v>
      </c>
      <c r="AT94" s="211" t="s">
        <v>68</v>
      </c>
      <c r="AU94" s="211" t="s">
        <v>77</v>
      </c>
      <c r="AY94" s="210" t="s">
        <v>146</v>
      </c>
      <c r="BK94" s="212">
        <f>SUM(BK95:BK96)</f>
        <v>0</v>
      </c>
    </row>
    <row r="95" s="1" customFormat="1" ht="22.5" customHeight="1">
      <c r="B95" s="38"/>
      <c r="C95" s="215" t="s">
        <v>168</v>
      </c>
      <c r="D95" s="215" t="s">
        <v>147</v>
      </c>
      <c r="E95" s="216" t="s">
        <v>1807</v>
      </c>
      <c r="F95" s="217" t="s">
        <v>1808</v>
      </c>
      <c r="G95" s="218" t="s">
        <v>1780</v>
      </c>
      <c r="H95" s="279"/>
      <c r="I95" s="220"/>
      <c r="J95" s="221">
        <f>ROUND(I95*H95,2)</f>
        <v>0</v>
      </c>
      <c r="K95" s="217" t="s">
        <v>19</v>
      </c>
      <c r="L95" s="43"/>
      <c r="M95" s="222" t="s">
        <v>19</v>
      </c>
      <c r="N95" s="223" t="s">
        <v>40</v>
      </c>
      <c r="O95" s="79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AR95" s="17" t="s">
        <v>77</v>
      </c>
      <c r="AT95" s="17" t="s">
        <v>147</v>
      </c>
      <c r="AU95" s="17" t="s">
        <v>79</v>
      </c>
      <c r="AY95" s="17" t="s">
        <v>146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7" t="s">
        <v>77</v>
      </c>
      <c r="BK95" s="226">
        <f>ROUND(I95*H95,2)</f>
        <v>0</v>
      </c>
      <c r="BL95" s="17" t="s">
        <v>77</v>
      </c>
      <c r="BM95" s="17" t="s">
        <v>1809</v>
      </c>
    </row>
    <row r="96" s="1" customFormat="1" ht="16.5" customHeight="1">
      <c r="B96" s="38"/>
      <c r="C96" s="215" t="s">
        <v>195</v>
      </c>
      <c r="D96" s="215" t="s">
        <v>147</v>
      </c>
      <c r="E96" s="216" t="s">
        <v>1810</v>
      </c>
      <c r="F96" s="217" t="s">
        <v>1811</v>
      </c>
      <c r="G96" s="218" t="s">
        <v>740</v>
      </c>
      <c r="H96" s="219">
        <v>1</v>
      </c>
      <c r="I96" s="220"/>
      <c r="J96" s="221">
        <f>ROUND(I96*H96,2)</f>
        <v>0</v>
      </c>
      <c r="K96" s="217" t="s">
        <v>151</v>
      </c>
      <c r="L96" s="43"/>
      <c r="M96" s="277" t="s">
        <v>19</v>
      </c>
      <c r="N96" s="278" t="s">
        <v>40</v>
      </c>
      <c r="O96" s="274"/>
      <c r="P96" s="275">
        <f>O96*H96</f>
        <v>0</v>
      </c>
      <c r="Q96" s="275">
        <v>0</v>
      </c>
      <c r="R96" s="275">
        <f>Q96*H96</f>
        <v>0</v>
      </c>
      <c r="S96" s="275">
        <v>0</v>
      </c>
      <c r="T96" s="276">
        <f>S96*H96</f>
        <v>0</v>
      </c>
      <c r="AR96" s="17" t="s">
        <v>1796</v>
      </c>
      <c r="AT96" s="17" t="s">
        <v>147</v>
      </c>
      <c r="AU96" s="17" t="s">
        <v>79</v>
      </c>
      <c r="AY96" s="17" t="s">
        <v>146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77</v>
      </c>
      <c r="BK96" s="226">
        <f>ROUND(I96*H96,2)</f>
        <v>0</v>
      </c>
      <c r="BL96" s="17" t="s">
        <v>1796</v>
      </c>
      <c r="BM96" s="17" t="s">
        <v>1812</v>
      </c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166"/>
      <c r="J97" s="58"/>
      <c r="K97" s="58"/>
      <c r="L97" s="43"/>
    </row>
  </sheetData>
  <sheetProtection sheet="1" autoFilter="0" formatColumns="0" formatRows="0" objects="1" scenarios="1" spinCount="100000" saltValue="lhgzKqv/sEqawjyC2gKw6s6eBAPgSeU5eCerDkCTTqz+qikTA6QDKGnMdnmbgBR2PJ+zgc7QacHFn4n5zKkHwA==" hashValue="WRjcXPXPtc5sIxPzSvtmBMgE0+Pyoj8hCva+bcrrEYKMUa+B532Qg0uG8ZwGz1E0T/v729+r6WuV0z7gUo9NPQ==" algorithmName="SHA-512" password="CC35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0" customWidth="1"/>
    <col min="2" max="2" width="1.664063" style="280" customWidth="1"/>
    <col min="3" max="4" width="5" style="280" customWidth="1"/>
    <col min="5" max="5" width="11.67" style="280" customWidth="1"/>
    <col min="6" max="6" width="9.17" style="280" customWidth="1"/>
    <col min="7" max="7" width="5" style="280" customWidth="1"/>
    <col min="8" max="8" width="77.83" style="280" customWidth="1"/>
    <col min="9" max="10" width="20" style="280" customWidth="1"/>
    <col min="11" max="11" width="1.664063" style="280" customWidth="1"/>
  </cols>
  <sheetData>
    <row r="1" ht="37.5" customHeight="1"/>
    <row r="2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5" customFormat="1" ht="45" customHeight="1">
      <c r="B3" s="284"/>
      <c r="C3" s="285" t="s">
        <v>1813</v>
      </c>
      <c r="D3" s="285"/>
      <c r="E3" s="285"/>
      <c r="F3" s="285"/>
      <c r="G3" s="285"/>
      <c r="H3" s="285"/>
      <c r="I3" s="285"/>
      <c r="J3" s="285"/>
      <c r="K3" s="286"/>
    </row>
    <row r="4" ht="25.5" customHeight="1">
      <c r="B4" s="287"/>
      <c r="C4" s="288" t="s">
        <v>1814</v>
      </c>
      <c r="D4" s="288"/>
      <c r="E4" s="288"/>
      <c r="F4" s="288"/>
      <c r="G4" s="288"/>
      <c r="H4" s="288"/>
      <c r="I4" s="288"/>
      <c r="J4" s="288"/>
      <c r="K4" s="289"/>
    </row>
    <row r="5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ht="15" customHeight="1">
      <c r="B6" s="287"/>
      <c r="C6" s="291" t="s">
        <v>1815</v>
      </c>
      <c r="D6" s="291"/>
      <c r="E6" s="291"/>
      <c r="F6" s="291"/>
      <c r="G6" s="291"/>
      <c r="H6" s="291"/>
      <c r="I6" s="291"/>
      <c r="J6" s="291"/>
      <c r="K6" s="289"/>
    </row>
    <row r="7" ht="15" customHeight="1">
      <c r="B7" s="292"/>
      <c r="C7" s="291" t="s">
        <v>1816</v>
      </c>
      <c r="D7" s="291"/>
      <c r="E7" s="291"/>
      <c r="F7" s="291"/>
      <c r="G7" s="291"/>
      <c r="H7" s="291"/>
      <c r="I7" s="291"/>
      <c r="J7" s="291"/>
      <c r="K7" s="289"/>
    </row>
    <row r="8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ht="15" customHeight="1">
      <c r="B9" s="292"/>
      <c r="C9" s="291" t="s">
        <v>1817</v>
      </c>
      <c r="D9" s="291"/>
      <c r="E9" s="291"/>
      <c r="F9" s="291"/>
      <c r="G9" s="291"/>
      <c r="H9" s="291"/>
      <c r="I9" s="291"/>
      <c r="J9" s="291"/>
      <c r="K9" s="289"/>
    </row>
    <row r="10" ht="15" customHeight="1">
      <c r="B10" s="292"/>
      <c r="C10" s="291"/>
      <c r="D10" s="291" t="s">
        <v>1818</v>
      </c>
      <c r="E10" s="291"/>
      <c r="F10" s="291"/>
      <c r="G10" s="291"/>
      <c r="H10" s="291"/>
      <c r="I10" s="291"/>
      <c r="J10" s="291"/>
      <c r="K10" s="289"/>
    </row>
    <row r="11" ht="15" customHeight="1">
      <c r="B11" s="292"/>
      <c r="C11" s="293"/>
      <c r="D11" s="291" t="s">
        <v>1819</v>
      </c>
      <c r="E11" s="291"/>
      <c r="F11" s="291"/>
      <c r="G11" s="291"/>
      <c r="H11" s="291"/>
      <c r="I11" s="291"/>
      <c r="J11" s="291"/>
      <c r="K11" s="289"/>
    </row>
    <row r="12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ht="15" customHeight="1">
      <c r="B13" s="292"/>
      <c r="C13" s="293"/>
      <c r="D13" s="294" t="s">
        <v>1820</v>
      </c>
      <c r="E13" s="291"/>
      <c r="F13" s="291"/>
      <c r="G13" s="291"/>
      <c r="H13" s="291"/>
      <c r="I13" s="291"/>
      <c r="J13" s="291"/>
      <c r="K13" s="289"/>
    </row>
    <row r="14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ht="15" customHeight="1">
      <c r="B15" s="292"/>
      <c r="C15" s="293"/>
      <c r="D15" s="291" t="s">
        <v>1821</v>
      </c>
      <c r="E15" s="291"/>
      <c r="F15" s="291"/>
      <c r="G15" s="291"/>
      <c r="H15" s="291"/>
      <c r="I15" s="291"/>
      <c r="J15" s="291"/>
      <c r="K15" s="289"/>
    </row>
    <row r="16" ht="15" customHeight="1">
      <c r="B16" s="292"/>
      <c r="C16" s="293"/>
      <c r="D16" s="291" t="s">
        <v>1822</v>
      </c>
      <c r="E16" s="291"/>
      <c r="F16" s="291"/>
      <c r="G16" s="291"/>
      <c r="H16" s="291"/>
      <c r="I16" s="291"/>
      <c r="J16" s="291"/>
      <c r="K16" s="289"/>
    </row>
    <row r="17" ht="15" customHeight="1">
      <c r="B17" s="292"/>
      <c r="C17" s="293"/>
      <c r="D17" s="291" t="s">
        <v>1823</v>
      </c>
      <c r="E17" s="291"/>
      <c r="F17" s="291"/>
      <c r="G17" s="291"/>
      <c r="H17" s="291"/>
      <c r="I17" s="291"/>
      <c r="J17" s="291"/>
      <c r="K17" s="289"/>
    </row>
    <row r="18" ht="15" customHeight="1">
      <c r="B18" s="292"/>
      <c r="C18" s="293"/>
      <c r="D18" s="293"/>
      <c r="E18" s="295" t="s">
        <v>76</v>
      </c>
      <c r="F18" s="291" t="s">
        <v>1824</v>
      </c>
      <c r="G18" s="291"/>
      <c r="H18" s="291"/>
      <c r="I18" s="291"/>
      <c r="J18" s="291"/>
      <c r="K18" s="289"/>
    </row>
    <row r="19" ht="15" customHeight="1">
      <c r="B19" s="292"/>
      <c r="C19" s="293"/>
      <c r="D19" s="293"/>
      <c r="E19" s="295" t="s">
        <v>1825</v>
      </c>
      <c r="F19" s="291" t="s">
        <v>1826</v>
      </c>
      <c r="G19" s="291"/>
      <c r="H19" s="291"/>
      <c r="I19" s="291"/>
      <c r="J19" s="291"/>
      <c r="K19" s="289"/>
    </row>
    <row r="20" ht="15" customHeight="1">
      <c r="B20" s="292"/>
      <c r="C20" s="293"/>
      <c r="D20" s="293"/>
      <c r="E20" s="295" t="s">
        <v>1827</v>
      </c>
      <c r="F20" s="291" t="s">
        <v>1828</v>
      </c>
      <c r="G20" s="291"/>
      <c r="H20" s="291"/>
      <c r="I20" s="291"/>
      <c r="J20" s="291"/>
      <c r="K20" s="289"/>
    </row>
    <row r="21" ht="15" customHeight="1">
      <c r="B21" s="292"/>
      <c r="C21" s="293"/>
      <c r="D21" s="293"/>
      <c r="E21" s="295" t="s">
        <v>1829</v>
      </c>
      <c r="F21" s="291" t="s">
        <v>1830</v>
      </c>
      <c r="G21" s="291"/>
      <c r="H21" s="291"/>
      <c r="I21" s="291"/>
      <c r="J21" s="291"/>
      <c r="K21" s="289"/>
    </row>
    <row r="22" ht="15" customHeight="1">
      <c r="B22" s="292"/>
      <c r="C22" s="293"/>
      <c r="D22" s="293"/>
      <c r="E22" s="295" t="s">
        <v>961</v>
      </c>
      <c r="F22" s="291" t="s">
        <v>962</v>
      </c>
      <c r="G22" s="291"/>
      <c r="H22" s="291"/>
      <c r="I22" s="291"/>
      <c r="J22" s="291"/>
      <c r="K22" s="289"/>
    </row>
    <row r="23" ht="15" customHeight="1">
      <c r="B23" s="292"/>
      <c r="C23" s="293"/>
      <c r="D23" s="293"/>
      <c r="E23" s="295" t="s">
        <v>89</v>
      </c>
      <c r="F23" s="291" t="s">
        <v>1831</v>
      </c>
      <c r="G23" s="291"/>
      <c r="H23" s="291"/>
      <c r="I23" s="291"/>
      <c r="J23" s="291"/>
      <c r="K23" s="289"/>
    </row>
    <row r="24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ht="15" customHeight="1">
      <c r="B25" s="292"/>
      <c r="C25" s="291" t="s">
        <v>1832</v>
      </c>
      <c r="D25" s="291"/>
      <c r="E25" s="291"/>
      <c r="F25" s="291"/>
      <c r="G25" s="291"/>
      <c r="H25" s="291"/>
      <c r="I25" s="291"/>
      <c r="J25" s="291"/>
      <c r="K25" s="289"/>
    </row>
    <row r="26" ht="15" customHeight="1">
      <c r="B26" s="292"/>
      <c r="C26" s="291" t="s">
        <v>1833</v>
      </c>
      <c r="D26" s="291"/>
      <c r="E26" s="291"/>
      <c r="F26" s="291"/>
      <c r="G26" s="291"/>
      <c r="H26" s="291"/>
      <c r="I26" s="291"/>
      <c r="J26" s="291"/>
      <c r="K26" s="289"/>
    </row>
    <row r="27" ht="15" customHeight="1">
      <c r="B27" s="292"/>
      <c r="C27" s="291"/>
      <c r="D27" s="291" t="s">
        <v>1834</v>
      </c>
      <c r="E27" s="291"/>
      <c r="F27" s="291"/>
      <c r="G27" s="291"/>
      <c r="H27" s="291"/>
      <c r="I27" s="291"/>
      <c r="J27" s="291"/>
      <c r="K27" s="289"/>
    </row>
    <row r="28" ht="15" customHeight="1">
      <c r="B28" s="292"/>
      <c r="C28" s="293"/>
      <c r="D28" s="291" t="s">
        <v>1835</v>
      </c>
      <c r="E28" s="291"/>
      <c r="F28" s="291"/>
      <c r="G28" s="291"/>
      <c r="H28" s="291"/>
      <c r="I28" s="291"/>
      <c r="J28" s="291"/>
      <c r="K28" s="289"/>
    </row>
    <row r="29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ht="15" customHeight="1">
      <c r="B30" s="292"/>
      <c r="C30" s="293"/>
      <c r="D30" s="291" t="s">
        <v>1836</v>
      </c>
      <c r="E30" s="291"/>
      <c r="F30" s="291"/>
      <c r="G30" s="291"/>
      <c r="H30" s="291"/>
      <c r="I30" s="291"/>
      <c r="J30" s="291"/>
      <c r="K30" s="289"/>
    </row>
    <row r="31" ht="15" customHeight="1">
      <c r="B31" s="292"/>
      <c r="C31" s="293"/>
      <c r="D31" s="291" t="s">
        <v>1837</v>
      </c>
      <c r="E31" s="291"/>
      <c r="F31" s="291"/>
      <c r="G31" s="291"/>
      <c r="H31" s="291"/>
      <c r="I31" s="291"/>
      <c r="J31" s="291"/>
      <c r="K31" s="289"/>
    </row>
    <row r="32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ht="15" customHeight="1">
      <c r="B33" s="292"/>
      <c r="C33" s="293"/>
      <c r="D33" s="291" t="s">
        <v>1838</v>
      </c>
      <c r="E33" s="291"/>
      <c r="F33" s="291"/>
      <c r="G33" s="291"/>
      <c r="H33" s="291"/>
      <c r="I33" s="291"/>
      <c r="J33" s="291"/>
      <c r="K33" s="289"/>
    </row>
    <row r="34" ht="15" customHeight="1">
      <c r="B34" s="292"/>
      <c r="C34" s="293"/>
      <c r="D34" s="291" t="s">
        <v>1839</v>
      </c>
      <c r="E34" s="291"/>
      <c r="F34" s="291"/>
      <c r="G34" s="291"/>
      <c r="H34" s="291"/>
      <c r="I34" s="291"/>
      <c r="J34" s="291"/>
      <c r="K34" s="289"/>
    </row>
    <row r="35" ht="15" customHeight="1">
      <c r="B35" s="292"/>
      <c r="C35" s="293"/>
      <c r="D35" s="291" t="s">
        <v>1840</v>
      </c>
      <c r="E35" s="291"/>
      <c r="F35" s="291"/>
      <c r="G35" s="291"/>
      <c r="H35" s="291"/>
      <c r="I35" s="291"/>
      <c r="J35" s="291"/>
      <c r="K35" s="289"/>
    </row>
    <row r="36" ht="15" customHeight="1">
      <c r="B36" s="292"/>
      <c r="C36" s="293"/>
      <c r="D36" s="291"/>
      <c r="E36" s="294" t="s">
        <v>132</v>
      </c>
      <c r="F36" s="291"/>
      <c r="G36" s="291" t="s">
        <v>1841</v>
      </c>
      <c r="H36" s="291"/>
      <c r="I36" s="291"/>
      <c r="J36" s="291"/>
      <c r="K36" s="289"/>
    </row>
    <row r="37" ht="30.75" customHeight="1">
      <c r="B37" s="292"/>
      <c r="C37" s="293"/>
      <c r="D37" s="291"/>
      <c r="E37" s="294" t="s">
        <v>1842</v>
      </c>
      <c r="F37" s="291"/>
      <c r="G37" s="291" t="s">
        <v>1843</v>
      </c>
      <c r="H37" s="291"/>
      <c r="I37" s="291"/>
      <c r="J37" s="291"/>
      <c r="K37" s="289"/>
    </row>
    <row r="38" ht="15" customHeight="1">
      <c r="B38" s="292"/>
      <c r="C38" s="293"/>
      <c r="D38" s="291"/>
      <c r="E38" s="294" t="s">
        <v>50</v>
      </c>
      <c r="F38" s="291"/>
      <c r="G38" s="291" t="s">
        <v>1844</v>
      </c>
      <c r="H38" s="291"/>
      <c r="I38" s="291"/>
      <c r="J38" s="291"/>
      <c r="K38" s="289"/>
    </row>
    <row r="39" ht="15" customHeight="1">
      <c r="B39" s="292"/>
      <c r="C39" s="293"/>
      <c r="D39" s="291"/>
      <c r="E39" s="294" t="s">
        <v>51</v>
      </c>
      <c r="F39" s="291"/>
      <c r="G39" s="291" t="s">
        <v>1845</v>
      </c>
      <c r="H39" s="291"/>
      <c r="I39" s="291"/>
      <c r="J39" s="291"/>
      <c r="K39" s="289"/>
    </row>
    <row r="40" ht="15" customHeight="1">
      <c r="B40" s="292"/>
      <c r="C40" s="293"/>
      <c r="D40" s="291"/>
      <c r="E40" s="294" t="s">
        <v>133</v>
      </c>
      <c r="F40" s="291"/>
      <c r="G40" s="291" t="s">
        <v>1846</v>
      </c>
      <c r="H40" s="291"/>
      <c r="I40" s="291"/>
      <c r="J40" s="291"/>
      <c r="K40" s="289"/>
    </row>
    <row r="41" ht="15" customHeight="1">
      <c r="B41" s="292"/>
      <c r="C41" s="293"/>
      <c r="D41" s="291"/>
      <c r="E41" s="294" t="s">
        <v>134</v>
      </c>
      <c r="F41" s="291"/>
      <c r="G41" s="291" t="s">
        <v>1847</v>
      </c>
      <c r="H41" s="291"/>
      <c r="I41" s="291"/>
      <c r="J41" s="291"/>
      <c r="K41" s="289"/>
    </row>
    <row r="42" ht="15" customHeight="1">
      <c r="B42" s="292"/>
      <c r="C42" s="293"/>
      <c r="D42" s="291"/>
      <c r="E42" s="294" t="s">
        <v>1848</v>
      </c>
      <c r="F42" s="291"/>
      <c r="G42" s="291" t="s">
        <v>1849</v>
      </c>
      <c r="H42" s="291"/>
      <c r="I42" s="291"/>
      <c r="J42" s="291"/>
      <c r="K42" s="289"/>
    </row>
    <row r="43" ht="15" customHeight="1">
      <c r="B43" s="292"/>
      <c r="C43" s="293"/>
      <c r="D43" s="291"/>
      <c r="E43" s="294"/>
      <c r="F43" s="291"/>
      <c r="G43" s="291" t="s">
        <v>1850</v>
      </c>
      <c r="H43" s="291"/>
      <c r="I43" s="291"/>
      <c r="J43" s="291"/>
      <c r="K43" s="289"/>
    </row>
    <row r="44" ht="15" customHeight="1">
      <c r="B44" s="292"/>
      <c r="C44" s="293"/>
      <c r="D44" s="291"/>
      <c r="E44" s="294" t="s">
        <v>1851</v>
      </c>
      <c r="F44" s="291"/>
      <c r="G44" s="291" t="s">
        <v>1852</v>
      </c>
      <c r="H44" s="291"/>
      <c r="I44" s="291"/>
      <c r="J44" s="291"/>
      <c r="K44" s="289"/>
    </row>
    <row r="45" ht="15" customHeight="1">
      <c r="B45" s="292"/>
      <c r="C45" s="293"/>
      <c r="D45" s="291"/>
      <c r="E45" s="294" t="s">
        <v>136</v>
      </c>
      <c r="F45" s="291"/>
      <c r="G45" s="291" t="s">
        <v>1853</v>
      </c>
      <c r="H45" s="291"/>
      <c r="I45" s="291"/>
      <c r="J45" s="291"/>
      <c r="K45" s="289"/>
    </row>
    <row r="46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ht="15" customHeight="1">
      <c r="B47" s="292"/>
      <c r="C47" s="293"/>
      <c r="D47" s="291" t="s">
        <v>1854</v>
      </c>
      <c r="E47" s="291"/>
      <c r="F47" s="291"/>
      <c r="G47" s="291"/>
      <c r="H47" s="291"/>
      <c r="I47" s="291"/>
      <c r="J47" s="291"/>
      <c r="K47" s="289"/>
    </row>
    <row r="48" ht="15" customHeight="1">
      <c r="B48" s="292"/>
      <c r="C48" s="293"/>
      <c r="D48" s="293"/>
      <c r="E48" s="291" t="s">
        <v>1855</v>
      </c>
      <c r="F48" s="291"/>
      <c r="G48" s="291"/>
      <c r="H48" s="291"/>
      <c r="I48" s="291"/>
      <c r="J48" s="291"/>
      <c r="K48" s="289"/>
    </row>
    <row r="49" ht="15" customHeight="1">
      <c r="B49" s="292"/>
      <c r="C49" s="293"/>
      <c r="D49" s="293"/>
      <c r="E49" s="291" t="s">
        <v>1856</v>
      </c>
      <c r="F49" s="291"/>
      <c r="G49" s="291"/>
      <c r="H49" s="291"/>
      <c r="I49" s="291"/>
      <c r="J49" s="291"/>
      <c r="K49" s="289"/>
    </row>
    <row r="50" ht="15" customHeight="1">
      <c r="B50" s="292"/>
      <c r="C50" s="293"/>
      <c r="D50" s="293"/>
      <c r="E50" s="291" t="s">
        <v>1857</v>
      </c>
      <c r="F50" s="291"/>
      <c r="G50" s="291"/>
      <c r="H50" s="291"/>
      <c r="I50" s="291"/>
      <c r="J50" s="291"/>
      <c r="K50" s="289"/>
    </row>
    <row r="51" ht="15" customHeight="1">
      <c r="B51" s="292"/>
      <c r="C51" s="293"/>
      <c r="D51" s="291" t="s">
        <v>1858</v>
      </c>
      <c r="E51" s="291"/>
      <c r="F51" s="291"/>
      <c r="G51" s="291"/>
      <c r="H51" s="291"/>
      <c r="I51" s="291"/>
      <c r="J51" s="291"/>
      <c r="K51" s="289"/>
    </row>
    <row r="52" ht="25.5" customHeight="1">
      <c r="B52" s="287"/>
      <c r="C52" s="288" t="s">
        <v>1859</v>
      </c>
      <c r="D52" s="288"/>
      <c r="E52" s="288"/>
      <c r="F52" s="288"/>
      <c r="G52" s="288"/>
      <c r="H52" s="288"/>
      <c r="I52" s="288"/>
      <c r="J52" s="288"/>
      <c r="K52" s="289"/>
    </row>
    <row r="53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ht="15" customHeight="1">
      <c r="B54" s="287"/>
      <c r="C54" s="291" t="s">
        <v>1860</v>
      </c>
      <c r="D54" s="291"/>
      <c r="E54" s="291"/>
      <c r="F54" s="291"/>
      <c r="G54" s="291"/>
      <c r="H54" s="291"/>
      <c r="I54" s="291"/>
      <c r="J54" s="291"/>
      <c r="K54" s="289"/>
    </row>
    <row r="55" ht="15" customHeight="1">
      <c r="B55" s="287"/>
      <c r="C55" s="291" t="s">
        <v>1861</v>
      </c>
      <c r="D55" s="291"/>
      <c r="E55" s="291"/>
      <c r="F55" s="291"/>
      <c r="G55" s="291"/>
      <c r="H55" s="291"/>
      <c r="I55" s="291"/>
      <c r="J55" s="291"/>
      <c r="K55" s="289"/>
    </row>
    <row r="56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ht="15" customHeight="1">
      <c r="B57" s="287"/>
      <c r="C57" s="291" t="s">
        <v>1862</v>
      </c>
      <c r="D57" s="291"/>
      <c r="E57" s="291"/>
      <c r="F57" s="291"/>
      <c r="G57" s="291"/>
      <c r="H57" s="291"/>
      <c r="I57" s="291"/>
      <c r="J57" s="291"/>
      <c r="K57" s="289"/>
    </row>
    <row r="58" ht="15" customHeight="1">
      <c r="B58" s="287"/>
      <c r="C58" s="293"/>
      <c r="D58" s="291" t="s">
        <v>1863</v>
      </c>
      <c r="E58" s="291"/>
      <c r="F58" s="291"/>
      <c r="G58" s="291"/>
      <c r="H58" s="291"/>
      <c r="I58" s="291"/>
      <c r="J58" s="291"/>
      <c r="K58" s="289"/>
    </row>
    <row r="59" ht="15" customHeight="1">
      <c r="B59" s="287"/>
      <c r="C59" s="293"/>
      <c r="D59" s="291" t="s">
        <v>1864</v>
      </c>
      <c r="E59" s="291"/>
      <c r="F59" s="291"/>
      <c r="G59" s="291"/>
      <c r="H59" s="291"/>
      <c r="I59" s="291"/>
      <c r="J59" s="291"/>
      <c r="K59" s="289"/>
    </row>
    <row r="60" ht="15" customHeight="1">
      <c r="B60" s="287"/>
      <c r="C60" s="293"/>
      <c r="D60" s="291" t="s">
        <v>1865</v>
      </c>
      <c r="E60" s="291"/>
      <c r="F60" s="291"/>
      <c r="G60" s="291"/>
      <c r="H60" s="291"/>
      <c r="I60" s="291"/>
      <c r="J60" s="291"/>
      <c r="K60" s="289"/>
    </row>
    <row r="61" ht="15" customHeight="1">
      <c r="B61" s="287"/>
      <c r="C61" s="293"/>
      <c r="D61" s="291" t="s">
        <v>1866</v>
      </c>
      <c r="E61" s="291"/>
      <c r="F61" s="291"/>
      <c r="G61" s="291"/>
      <c r="H61" s="291"/>
      <c r="I61" s="291"/>
      <c r="J61" s="291"/>
      <c r="K61" s="289"/>
    </row>
    <row r="62" ht="15" customHeight="1">
      <c r="B62" s="287"/>
      <c r="C62" s="293"/>
      <c r="D62" s="296" t="s">
        <v>1867</v>
      </c>
      <c r="E62" s="296"/>
      <c r="F62" s="296"/>
      <c r="G62" s="296"/>
      <c r="H62" s="296"/>
      <c r="I62" s="296"/>
      <c r="J62" s="296"/>
      <c r="K62" s="289"/>
    </row>
    <row r="63" ht="15" customHeight="1">
      <c r="B63" s="287"/>
      <c r="C63" s="293"/>
      <c r="D63" s="291" t="s">
        <v>1868</v>
      </c>
      <c r="E63" s="291"/>
      <c r="F63" s="291"/>
      <c r="G63" s="291"/>
      <c r="H63" s="291"/>
      <c r="I63" s="291"/>
      <c r="J63" s="291"/>
      <c r="K63" s="289"/>
    </row>
    <row r="64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ht="15" customHeight="1">
      <c r="B65" s="287"/>
      <c r="C65" s="293"/>
      <c r="D65" s="291" t="s">
        <v>1869</v>
      </c>
      <c r="E65" s="291"/>
      <c r="F65" s="291"/>
      <c r="G65" s="291"/>
      <c r="H65" s="291"/>
      <c r="I65" s="291"/>
      <c r="J65" s="291"/>
      <c r="K65" s="289"/>
    </row>
    <row r="66" ht="15" customHeight="1">
      <c r="B66" s="287"/>
      <c r="C66" s="293"/>
      <c r="D66" s="296" t="s">
        <v>1870</v>
      </c>
      <c r="E66" s="296"/>
      <c r="F66" s="296"/>
      <c r="G66" s="296"/>
      <c r="H66" s="296"/>
      <c r="I66" s="296"/>
      <c r="J66" s="296"/>
      <c r="K66" s="289"/>
    </row>
    <row r="67" ht="15" customHeight="1">
      <c r="B67" s="287"/>
      <c r="C67" s="293"/>
      <c r="D67" s="291" t="s">
        <v>1871</v>
      </c>
      <c r="E67" s="291"/>
      <c r="F67" s="291"/>
      <c r="G67" s="291"/>
      <c r="H67" s="291"/>
      <c r="I67" s="291"/>
      <c r="J67" s="291"/>
      <c r="K67" s="289"/>
    </row>
    <row r="68" ht="15" customHeight="1">
      <c r="B68" s="287"/>
      <c r="C68" s="293"/>
      <c r="D68" s="291" t="s">
        <v>1872</v>
      </c>
      <c r="E68" s="291"/>
      <c r="F68" s="291"/>
      <c r="G68" s="291"/>
      <c r="H68" s="291"/>
      <c r="I68" s="291"/>
      <c r="J68" s="291"/>
      <c r="K68" s="289"/>
    </row>
    <row r="69" ht="15" customHeight="1">
      <c r="B69" s="287"/>
      <c r="C69" s="293"/>
      <c r="D69" s="291" t="s">
        <v>1873</v>
      </c>
      <c r="E69" s="291"/>
      <c r="F69" s="291"/>
      <c r="G69" s="291"/>
      <c r="H69" s="291"/>
      <c r="I69" s="291"/>
      <c r="J69" s="291"/>
      <c r="K69" s="289"/>
    </row>
    <row r="70" ht="15" customHeight="1">
      <c r="B70" s="287"/>
      <c r="C70" s="293"/>
      <c r="D70" s="291" t="s">
        <v>1874</v>
      </c>
      <c r="E70" s="291"/>
      <c r="F70" s="291"/>
      <c r="G70" s="291"/>
      <c r="H70" s="291"/>
      <c r="I70" s="291"/>
      <c r="J70" s="291"/>
      <c r="K70" s="289"/>
    </row>
    <row r="7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ht="45" customHeight="1">
      <c r="B75" s="306"/>
      <c r="C75" s="307" t="s">
        <v>1875</v>
      </c>
      <c r="D75" s="307"/>
      <c r="E75" s="307"/>
      <c r="F75" s="307"/>
      <c r="G75" s="307"/>
      <c r="H75" s="307"/>
      <c r="I75" s="307"/>
      <c r="J75" s="307"/>
      <c r="K75" s="308"/>
    </row>
    <row r="76" ht="17.25" customHeight="1">
      <c r="B76" s="306"/>
      <c r="C76" s="309" t="s">
        <v>1876</v>
      </c>
      <c r="D76" s="309"/>
      <c r="E76" s="309"/>
      <c r="F76" s="309" t="s">
        <v>1877</v>
      </c>
      <c r="G76" s="310"/>
      <c r="H76" s="309" t="s">
        <v>51</v>
      </c>
      <c r="I76" s="309" t="s">
        <v>54</v>
      </c>
      <c r="J76" s="309" t="s">
        <v>1878</v>
      </c>
      <c r="K76" s="308"/>
    </row>
    <row r="77" ht="17.25" customHeight="1">
      <c r="B77" s="306"/>
      <c r="C77" s="311" t="s">
        <v>1879</v>
      </c>
      <c r="D77" s="311"/>
      <c r="E77" s="311"/>
      <c r="F77" s="312" t="s">
        <v>1880</v>
      </c>
      <c r="G77" s="313"/>
      <c r="H77" s="311"/>
      <c r="I77" s="311"/>
      <c r="J77" s="311" t="s">
        <v>1881</v>
      </c>
      <c r="K77" s="308"/>
    </row>
    <row r="78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ht="15" customHeight="1">
      <c r="B79" s="306"/>
      <c r="C79" s="294" t="s">
        <v>50</v>
      </c>
      <c r="D79" s="314"/>
      <c r="E79" s="314"/>
      <c r="F79" s="316" t="s">
        <v>1882</v>
      </c>
      <c r="G79" s="315"/>
      <c r="H79" s="294" t="s">
        <v>1883</v>
      </c>
      <c r="I79" s="294" t="s">
        <v>1884</v>
      </c>
      <c r="J79" s="294">
        <v>20</v>
      </c>
      <c r="K79" s="308"/>
    </row>
    <row r="80" ht="15" customHeight="1">
      <c r="B80" s="306"/>
      <c r="C80" s="294" t="s">
        <v>1885</v>
      </c>
      <c r="D80" s="294"/>
      <c r="E80" s="294"/>
      <c r="F80" s="316" t="s">
        <v>1882</v>
      </c>
      <c r="G80" s="315"/>
      <c r="H80" s="294" t="s">
        <v>1886</v>
      </c>
      <c r="I80" s="294" t="s">
        <v>1884</v>
      </c>
      <c r="J80" s="294">
        <v>120</v>
      </c>
      <c r="K80" s="308"/>
    </row>
    <row r="81" ht="15" customHeight="1">
      <c r="B81" s="317"/>
      <c r="C81" s="294" t="s">
        <v>1887</v>
      </c>
      <c r="D81" s="294"/>
      <c r="E81" s="294"/>
      <c r="F81" s="316" t="s">
        <v>1888</v>
      </c>
      <c r="G81" s="315"/>
      <c r="H81" s="294" t="s">
        <v>1889</v>
      </c>
      <c r="I81" s="294" t="s">
        <v>1884</v>
      </c>
      <c r="J81" s="294">
        <v>50</v>
      </c>
      <c r="K81" s="308"/>
    </row>
    <row r="82" ht="15" customHeight="1">
      <c r="B82" s="317"/>
      <c r="C82" s="294" t="s">
        <v>1890</v>
      </c>
      <c r="D82" s="294"/>
      <c r="E82" s="294"/>
      <c r="F82" s="316" t="s">
        <v>1882</v>
      </c>
      <c r="G82" s="315"/>
      <c r="H82" s="294" t="s">
        <v>1891</v>
      </c>
      <c r="I82" s="294" t="s">
        <v>1892</v>
      </c>
      <c r="J82" s="294"/>
      <c r="K82" s="308"/>
    </row>
    <row r="83" ht="15" customHeight="1">
      <c r="B83" s="317"/>
      <c r="C83" s="318" t="s">
        <v>1893</v>
      </c>
      <c r="D83" s="318"/>
      <c r="E83" s="318"/>
      <c r="F83" s="319" t="s">
        <v>1888</v>
      </c>
      <c r="G83" s="318"/>
      <c r="H83" s="318" t="s">
        <v>1894</v>
      </c>
      <c r="I83" s="318" t="s">
        <v>1884</v>
      </c>
      <c r="J83" s="318">
        <v>15</v>
      </c>
      <c r="K83" s="308"/>
    </row>
    <row r="84" ht="15" customHeight="1">
      <c r="B84" s="317"/>
      <c r="C84" s="318" t="s">
        <v>1895</v>
      </c>
      <c r="D84" s="318"/>
      <c r="E84" s="318"/>
      <c r="F84" s="319" t="s">
        <v>1888</v>
      </c>
      <c r="G84" s="318"/>
      <c r="H84" s="318" t="s">
        <v>1896</v>
      </c>
      <c r="I84" s="318" t="s">
        <v>1884</v>
      </c>
      <c r="J84" s="318">
        <v>15</v>
      </c>
      <c r="K84" s="308"/>
    </row>
    <row r="85" ht="15" customHeight="1">
      <c r="B85" s="317"/>
      <c r="C85" s="318" t="s">
        <v>1897</v>
      </c>
      <c r="D85" s="318"/>
      <c r="E85" s="318"/>
      <c r="F85" s="319" t="s">
        <v>1888</v>
      </c>
      <c r="G85" s="318"/>
      <c r="H85" s="318" t="s">
        <v>1898</v>
      </c>
      <c r="I85" s="318" t="s">
        <v>1884</v>
      </c>
      <c r="J85" s="318">
        <v>20</v>
      </c>
      <c r="K85" s="308"/>
    </row>
    <row r="86" ht="15" customHeight="1">
      <c r="B86" s="317"/>
      <c r="C86" s="318" t="s">
        <v>1899</v>
      </c>
      <c r="D86" s="318"/>
      <c r="E86" s="318"/>
      <c r="F86" s="319" t="s">
        <v>1888</v>
      </c>
      <c r="G86" s="318"/>
      <c r="H86" s="318" t="s">
        <v>1900</v>
      </c>
      <c r="I86" s="318" t="s">
        <v>1884</v>
      </c>
      <c r="J86" s="318">
        <v>20</v>
      </c>
      <c r="K86" s="308"/>
    </row>
    <row r="87" ht="15" customHeight="1">
      <c r="B87" s="317"/>
      <c r="C87" s="294" t="s">
        <v>1901</v>
      </c>
      <c r="D87" s="294"/>
      <c r="E87" s="294"/>
      <c r="F87" s="316" t="s">
        <v>1888</v>
      </c>
      <c r="G87" s="315"/>
      <c r="H87" s="294" t="s">
        <v>1902</v>
      </c>
      <c r="I87" s="294" t="s">
        <v>1884</v>
      </c>
      <c r="J87" s="294">
        <v>50</v>
      </c>
      <c r="K87" s="308"/>
    </row>
    <row r="88" ht="15" customHeight="1">
      <c r="B88" s="317"/>
      <c r="C88" s="294" t="s">
        <v>1903</v>
      </c>
      <c r="D88" s="294"/>
      <c r="E88" s="294"/>
      <c r="F88" s="316" t="s">
        <v>1888</v>
      </c>
      <c r="G88" s="315"/>
      <c r="H88" s="294" t="s">
        <v>1904</v>
      </c>
      <c r="I88" s="294" t="s">
        <v>1884</v>
      </c>
      <c r="J88" s="294">
        <v>20</v>
      </c>
      <c r="K88" s="308"/>
    </row>
    <row r="89" ht="15" customHeight="1">
      <c r="B89" s="317"/>
      <c r="C89" s="294" t="s">
        <v>1905</v>
      </c>
      <c r="D89" s="294"/>
      <c r="E89" s="294"/>
      <c r="F89" s="316" t="s">
        <v>1888</v>
      </c>
      <c r="G89" s="315"/>
      <c r="H89" s="294" t="s">
        <v>1906</v>
      </c>
      <c r="I89" s="294" t="s">
        <v>1884</v>
      </c>
      <c r="J89" s="294">
        <v>20</v>
      </c>
      <c r="K89" s="308"/>
    </row>
    <row r="90" ht="15" customHeight="1">
      <c r="B90" s="317"/>
      <c r="C90" s="294" t="s">
        <v>1907</v>
      </c>
      <c r="D90" s="294"/>
      <c r="E90" s="294"/>
      <c r="F90" s="316" t="s">
        <v>1888</v>
      </c>
      <c r="G90" s="315"/>
      <c r="H90" s="294" t="s">
        <v>1908</v>
      </c>
      <c r="I90" s="294" t="s">
        <v>1884</v>
      </c>
      <c r="J90" s="294">
        <v>50</v>
      </c>
      <c r="K90" s="308"/>
    </row>
    <row r="91" ht="15" customHeight="1">
      <c r="B91" s="317"/>
      <c r="C91" s="294" t="s">
        <v>1909</v>
      </c>
      <c r="D91" s="294"/>
      <c r="E91" s="294"/>
      <c r="F91" s="316" t="s">
        <v>1888</v>
      </c>
      <c r="G91" s="315"/>
      <c r="H91" s="294" t="s">
        <v>1909</v>
      </c>
      <c r="I91" s="294" t="s">
        <v>1884</v>
      </c>
      <c r="J91" s="294">
        <v>50</v>
      </c>
      <c r="K91" s="308"/>
    </row>
    <row r="92" ht="15" customHeight="1">
      <c r="B92" s="317"/>
      <c r="C92" s="294" t="s">
        <v>1910</v>
      </c>
      <c r="D92" s="294"/>
      <c r="E92" s="294"/>
      <c r="F92" s="316" t="s">
        <v>1888</v>
      </c>
      <c r="G92" s="315"/>
      <c r="H92" s="294" t="s">
        <v>1911</v>
      </c>
      <c r="I92" s="294" t="s">
        <v>1884</v>
      </c>
      <c r="J92" s="294">
        <v>255</v>
      </c>
      <c r="K92" s="308"/>
    </row>
    <row r="93" ht="15" customHeight="1">
      <c r="B93" s="317"/>
      <c r="C93" s="294" t="s">
        <v>1912</v>
      </c>
      <c r="D93" s="294"/>
      <c r="E93" s="294"/>
      <c r="F93" s="316" t="s">
        <v>1882</v>
      </c>
      <c r="G93" s="315"/>
      <c r="H93" s="294" t="s">
        <v>1913</v>
      </c>
      <c r="I93" s="294" t="s">
        <v>1914</v>
      </c>
      <c r="J93" s="294"/>
      <c r="K93" s="308"/>
    </row>
    <row r="94" ht="15" customHeight="1">
      <c r="B94" s="317"/>
      <c r="C94" s="294" t="s">
        <v>1915</v>
      </c>
      <c r="D94" s="294"/>
      <c r="E94" s="294"/>
      <c r="F94" s="316" t="s">
        <v>1882</v>
      </c>
      <c r="G94" s="315"/>
      <c r="H94" s="294" t="s">
        <v>1916</v>
      </c>
      <c r="I94" s="294" t="s">
        <v>1917</v>
      </c>
      <c r="J94" s="294"/>
      <c r="K94" s="308"/>
    </row>
    <row r="95" ht="15" customHeight="1">
      <c r="B95" s="317"/>
      <c r="C95" s="294" t="s">
        <v>1918</v>
      </c>
      <c r="D95" s="294"/>
      <c r="E95" s="294"/>
      <c r="F95" s="316" t="s">
        <v>1882</v>
      </c>
      <c r="G95" s="315"/>
      <c r="H95" s="294" t="s">
        <v>1918</v>
      </c>
      <c r="I95" s="294" t="s">
        <v>1917</v>
      </c>
      <c r="J95" s="294"/>
      <c r="K95" s="308"/>
    </row>
    <row r="96" ht="15" customHeight="1">
      <c r="B96" s="317"/>
      <c r="C96" s="294" t="s">
        <v>35</v>
      </c>
      <c r="D96" s="294"/>
      <c r="E96" s="294"/>
      <c r="F96" s="316" t="s">
        <v>1882</v>
      </c>
      <c r="G96" s="315"/>
      <c r="H96" s="294" t="s">
        <v>1919</v>
      </c>
      <c r="I96" s="294" t="s">
        <v>1917</v>
      </c>
      <c r="J96" s="294"/>
      <c r="K96" s="308"/>
    </row>
    <row r="97" ht="15" customHeight="1">
      <c r="B97" s="317"/>
      <c r="C97" s="294" t="s">
        <v>45</v>
      </c>
      <c r="D97" s="294"/>
      <c r="E97" s="294"/>
      <c r="F97" s="316" t="s">
        <v>1882</v>
      </c>
      <c r="G97" s="315"/>
      <c r="H97" s="294" t="s">
        <v>1920</v>
      </c>
      <c r="I97" s="294" t="s">
        <v>1917</v>
      </c>
      <c r="J97" s="294"/>
      <c r="K97" s="308"/>
    </row>
    <row r="98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ht="45" customHeight="1">
      <c r="B102" s="306"/>
      <c r="C102" s="307" t="s">
        <v>1921</v>
      </c>
      <c r="D102" s="307"/>
      <c r="E102" s="307"/>
      <c r="F102" s="307"/>
      <c r="G102" s="307"/>
      <c r="H102" s="307"/>
      <c r="I102" s="307"/>
      <c r="J102" s="307"/>
      <c r="K102" s="308"/>
    </row>
    <row r="103" ht="17.25" customHeight="1">
      <c r="B103" s="306"/>
      <c r="C103" s="309" t="s">
        <v>1876</v>
      </c>
      <c r="D103" s="309"/>
      <c r="E103" s="309"/>
      <c r="F103" s="309" t="s">
        <v>1877</v>
      </c>
      <c r="G103" s="310"/>
      <c r="H103" s="309" t="s">
        <v>51</v>
      </c>
      <c r="I103" s="309" t="s">
        <v>54</v>
      </c>
      <c r="J103" s="309" t="s">
        <v>1878</v>
      </c>
      <c r="K103" s="308"/>
    </row>
    <row r="104" ht="17.25" customHeight="1">
      <c r="B104" s="306"/>
      <c r="C104" s="311" t="s">
        <v>1879</v>
      </c>
      <c r="D104" s="311"/>
      <c r="E104" s="311"/>
      <c r="F104" s="312" t="s">
        <v>1880</v>
      </c>
      <c r="G104" s="313"/>
      <c r="H104" s="311"/>
      <c r="I104" s="311"/>
      <c r="J104" s="311" t="s">
        <v>1881</v>
      </c>
      <c r="K104" s="308"/>
    </row>
    <row r="105" ht="5.25" customHeight="1">
      <c r="B105" s="306"/>
      <c r="C105" s="309"/>
      <c r="D105" s="309"/>
      <c r="E105" s="309"/>
      <c r="F105" s="309"/>
      <c r="G105" s="325"/>
      <c r="H105" s="309"/>
      <c r="I105" s="309"/>
      <c r="J105" s="309"/>
      <c r="K105" s="308"/>
    </row>
    <row r="106" ht="15" customHeight="1">
      <c r="B106" s="306"/>
      <c r="C106" s="294" t="s">
        <v>50</v>
      </c>
      <c r="D106" s="314"/>
      <c r="E106" s="314"/>
      <c r="F106" s="316" t="s">
        <v>1882</v>
      </c>
      <c r="G106" s="325"/>
      <c r="H106" s="294" t="s">
        <v>1922</v>
      </c>
      <c r="I106" s="294" t="s">
        <v>1884</v>
      </c>
      <c r="J106" s="294">
        <v>20</v>
      </c>
      <c r="K106" s="308"/>
    </row>
    <row r="107" ht="15" customHeight="1">
      <c r="B107" s="306"/>
      <c r="C107" s="294" t="s">
        <v>1885</v>
      </c>
      <c r="D107" s="294"/>
      <c r="E107" s="294"/>
      <c r="F107" s="316" t="s">
        <v>1882</v>
      </c>
      <c r="G107" s="294"/>
      <c r="H107" s="294" t="s">
        <v>1922</v>
      </c>
      <c r="I107" s="294" t="s">
        <v>1884</v>
      </c>
      <c r="J107" s="294">
        <v>120</v>
      </c>
      <c r="K107" s="308"/>
    </row>
    <row r="108" ht="15" customHeight="1">
      <c r="B108" s="317"/>
      <c r="C108" s="294" t="s">
        <v>1887</v>
      </c>
      <c r="D108" s="294"/>
      <c r="E108" s="294"/>
      <c r="F108" s="316" t="s">
        <v>1888</v>
      </c>
      <c r="G108" s="294"/>
      <c r="H108" s="294" t="s">
        <v>1922</v>
      </c>
      <c r="I108" s="294" t="s">
        <v>1884</v>
      </c>
      <c r="J108" s="294">
        <v>50</v>
      </c>
      <c r="K108" s="308"/>
    </row>
    <row r="109" ht="15" customHeight="1">
      <c r="B109" s="317"/>
      <c r="C109" s="294" t="s">
        <v>1890</v>
      </c>
      <c r="D109" s="294"/>
      <c r="E109" s="294"/>
      <c r="F109" s="316" t="s">
        <v>1882</v>
      </c>
      <c r="G109" s="294"/>
      <c r="H109" s="294" t="s">
        <v>1922</v>
      </c>
      <c r="I109" s="294" t="s">
        <v>1892</v>
      </c>
      <c r="J109" s="294"/>
      <c r="K109" s="308"/>
    </row>
    <row r="110" ht="15" customHeight="1">
      <c r="B110" s="317"/>
      <c r="C110" s="294" t="s">
        <v>1901</v>
      </c>
      <c r="D110" s="294"/>
      <c r="E110" s="294"/>
      <c r="F110" s="316" t="s">
        <v>1888</v>
      </c>
      <c r="G110" s="294"/>
      <c r="H110" s="294" t="s">
        <v>1922</v>
      </c>
      <c r="I110" s="294" t="s">
        <v>1884</v>
      </c>
      <c r="J110" s="294">
        <v>50</v>
      </c>
      <c r="K110" s="308"/>
    </row>
    <row r="111" ht="15" customHeight="1">
      <c r="B111" s="317"/>
      <c r="C111" s="294" t="s">
        <v>1909</v>
      </c>
      <c r="D111" s="294"/>
      <c r="E111" s="294"/>
      <c r="F111" s="316" t="s">
        <v>1888</v>
      </c>
      <c r="G111" s="294"/>
      <c r="H111" s="294" t="s">
        <v>1922</v>
      </c>
      <c r="I111" s="294" t="s">
        <v>1884</v>
      </c>
      <c r="J111" s="294">
        <v>50</v>
      </c>
      <c r="K111" s="308"/>
    </row>
    <row r="112" ht="15" customHeight="1">
      <c r="B112" s="317"/>
      <c r="C112" s="294" t="s">
        <v>1907</v>
      </c>
      <c r="D112" s="294"/>
      <c r="E112" s="294"/>
      <c r="F112" s="316" t="s">
        <v>1888</v>
      </c>
      <c r="G112" s="294"/>
      <c r="H112" s="294" t="s">
        <v>1922</v>
      </c>
      <c r="I112" s="294" t="s">
        <v>1884</v>
      </c>
      <c r="J112" s="294">
        <v>50</v>
      </c>
      <c r="K112" s="308"/>
    </row>
    <row r="113" ht="15" customHeight="1">
      <c r="B113" s="317"/>
      <c r="C113" s="294" t="s">
        <v>50</v>
      </c>
      <c r="D113" s="294"/>
      <c r="E113" s="294"/>
      <c r="F113" s="316" t="s">
        <v>1882</v>
      </c>
      <c r="G113" s="294"/>
      <c r="H113" s="294" t="s">
        <v>1923</v>
      </c>
      <c r="I113" s="294" t="s">
        <v>1884</v>
      </c>
      <c r="J113" s="294">
        <v>20</v>
      </c>
      <c r="K113" s="308"/>
    </row>
    <row r="114" ht="15" customHeight="1">
      <c r="B114" s="317"/>
      <c r="C114" s="294" t="s">
        <v>1924</v>
      </c>
      <c r="D114" s="294"/>
      <c r="E114" s="294"/>
      <c r="F114" s="316" t="s">
        <v>1882</v>
      </c>
      <c r="G114" s="294"/>
      <c r="H114" s="294" t="s">
        <v>1925</v>
      </c>
      <c r="I114" s="294" t="s">
        <v>1884</v>
      </c>
      <c r="J114" s="294">
        <v>120</v>
      </c>
      <c r="K114" s="308"/>
    </row>
    <row r="115" ht="15" customHeight="1">
      <c r="B115" s="317"/>
      <c r="C115" s="294" t="s">
        <v>35</v>
      </c>
      <c r="D115" s="294"/>
      <c r="E115" s="294"/>
      <c r="F115" s="316" t="s">
        <v>1882</v>
      </c>
      <c r="G115" s="294"/>
      <c r="H115" s="294" t="s">
        <v>1926</v>
      </c>
      <c r="I115" s="294" t="s">
        <v>1917</v>
      </c>
      <c r="J115" s="294"/>
      <c r="K115" s="308"/>
    </row>
    <row r="116" ht="15" customHeight="1">
      <c r="B116" s="317"/>
      <c r="C116" s="294" t="s">
        <v>45</v>
      </c>
      <c r="D116" s="294"/>
      <c r="E116" s="294"/>
      <c r="F116" s="316" t="s">
        <v>1882</v>
      </c>
      <c r="G116" s="294"/>
      <c r="H116" s="294" t="s">
        <v>1927</v>
      </c>
      <c r="I116" s="294" t="s">
        <v>1917</v>
      </c>
      <c r="J116" s="294"/>
      <c r="K116" s="308"/>
    </row>
    <row r="117" ht="15" customHeight="1">
      <c r="B117" s="317"/>
      <c r="C117" s="294" t="s">
        <v>54</v>
      </c>
      <c r="D117" s="294"/>
      <c r="E117" s="294"/>
      <c r="F117" s="316" t="s">
        <v>1882</v>
      </c>
      <c r="G117" s="294"/>
      <c r="H117" s="294" t="s">
        <v>1928</v>
      </c>
      <c r="I117" s="294" t="s">
        <v>1929</v>
      </c>
      <c r="J117" s="294"/>
      <c r="K117" s="308"/>
    </row>
    <row r="118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ht="18.75" customHeight="1">
      <c r="B119" s="327"/>
      <c r="C119" s="291"/>
      <c r="D119" s="291"/>
      <c r="E119" s="291"/>
      <c r="F119" s="328"/>
      <c r="G119" s="291"/>
      <c r="H119" s="291"/>
      <c r="I119" s="291"/>
      <c r="J119" s="291"/>
      <c r="K119" s="327"/>
    </row>
    <row r="120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ht="45" customHeight="1">
      <c r="B122" s="332"/>
      <c r="C122" s="285" t="s">
        <v>1930</v>
      </c>
      <c r="D122" s="285"/>
      <c r="E122" s="285"/>
      <c r="F122" s="285"/>
      <c r="G122" s="285"/>
      <c r="H122" s="285"/>
      <c r="I122" s="285"/>
      <c r="J122" s="285"/>
      <c r="K122" s="333"/>
    </row>
    <row r="123" ht="17.25" customHeight="1">
      <c r="B123" s="334"/>
      <c r="C123" s="309" t="s">
        <v>1876</v>
      </c>
      <c r="D123" s="309"/>
      <c r="E123" s="309"/>
      <c r="F123" s="309" t="s">
        <v>1877</v>
      </c>
      <c r="G123" s="310"/>
      <c r="H123" s="309" t="s">
        <v>51</v>
      </c>
      <c r="I123" s="309" t="s">
        <v>54</v>
      </c>
      <c r="J123" s="309" t="s">
        <v>1878</v>
      </c>
      <c r="K123" s="335"/>
    </row>
    <row r="124" ht="17.25" customHeight="1">
      <c r="B124" s="334"/>
      <c r="C124" s="311" t="s">
        <v>1879</v>
      </c>
      <c r="D124" s="311"/>
      <c r="E124" s="311"/>
      <c r="F124" s="312" t="s">
        <v>1880</v>
      </c>
      <c r="G124" s="313"/>
      <c r="H124" s="311"/>
      <c r="I124" s="311"/>
      <c r="J124" s="311" t="s">
        <v>1881</v>
      </c>
      <c r="K124" s="335"/>
    </row>
    <row r="125" ht="5.25" customHeight="1">
      <c r="B125" s="336"/>
      <c r="C125" s="314"/>
      <c r="D125" s="314"/>
      <c r="E125" s="314"/>
      <c r="F125" s="314"/>
      <c r="G125" s="294"/>
      <c r="H125" s="314"/>
      <c r="I125" s="314"/>
      <c r="J125" s="314"/>
      <c r="K125" s="337"/>
    </row>
    <row r="126" ht="15" customHeight="1">
      <c r="B126" s="336"/>
      <c r="C126" s="294" t="s">
        <v>1885</v>
      </c>
      <c r="D126" s="314"/>
      <c r="E126" s="314"/>
      <c r="F126" s="316" t="s">
        <v>1882</v>
      </c>
      <c r="G126" s="294"/>
      <c r="H126" s="294" t="s">
        <v>1922</v>
      </c>
      <c r="I126" s="294" t="s">
        <v>1884</v>
      </c>
      <c r="J126" s="294">
        <v>120</v>
      </c>
      <c r="K126" s="338"/>
    </row>
    <row r="127" ht="15" customHeight="1">
      <c r="B127" s="336"/>
      <c r="C127" s="294" t="s">
        <v>1931</v>
      </c>
      <c r="D127" s="294"/>
      <c r="E127" s="294"/>
      <c r="F127" s="316" t="s">
        <v>1882</v>
      </c>
      <c r="G127" s="294"/>
      <c r="H127" s="294" t="s">
        <v>1932</v>
      </c>
      <c r="I127" s="294" t="s">
        <v>1884</v>
      </c>
      <c r="J127" s="294" t="s">
        <v>1933</v>
      </c>
      <c r="K127" s="338"/>
    </row>
    <row r="128" ht="15" customHeight="1">
      <c r="B128" s="336"/>
      <c r="C128" s="294" t="s">
        <v>89</v>
      </c>
      <c r="D128" s="294"/>
      <c r="E128" s="294"/>
      <c r="F128" s="316" t="s">
        <v>1882</v>
      </c>
      <c r="G128" s="294"/>
      <c r="H128" s="294" t="s">
        <v>1934</v>
      </c>
      <c r="I128" s="294" t="s">
        <v>1884</v>
      </c>
      <c r="J128" s="294" t="s">
        <v>1933</v>
      </c>
      <c r="K128" s="338"/>
    </row>
    <row r="129" ht="15" customHeight="1">
      <c r="B129" s="336"/>
      <c r="C129" s="294" t="s">
        <v>1893</v>
      </c>
      <c r="D129" s="294"/>
      <c r="E129" s="294"/>
      <c r="F129" s="316" t="s">
        <v>1888</v>
      </c>
      <c r="G129" s="294"/>
      <c r="H129" s="294" t="s">
        <v>1894</v>
      </c>
      <c r="I129" s="294" t="s">
        <v>1884</v>
      </c>
      <c r="J129" s="294">
        <v>15</v>
      </c>
      <c r="K129" s="338"/>
    </row>
    <row r="130" ht="15" customHeight="1">
      <c r="B130" s="336"/>
      <c r="C130" s="318" t="s">
        <v>1895</v>
      </c>
      <c r="D130" s="318"/>
      <c r="E130" s="318"/>
      <c r="F130" s="319" t="s">
        <v>1888</v>
      </c>
      <c r="G130" s="318"/>
      <c r="H130" s="318" t="s">
        <v>1896</v>
      </c>
      <c r="I130" s="318" t="s">
        <v>1884</v>
      </c>
      <c r="J130" s="318">
        <v>15</v>
      </c>
      <c r="K130" s="338"/>
    </row>
    <row r="131" ht="15" customHeight="1">
      <c r="B131" s="336"/>
      <c r="C131" s="318" t="s">
        <v>1897</v>
      </c>
      <c r="D131" s="318"/>
      <c r="E131" s="318"/>
      <c r="F131" s="319" t="s">
        <v>1888</v>
      </c>
      <c r="G131" s="318"/>
      <c r="H131" s="318" t="s">
        <v>1898</v>
      </c>
      <c r="I131" s="318" t="s">
        <v>1884</v>
      </c>
      <c r="J131" s="318">
        <v>20</v>
      </c>
      <c r="K131" s="338"/>
    </row>
    <row r="132" ht="15" customHeight="1">
      <c r="B132" s="336"/>
      <c r="C132" s="318" t="s">
        <v>1899</v>
      </c>
      <c r="D132" s="318"/>
      <c r="E132" s="318"/>
      <c r="F132" s="319" t="s">
        <v>1888</v>
      </c>
      <c r="G132" s="318"/>
      <c r="H132" s="318" t="s">
        <v>1900</v>
      </c>
      <c r="I132" s="318" t="s">
        <v>1884</v>
      </c>
      <c r="J132" s="318">
        <v>20</v>
      </c>
      <c r="K132" s="338"/>
    </row>
    <row r="133" ht="15" customHeight="1">
      <c r="B133" s="336"/>
      <c r="C133" s="294" t="s">
        <v>1887</v>
      </c>
      <c r="D133" s="294"/>
      <c r="E133" s="294"/>
      <c r="F133" s="316" t="s">
        <v>1888</v>
      </c>
      <c r="G133" s="294"/>
      <c r="H133" s="294" t="s">
        <v>1922</v>
      </c>
      <c r="I133" s="294" t="s">
        <v>1884</v>
      </c>
      <c r="J133" s="294">
        <v>50</v>
      </c>
      <c r="K133" s="338"/>
    </row>
    <row r="134" ht="15" customHeight="1">
      <c r="B134" s="336"/>
      <c r="C134" s="294" t="s">
        <v>1901</v>
      </c>
      <c r="D134" s="294"/>
      <c r="E134" s="294"/>
      <c r="F134" s="316" t="s">
        <v>1888</v>
      </c>
      <c r="G134" s="294"/>
      <c r="H134" s="294" t="s">
        <v>1922</v>
      </c>
      <c r="I134" s="294" t="s">
        <v>1884</v>
      </c>
      <c r="J134" s="294">
        <v>50</v>
      </c>
      <c r="K134" s="338"/>
    </row>
    <row r="135" ht="15" customHeight="1">
      <c r="B135" s="336"/>
      <c r="C135" s="294" t="s">
        <v>1907</v>
      </c>
      <c r="D135" s="294"/>
      <c r="E135" s="294"/>
      <c r="F135" s="316" t="s">
        <v>1888</v>
      </c>
      <c r="G135" s="294"/>
      <c r="H135" s="294" t="s">
        <v>1922</v>
      </c>
      <c r="I135" s="294" t="s">
        <v>1884</v>
      </c>
      <c r="J135" s="294">
        <v>50</v>
      </c>
      <c r="K135" s="338"/>
    </row>
    <row r="136" ht="15" customHeight="1">
      <c r="B136" s="336"/>
      <c r="C136" s="294" t="s">
        <v>1909</v>
      </c>
      <c r="D136" s="294"/>
      <c r="E136" s="294"/>
      <c r="F136" s="316" t="s">
        <v>1888</v>
      </c>
      <c r="G136" s="294"/>
      <c r="H136" s="294" t="s">
        <v>1922</v>
      </c>
      <c r="I136" s="294" t="s">
        <v>1884</v>
      </c>
      <c r="J136" s="294">
        <v>50</v>
      </c>
      <c r="K136" s="338"/>
    </row>
    <row r="137" ht="15" customHeight="1">
      <c r="B137" s="336"/>
      <c r="C137" s="294" t="s">
        <v>1910</v>
      </c>
      <c r="D137" s="294"/>
      <c r="E137" s="294"/>
      <c r="F137" s="316" t="s">
        <v>1888</v>
      </c>
      <c r="G137" s="294"/>
      <c r="H137" s="294" t="s">
        <v>1935</v>
      </c>
      <c r="I137" s="294" t="s">
        <v>1884</v>
      </c>
      <c r="J137" s="294">
        <v>255</v>
      </c>
      <c r="K137" s="338"/>
    </row>
    <row r="138" ht="15" customHeight="1">
      <c r="B138" s="336"/>
      <c r="C138" s="294" t="s">
        <v>1912</v>
      </c>
      <c r="D138" s="294"/>
      <c r="E138" s="294"/>
      <c r="F138" s="316" t="s">
        <v>1882</v>
      </c>
      <c r="G138" s="294"/>
      <c r="H138" s="294" t="s">
        <v>1936</v>
      </c>
      <c r="I138" s="294" t="s">
        <v>1914</v>
      </c>
      <c r="J138" s="294"/>
      <c r="K138" s="338"/>
    </row>
    <row r="139" ht="15" customHeight="1">
      <c r="B139" s="336"/>
      <c r="C139" s="294" t="s">
        <v>1915</v>
      </c>
      <c r="D139" s="294"/>
      <c r="E139" s="294"/>
      <c r="F139" s="316" t="s">
        <v>1882</v>
      </c>
      <c r="G139" s="294"/>
      <c r="H139" s="294" t="s">
        <v>1937</v>
      </c>
      <c r="I139" s="294" t="s">
        <v>1917</v>
      </c>
      <c r="J139" s="294"/>
      <c r="K139" s="338"/>
    </row>
    <row r="140" ht="15" customHeight="1">
      <c r="B140" s="336"/>
      <c r="C140" s="294" t="s">
        <v>1918</v>
      </c>
      <c r="D140" s="294"/>
      <c r="E140" s="294"/>
      <c r="F140" s="316" t="s">
        <v>1882</v>
      </c>
      <c r="G140" s="294"/>
      <c r="H140" s="294" t="s">
        <v>1918</v>
      </c>
      <c r="I140" s="294" t="s">
        <v>1917</v>
      </c>
      <c r="J140" s="294"/>
      <c r="K140" s="338"/>
    </row>
    <row r="141" ht="15" customHeight="1">
      <c r="B141" s="336"/>
      <c r="C141" s="294" t="s">
        <v>35</v>
      </c>
      <c r="D141" s="294"/>
      <c r="E141" s="294"/>
      <c r="F141" s="316" t="s">
        <v>1882</v>
      </c>
      <c r="G141" s="294"/>
      <c r="H141" s="294" t="s">
        <v>1938</v>
      </c>
      <c r="I141" s="294" t="s">
        <v>1917</v>
      </c>
      <c r="J141" s="294"/>
      <c r="K141" s="338"/>
    </row>
    <row r="142" ht="15" customHeight="1">
      <c r="B142" s="336"/>
      <c r="C142" s="294" t="s">
        <v>1939</v>
      </c>
      <c r="D142" s="294"/>
      <c r="E142" s="294"/>
      <c r="F142" s="316" t="s">
        <v>1882</v>
      </c>
      <c r="G142" s="294"/>
      <c r="H142" s="294" t="s">
        <v>1940</v>
      </c>
      <c r="I142" s="294" t="s">
        <v>1917</v>
      </c>
      <c r="J142" s="294"/>
      <c r="K142" s="338"/>
    </row>
    <row r="143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ht="18.75" customHeight="1">
      <c r="B144" s="291"/>
      <c r="C144" s="291"/>
      <c r="D144" s="291"/>
      <c r="E144" s="291"/>
      <c r="F144" s="328"/>
      <c r="G144" s="291"/>
      <c r="H144" s="291"/>
      <c r="I144" s="291"/>
      <c r="J144" s="291"/>
      <c r="K144" s="291"/>
    </row>
    <row r="145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ht="45" customHeight="1">
      <c r="B147" s="306"/>
      <c r="C147" s="307" t="s">
        <v>1941</v>
      </c>
      <c r="D147" s="307"/>
      <c r="E147" s="307"/>
      <c r="F147" s="307"/>
      <c r="G147" s="307"/>
      <c r="H147" s="307"/>
      <c r="I147" s="307"/>
      <c r="J147" s="307"/>
      <c r="K147" s="308"/>
    </row>
    <row r="148" ht="17.25" customHeight="1">
      <c r="B148" s="306"/>
      <c r="C148" s="309" t="s">
        <v>1876</v>
      </c>
      <c r="D148" s="309"/>
      <c r="E148" s="309"/>
      <c r="F148" s="309" t="s">
        <v>1877</v>
      </c>
      <c r="G148" s="310"/>
      <c r="H148" s="309" t="s">
        <v>51</v>
      </c>
      <c r="I148" s="309" t="s">
        <v>54</v>
      </c>
      <c r="J148" s="309" t="s">
        <v>1878</v>
      </c>
      <c r="K148" s="308"/>
    </row>
    <row r="149" ht="17.25" customHeight="1">
      <c r="B149" s="306"/>
      <c r="C149" s="311" t="s">
        <v>1879</v>
      </c>
      <c r="D149" s="311"/>
      <c r="E149" s="311"/>
      <c r="F149" s="312" t="s">
        <v>1880</v>
      </c>
      <c r="G149" s="313"/>
      <c r="H149" s="311"/>
      <c r="I149" s="311"/>
      <c r="J149" s="311" t="s">
        <v>1881</v>
      </c>
      <c r="K149" s="308"/>
    </row>
    <row r="150" ht="5.25" customHeight="1">
      <c r="B150" s="317"/>
      <c r="C150" s="314"/>
      <c r="D150" s="314"/>
      <c r="E150" s="314"/>
      <c r="F150" s="314"/>
      <c r="G150" s="315"/>
      <c r="H150" s="314"/>
      <c r="I150" s="314"/>
      <c r="J150" s="314"/>
      <c r="K150" s="338"/>
    </row>
    <row r="151" ht="15" customHeight="1">
      <c r="B151" s="317"/>
      <c r="C151" s="342" t="s">
        <v>1885</v>
      </c>
      <c r="D151" s="294"/>
      <c r="E151" s="294"/>
      <c r="F151" s="343" t="s">
        <v>1882</v>
      </c>
      <c r="G151" s="294"/>
      <c r="H151" s="342" t="s">
        <v>1922</v>
      </c>
      <c r="I151" s="342" t="s">
        <v>1884</v>
      </c>
      <c r="J151" s="342">
        <v>120</v>
      </c>
      <c r="K151" s="338"/>
    </row>
    <row r="152" ht="15" customHeight="1">
      <c r="B152" s="317"/>
      <c r="C152" s="342" t="s">
        <v>1931</v>
      </c>
      <c r="D152" s="294"/>
      <c r="E152" s="294"/>
      <c r="F152" s="343" t="s">
        <v>1882</v>
      </c>
      <c r="G152" s="294"/>
      <c r="H152" s="342" t="s">
        <v>1942</v>
      </c>
      <c r="I152" s="342" t="s">
        <v>1884</v>
      </c>
      <c r="J152" s="342" t="s">
        <v>1933</v>
      </c>
      <c r="K152" s="338"/>
    </row>
    <row r="153" ht="15" customHeight="1">
      <c r="B153" s="317"/>
      <c r="C153" s="342" t="s">
        <v>89</v>
      </c>
      <c r="D153" s="294"/>
      <c r="E153" s="294"/>
      <c r="F153" s="343" t="s">
        <v>1882</v>
      </c>
      <c r="G153" s="294"/>
      <c r="H153" s="342" t="s">
        <v>1943</v>
      </c>
      <c r="I153" s="342" t="s">
        <v>1884</v>
      </c>
      <c r="J153" s="342" t="s">
        <v>1933</v>
      </c>
      <c r="K153" s="338"/>
    </row>
    <row r="154" ht="15" customHeight="1">
      <c r="B154" s="317"/>
      <c r="C154" s="342" t="s">
        <v>1887</v>
      </c>
      <c r="D154" s="294"/>
      <c r="E154" s="294"/>
      <c r="F154" s="343" t="s">
        <v>1888</v>
      </c>
      <c r="G154" s="294"/>
      <c r="H154" s="342" t="s">
        <v>1922</v>
      </c>
      <c r="I154" s="342" t="s">
        <v>1884</v>
      </c>
      <c r="J154" s="342">
        <v>50</v>
      </c>
      <c r="K154" s="338"/>
    </row>
    <row r="155" ht="15" customHeight="1">
      <c r="B155" s="317"/>
      <c r="C155" s="342" t="s">
        <v>1890</v>
      </c>
      <c r="D155" s="294"/>
      <c r="E155" s="294"/>
      <c r="F155" s="343" t="s">
        <v>1882</v>
      </c>
      <c r="G155" s="294"/>
      <c r="H155" s="342" t="s">
        <v>1922</v>
      </c>
      <c r="I155" s="342" t="s">
        <v>1892</v>
      </c>
      <c r="J155" s="342"/>
      <c r="K155" s="338"/>
    </row>
    <row r="156" ht="15" customHeight="1">
      <c r="B156" s="317"/>
      <c r="C156" s="342" t="s">
        <v>1901</v>
      </c>
      <c r="D156" s="294"/>
      <c r="E156" s="294"/>
      <c r="F156" s="343" t="s">
        <v>1888</v>
      </c>
      <c r="G156" s="294"/>
      <c r="H156" s="342" t="s">
        <v>1922</v>
      </c>
      <c r="I156" s="342" t="s">
        <v>1884</v>
      </c>
      <c r="J156" s="342">
        <v>50</v>
      </c>
      <c r="K156" s="338"/>
    </row>
    <row r="157" ht="15" customHeight="1">
      <c r="B157" s="317"/>
      <c r="C157" s="342" t="s">
        <v>1909</v>
      </c>
      <c r="D157" s="294"/>
      <c r="E157" s="294"/>
      <c r="F157" s="343" t="s">
        <v>1888</v>
      </c>
      <c r="G157" s="294"/>
      <c r="H157" s="342" t="s">
        <v>1922</v>
      </c>
      <c r="I157" s="342" t="s">
        <v>1884</v>
      </c>
      <c r="J157" s="342">
        <v>50</v>
      </c>
      <c r="K157" s="338"/>
    </row>
    <row r="158" ht="15" customHeight="1">
      <c r="B158" s="317"/>
      <c r="C158" s="342" t="s">
        <v>1907</v>
      </c>
      <c r="D158" s="294"/>
      <c r="E158" s="294"/>
      <c r="F158" s="343" t="s">
        <v>1888</v>
      </c>
      <c r="G158" s="294"/>
      <c r="H158" s="342" t="s">
        <v>1922</v>
      </c>
      <c r="I158" s="342" t="s">
        <v>1884</v>
      </c>
      <c r="J158" s="342">
        <v>50</v>
      </c>
      <c r="K158" s="338"/>
    </row>
    <row r="159" ht="15" customHeight="1">
      <c r="B159" s="317"/>
      <c r="C159" s="342" t="s">
        <v>104</v>
      </c>
      <c r="D159" s="294"/>
      <c r="E159" s="294"/>
      <c r="F159" s="343" t="s">
        <v>1882</v>
      </c>
      <c r="G159" s="294"/>
      <c r="H159" s="342" t="s">
        <v>1944</v>
      </c>
      <c r="I159" s="342" t="s">
        <v>1884</v>
      </c>
      <c r="J159" s="342" t="s">
        <v>1945</v>
      </c>
      <c r="K159" s="338"/>
    </row>
    <row r="160" ht="15" customHeight="1">
      <c r="B160" s="317"/>
      <c r="C160" s="342" t="s">
        <v>1946</v>
      </c>
      <c r="D160" s="294"/>
      <c r="E160" s="294"/>
      <c r="F160" s="343" t="s">
        <v>1882</v>
      </c>
      <c r="G160" s="294"/>
      <c r="H160" s="342" t="s">
        <v>1947</v>
      </c>
      <c r="I160" s="342" t="s">
        <v>1917</v>
      </c>
      <c r="J160" s="342"/>
      <c r="K160" s="338"/>
    </row>
    <row r="161" ht="15" customHeight="1">
      <c r="B161" s="344"/>
      <c r="C161" s="326"/>
      <c r="D161" s="326"/>
      <c r="E161" s="326"/>
      <c r="F161" s="326"/>
      <c r="G161" s="326"/>
      <c r="H161" s="326"/>
      <c r="I161" s="326"/>
      <c r="J161" s="326"/>
      <c r="K161" s="345"/>
    </row>
    <row r="162" ht="18.75" customHeight="1">
      <c r="B162" s="291"/>
      <c r="C162" s="294"/>
      <c r="D162" s="294"/>
      <c r="E162" s="294"/>
      <c r="F162" s="316"/>
      <c r="G162" s="294"/>
      <c r="H162" s="294"/>
      <c r="I162" s="294"/>
      <c r="J162" s="294"/>
      <c r="K162" s="291"/>
    </row>
    <row r="163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ht="45" customHeight="1">
      <c r="B165" s="284"/>
      <c r="C165" s="285" t="s">
        <v>1948</v>
      </c>
      <c r="D165" s="285"/>
      <c r="E165" s="285"/>
      <c r="F165" s="285"/>
      <c r="G165" s="285"/>
      <c r="H165" s="285"/>
      <c r="I165" s="285"/>
      <c r="J165" s="285"/>
      <c r="K165" s="286"/>
    </row>
    <row r="166" ht="17.25" customHeight="1">
      <c r="B166" s="284"/>
      <c r="C166" s="309" t="s">
        <v>1876</v>
      </c>
      <c r="D166" s="309"/>
      <c r="E166" s="309"/>
      <c r="F166" s="309" t="s">
        <v>1877</v>
      </c>
      <c r="G166" s="346"/>
      <c r="H166" s="347" t="s">
        <v>51</v>
      </c>
      <c r="I166" s="347" t="s">
        <v>54</v>
      </c>
      <c r="J166" s="309" t="s">
        <v>1878</v>
      </c>
      <c r="K166" s="286"/>
    </row>
    <row r="167" ht="17.25" customHeight="1">
      <c r="B167" s="287"/>
      <c r="C167" s="311" t="s">
        <v>1879</v>
      </c>
      <c r="D167" s="311"/>
      <c r="E167" s="311"/>
      <c r="F167" s="312" t="s">
        <v>1880</v>
      </c>
      <c r="G167" s="348"/>
      <c r="H167" s="349"/>
      <c r="I167" s="349"/>
      <c r="J167" s="311" t="s">
        <v>1881</v>
      </c>
      <c r="K167" s="289"/>
    </row>
    <row r="168" ht="5.25" customHeight="1">
      <c r="B168" s="317"/>
      <c r="C168" s="314"/>
      <c r="D168" s="314"/>
      <c r="E168" s="314"/>
      <c r="F168" s="314"/>
      <c r="G168" s="315"/>
      <c r="H168" s="314"/>
      <c r="I168" s="314"/>
      <c r="J168" s="314"/>
      <c r="K168" s="338"/>
    </row>
    <row r="169" ht="15" customHeight="1">
      <c r="B169" s="317"/>
      <c r="C169" s="294" t="s">
        <v>1885</v>
      </c>
      <c r="D169" s="294"/>
      <c r="E169" s="294"/>
      <c r="F169" s="316" t="s">
        <v>1882</v>
      </c>
      <c r="G169" s="294"/>
      <c r="H169" s="294" t="s">
        <v>1922</v>
      </c>
      <c r="I169" s="294" t="s">
        <v>1884</v>
      </c>
      <c r="J169" s="294">
        <v>120</v>
      </c>
      <c r="K169" s="338"/>
    </row>
    <row r="170" ht="15" customHeight="1">
      <c r="B170" s="317"/>
      <c r="C170" s="294" t="s">
        <v>1931</v>
      </c>
      <c r="D170" s="294"/>
      <c r="E170" s="294"/>
      <c r="F170" s="316" t="s">
        <v>1882</v>
      </c>
      <c r="G170" s="294"/>
      <c r="H170" s="294" t="s">
        <v>1932</v>
      </c>
      <c r="I170" s="294" t="s">
        <v>1884</v>
      </c>
      <c r="J170" s="294" t="s">
        <v>1933</v>
      </c>
      <c r="K170" s="338"/>
    </row>
    <row r="171" ht="15" customHeight="1">
      <c r="B171" s="317"/>
      <c r="C171" s="294" t="s">
        <v>89</v>
      </c>
      <c r="D171" s="294"/>
      <c r="E171" s="294"/>
      <c r="F171" s="316" t="s">
        <v>1882</v>
      </c>
      <c r="G171" s="294"/>
      <c r="H171" s="294" t="s">
        <v>1949</v>
      </c>
      <c r="I171" s="294" t="s">
        <v>1884</v>
      </c>
      <c r="J171" s="294" t="s">
        <v>1933</v>
      </c>
      <c r="K171" s="338"/>
    </row>
    <row r="172" ht="15" customHeight="1">
      <c r="B172" s="317"/>
      <c r="C172" s="294" t="s">
        <v>1887</v>
      </c>
      <c r="D172" s="294"/>
      <c r="E172" s="294"/>
      <c r="F172" s="316" t="s">
        <v>1888</v>
      </c>
      <c r="G172" s="294"/>
      <c r="H172" s="294" t="s">
        <v>1949</v>
      </c>
      <c r="I172" s="294" t="s">
        <v>1884</v>
      </c>
      <c r="J172" s="294">
        <v>50</v>
      </c>
      <c r="K172" s="338"/>
    </row>
    <row r="173" ht="15" customHeight="1">
      <c r="B173" s="317"/>
      <c r="C173" s="294" t="s">
        <v>1890</v>
      </c>
      <c r="D173" s="294"/>
      <c r="E173" s="294"/>
      <c r="F173" s="316" t="s">
        <v>1882</v>
      </c>
      <c r="G173" s="294"/>
      <c r="H173" s="294" t="s">
        <v>1949</v>
      </c>
      <c r="I173" s="294" t="s">
        <v>1892</v>
      </c>
      <c r="J173" s="294"/>
      <c r="K173" s="338"/>
    </row>
    <row r="174" ht="15" customHeight="1">
      <c r="B174" s="317"/>
      <c r="C174" s="294" t="s">
        <v>1901</v>
      </c>
      <c r="D174" s="294"/>
      <c r="E174" s="294"/>
      <c r="F174" s="316" t="s">
        <v>1888</v>
      </c>
      <c r="G174" s="294"/>
      <c r="H174" s="294" t="s">
        <v>1949</v>
      </c>
      <c r="I174" s="294" t="s">
        <v>1884</v>
      </c>
      <c r="J174" s="294">
        <v>50</v>
      </c>
      <c r="K174" s="338"/>
    </row>
    <row r="175" ht="15" customHeight="1">
      <c r="B175" s="317"/>
      <c r="C175" s="294" t="s">
        <v>1909</v>
      </c>
      <c r="D175" s="294"/>
      <c r="E175" s="294"/>
      <c r="F175" s="316" t="s">
        <v>1888</v>
      </c>
      <c r="G175" s="294"/>
      <c r="H175" s="294" t="s">
        <v>1949</v>
      </c>
      <c r="I175" s="294" t="s">
        <v>1884</v>
      </c>
      <c r="J175" s="294">
        <v>50</v>
      </c>
      <c r="K175" s="338"/>
    </row>
    <row r="176" ht="15" customHeight="1">
      <c r="B176" s="317"/>
      <c r="C176" s="294" t="s">
        <v>1907</v>
      </c>
      <c r="D176" s="294"/>
      <c r="E176" s="294"/>
      <c r="F176" s="316" t="s">
        <v>1888</v>
      </c>
      <c r="G176" s="294"/>
      <c r="H176" s="294" t="s">
        <v>1949</v>
      </c>
      <c r="I176" s="294" t="s">
        <v>1884</v>
      </c>
      <c r="J176" s="294">
        <v>50</v>
      </c>
      <c r="K176" s="338"/>
    </row>
    <row r="177" ht="15" customHeight="1">
      <c r="B177" s="317"/>
      <c r="C177" s="294" t="s">
        <v>132</v>
      </c>
      <c r="D177" s="294"/>
      <c r="E177" s="294"/>
      <c r="F177" s="316" t="s">
        <v>1882</v>
      </c>
      <c r="G177" s="294"/>
      <c r="H177" s="294" t="s">
        <v>1950</v>
      </c>
      <c r="I177" s="294" t="s">
        <v>1951</v>
      </c>
      <c r="J177" s="294"/>
      <c r="K177" s="338"/>
    </row>
    <row r="178" ht="15" customHeight="1">
      <c r="B178" s="317"/>
      <c r="C178" s="294" t="s">
        <v>54</v>
      </c>
      <c r="D178" s="294"/>
      <c r="E178" s="294"/>
      <c r="F178" s="316" t="s">
        <v>1882</v>
      </c>
      <c r="G178" s="294"/>
      <c r="H178" s="294" t="s">
        <v>1952</v>
      </c>
      <c r="I178" s="294" t="s">
        <v>1953</v>
      </c>
      <c r="J178" s="294">
        <v>1</v>
      </c>
      <c r="K178" s="338"/>
    </row>
    <row r="179" ht="15" customHeight="1">
      <c r="B179" s="317"/>
      <c r="C179" s="294" t="s">
        <v>50</v>
      </c>
      <c r="D179" s="294"/>
      <c r="E179" s="294"/>
      <c r="F179" s="316" t="s">
        <v>1882</v>
      </c>
      <c r="G179" s="294"/>
      <c r="H179" s="294" t="s">
        <v>1954</v>
      </c>
      <c r="I179" s="294" t="s">
        <v>1884</v>
      </c>
      <c r="J179" s="294">
        <v>20</v>
      </c>
      <c r="K179" s="338"/>
    </row>
    <row r="180" ht="15" customHeight="1">
      <c r="B180" s="317"/>
      <c r="C180" s="294" t="s">
        <v>51</v>
      </c>
      <c r="D180" s="294"/>
      <c r="E180" s="294"/>
      <c r="F180" s="316" t="s">
        <v>1882</v>
      </c>
      <c r="G180" s="294"/>
      <c r="H180" s="294" t="s">
        <v>1955</v>
      </c>
      <c r="I180" s="294" t="s">
        <v>1884</v>
      </c>
      <c r="J180" s="294">
        <v>255</v>
      </c>
      <c r="K180" s="338"/>
    </row>
    <row r="181" ht="15" customHeight="1">
      <c r="B181" s="317"/>
      <c r="C181" s="294" t="s">
        <v>133</v>
      </c>
      <c r="D181" s="294"/>
      <c r="E181" s="294"/>
      <c r="F181" s="316" t="s">
        <v>1882</v>
      </c>
      <c r="G181" s="294"/>
      <c r="H181" s="294" t="s">
        <v>1846</v>
      </c>
      <c r="I181" s="294" t="s">
        <v>1884</v>
      </c>
      <c r="J181" s="294">
        <v>10</v>
      </c>
      <c r="K181" s="338"/>
    </row>
    <row r="182" ht="15" customHeight="1">
      <c r="B182" s="317"/>
      <c r="C182" s="294" t="s">
        <v>134</v>
      </c>
      <c r="D182" s="294"/>
      <c r="E182" s="294"/>
      <c r="F182" s="316" t="s">
        <v>1882</v>
      </c>
      <c r="G182" s="294"/>
      <c r="H182" s="294" t="s">
        <v>1956</v>
      </c>
      <c r="I182" s="294" t="s">
        <v>1917</v>
      </c>
      <c r="J182" s="294"/>
      <c r="K182" s="338"/>
    </row>
    <row r="183" ht="15" customHeight="1">
      <c r="B183" s="317"/>
      <c r="C183" s="294" t="s">
        <v>1957</v>
      </c>
      <c r="D183" s="294"/>
      <c r="E183" s="294"/>
      <c r="F183" s="316" t="s">
        <v>1882</v>
      </c>
      <c r="G183" s="294"/>
      <c r="H183" s="294" t="s">
        <v>1958</v>
      </c>
      <c r="I183" s="294" t="s">
        <v>1917</v>
      </c>
      <c r="J183" s="294"/>
      <c r="K183" s="338"/>
    </row>
    <row r="184" ht="15" customHeight="1">
      <c r="B184" s="317"/>
      <c r="C184" s="294" t="s">
        <v>1946</v>
      </c>
      <c r="D184" s="294"/>
      <c r="E184" s="294"/>
      <c r="F184" s="316" t="s">
        <v>1882</v>
      </c>
      <c r="G184" s="294"/>
      <c r="H184" s="294" t="s">
        <v>1959</v>
      </c>
      <c r="I184" s="294" t="s">
        <v>1917</v>
      </c>
      <c r="J184" s="294"/>
      <c r="K184" s="338"/>
    </row>
    <row r="185" ht="15" customHeight="1">
      <c r="B185" s="317"/>
      <c r="C185" s="294" t="s">
        <v>136</v>
      </c>
      <c r="D185" s="294"/>
      <c r="E185" s="294"/>
      <c r="F185" s="316" t="s">
        <v>1888</v>
      </c>
      <c r="G185" s="294"/>
      <c r="H185" s="294" t="s">
        <v>1960</v>
      </c>
      <c r="I185" s="294" t="s">
        <v>1884</v>
      </c>
      <c r="J185" s="294">
        <v>50</v>
      </c>
      <c r="K185" s="338"/>
    </row>
    <row r="186" ht="15" customHeight="1">
      <c r="B186" s="317"/>
      <c r="C186" s="294" t="s">
        <v>1961</v>
      </c>
      <c r="D186" s="294"/>
      <c r="E186" s="294"/>
      <c r="F186" s="316" t="s">
        <v>1888</v>
      </c>
      <c r="G186" s="294"/>
      <c r="H186" s="294" t="s">
        <v>1962</v>
      </c>
      <c r="I186" s="294" t="s">
        <v>1963</v>
      </c>
      <c r="J186" s="294"/>
      <c r="K186" s="338"/>
    </row>
    <row r="187" ht="15" customHeight="1">
      <c r="B187" s="317"/>
      <c r="C187" s="294" t="s">
        <v>1964</v>
      </c>
      <c r="D187" s="294"/>
      <c r="E187" s="294"/>
      <c r="F187" s="316" t="s">
        <v>1888</v>
      </c>
      <c r="G187" s="294"/>
      <c r="H187" s="294" t="s">
        <v>1965</v>
      </c>
      <c r="I187" s="294" t="s">
        <v>1963</v>
      </c>
      <c r="J187" s="294"/>
      <c r="K187" s="338"/>
    </row>
    <row r="188" ht="15" customHeight="1">
      <c r="B188" s="317"/>
      <c r="C188" s="294" t="s">
        <v>1966</v>
      </c>
      <c r="D188" s="294"/>
      <c r="E188" s="294"/>
      <c r="F188" s="316" t="s">
        <v>1888</v>
      </c>
      <c r="G188" s="294"/>
      <c r="H188" s="294" t="s">
        <v>1967</v>
      </c>
      <c r="I188" s="294" t="s">
        <v>1963</v>
      </c>
      <c r="J188" s="294"/>
      <c r="K188" s="338"/>
    </row>
    <row r="189" ht="15" customHeight="1">
      <c r="B189" s="317"/>
      <c r="C189" s="350" t="s">
        <v>1968</v>
      </c>
      <c r="D189" s="294"/>
      <c r="E189" s="294"/>
      <c r="F189" s="316" t="s">
        <v>1888</v>
      </c>
      <c r="G189" s="294"/>
      <c r="H189" s="294" t="s">
        <v>1969</v>
      </c>
      <c r="I189" s="294" t="s">
        <v>1970</v>
      </c>
      <c r="J189" s="351" t="s">
        <v>1971</v>
      </c>
      <c r="K189" s="338"/>
    </row>
    <row r="190" ht="15" customHeight="1">
      <c r="B190" s="317"/>
      <c r="C190" s="301" t="s">
        <v>39</v>
      </c>
      <c r="D190" s="294"/>
      <c r="E190" s="294"/>
      <c r="F190" s="316" t="s">
        <v>1882</v>
      </c>
      <c r="G190" s="294"/>
      <c r="H190" s="291" t="s">
        <v>1972</v>
      </c>
      <c r="I190" s="294" t="s">
        <v>1973</v>
      </c>
      <c r="J190" s="294"/>
      <c r="K190" s="338"/>
    </row>
    <row r="191" ht="15" customHeight="1">
      <c r="B191" s="317"/>
      <c r="C191" s="301" t="s">
        <v>1974</v>
      </c>
      <c r="D191" s="294"/>
      <c r="E191" s="294"/>
      <c r="F191" s="316" t="s">
        <v>1882</v>
      </c>
      <c r="G191" s="294"/>
      <c r="H191" s="294" t="s">
        <v>1975</v>
      </c>
      <c r="I191" s="294" t="s">
        <v>1917</v>
      </c>
      <c r="J191" s="294"/>
      <c r="K191" s="338"/>
    </row>
    <row r="192" ht="15" customHeight="1">
      <c r="B192" s="317"/>
      <c r="C192" s="301" t="s">
        <v>1976</v>
      </c>
      <c r="D192" s="294"/>
      <c r="E192" s="294"/>
      <c r="F192" s="316" t="s">
        <v>1882</v>
      </c>
      <c r="G192" s="294"/>
      <c r="H192" s="294" t="s">
        <v>1977</v>
      </c>
      <c r="I192" s="294" t="s">
        <v>1917</v>
      </c>
      <c r="J192" s="294"/>
      <c r="K192" s="338"/>
    </row>
    <row r="193" ht="15" customHeight="1">
      <c r="B193" s="317"/>
      <c r="C193" s="301" t="s">
        <v>1978</v>
      </c>
      <c r="D193" s="294"/>
      <c r="E193" s="294"/>
      <c r="F193" s="316" t="s">
        <v>1888</v>
      </c>
      <c r="G193" s="294"/>
      <c r="H193" s="294" t="s">
        <v>1979</v>
      </c>
      <c r="I193" s="294" t="s">
        <v>1917</v>
      </c>
      <c r="J193" s="294"/>
      <c r="K193" s="338"/>
    </row>
    <row r="194" ht="15" customHeight="1">
      <c r="B194" s="344"/>
      <c r="C194" s="352"/>
      <c r="D194" s="326"/>
      <c r="E194" s="326"/>
      <c r="F194" s="326"/>
      <c r="G194" s="326"/>
      <c r="H194" s="326"/>
      <c r="I194" s="326"/>
      <c r="J194" s="326"/>
      <c r="K194" s="345"/>
    </row>
    <row r="195" ht="18.75" customHeight="1">
      <c r="B195" s="291"/>
      <c r="C195" s="294"/>
      <c r="D195" s="294"/>
      <c r="E195" s="294"/>
      <c r="F195" s="316"/>
      <c r="G195" s="294"/>
      <c r="H195" s="294"/>
      <c r="I195" s="294"/>
      <c r="J195" s="294"/>
      <c r="K195" s="291"/>
    </row>
    <row r="196" ht="18.75" customHeight="1">
      <c r="B196" s="291"/>
      <c r="C196" s="294"/>
      <c r="D196" s="294"/>
      <c r="E196" s="294"/>
      <c r="F196" s="316"/>
      <c r="G196" s="294"/>
      <c r="H196" s="294"/>
      <c r="I196" s="294"/>
      <c r="J196" s="294"/>
      <c r="K196" s="291"/>
    </row>
    <row r="197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ht="21">
      <c r="B199" s="284"/>
      <c r="C199" s="285" t="s">
        <v>1980</v>
      </c>
      <c r="D199" s="285"/>
      <c r="E199" s="285"/>
      <c r="F199" s="285"/>
      <c r="G199" s="285"/>
      <c r="H199" s="285"/>
      <c r="I199" s="285"/>
      <c r="J199" s="285"/>
      <c r="K199" s="286"/>
    </row>
    <row r="200" ht="25.5" customHeight="1">
      <c r="B200" s="284"/>
      <c r="C200" s="353" t="s">
        <v>1981</v>
      </c>
      <c r="D200" s="353"/>
      <c r="E200" s="353"/>
      <c r="F200" s="353" t="s">
        <v>1982</v>
      </c>
      <c r="G200" s="354"/>
      <c r="H200" s="353" t="s">
        <v>1983</v>
      </c>
      <c r="I200" s="353"/>
      <c r="J200" s="353"/>
      <c r="K200" s="286"/>
    </row>
    <row r="201" ht="5.25" customHeight="1">
      <c r="B201" s="317"/>
      <c r="C201" s="314"/>
      <c r="D201" s="314"/>
      <c r="E201" s="314"/>
      <c r="F201" s="314"/>
      <c r="G201" s="294"/>
      <c r="H201" s="314"/>
      <c r="I201" s="314"/>
      <c r="J201" s="314"/>
      <c r="K201" s="338"/>
    </row>
    <row r="202" ht="15" customHeight="1">
      <c r="B202" s="317"/>
      <c r="C202" s="294" t="s">
        <v>1973</v>
      </c>
      <c r="D202" s="294"/>
      <c r="E202" s="294"/>
      <c r="F202" s="316" t="s">
        <v>40</v>
      </c>
      <c r="G202" s="294"/>
      <c r="H202" s="294" t="s">
        <v>1984</v>
      </c>
      <c r="I202" s="294"/>
      <c r="J202" s="294"/>
      <c r="K202" s="338"/>
    </row>
    <row r="203" ht="15" customHeight="1">
      <c r="B203" s="317"/>
      <c r="C203" s="323"/>
      <c r="D203" s="294"/>
      <c r="E203" s="294"/>
      <c r="F203" s="316" t="s">
        <v>41</v>
      </c>
      <c r="G203" s="294"/>
      <c r="H203" s="294" t="s">
        <v>1985</v>
      </c>
      <c r="I203" s="294"/>
      <c r="J203" s="294"/>
      <c r="K203" s="338"/>
    </row>
    <row r="204" ht="15" customHeight="1">
      <c r="B204" s="317"/>
      <c r="C204" s="323"/>
      <c r="D204" s="294"/>
      <c r="E204" s="294"/>
      <c r="F204" s="316" t="s">
        <v>44</v>
      </c>
      <c r="G204" s="294"/>
      <c r="H204" s="294" t="s">
        <v>1986</v>
      </c>
      <c r="I204" s="294"/>
      <c r="J204" s="294"/>
      <c r="K204" s="338"/>
    </row>
    <row r="205" ht="15" customHeight="1">
      <c r="B205" s="317"/>
      <c r="C205" s="294"/>
      <c r="D205" s="294"/>
      <c r="E205" s="294"/>
      <c r="F205" s="316" t="s">
        <v>42</v>
      </c>
      <c r="G205" s="294"/>
      <c r="H205" s="294" t="s">
        <v>1987</v>
      </c>
      <c r="I205" s="294"/>
      <c r="J205" s="294"/>
      <c r="K205" s="338"/>
    </row>
    <row r="206" ht="15" customHeight="1">
      <c r="B206" s="317"/>
      <c r="C206" s="294"/>
      <c r="D206" s="294"/>
      <c r="E206" s="294"/>
      <c r="F206" s="316" t="s">
        <v>43</v>
      </c>
      <c r="G206" s="294"/>
      <c r="H206" s="294" t="s">
        <v>1988</v>
      </c>
      <c r="I206" s="294"/>
      <c r="J206" s="294"/>
      <c r="K206" s="338"/>
    </row>
    <row r="207" ht="15" customHeight="1">
      <c r="B207" s="317"/>
      <c r="C207" s="294"/>
      <c r="D207" s="294"/>
      <c r="E207" s="294"/>
      <c r="F207" s="316"/>
      <c r="G207" s="294"/>
      <c r="H207" s="294"/>
      <c r="I207" s="294"/>
      <c r="J207" s="294"/>
      <c r="K207" s="338"/>
    </row>
    <row r="208" ht="15" customHeight="1">
      <c r="B208" s="317"/>
      <c r="C208" s="294" t="s">
        <v>1929</v>
      </c>
      <c r="D208" s="294"/>
      <c r="E208" s="294"/>
      <c r="F208" s="316" t="s">
        <v>76</v>
      </c>
      <c r="G208" s="294"/>
      <c r="H208" s="294" t="s">
        <v>1989</v>
      </c>
      <c r="I208" s="294"/>
      <c r="J208" s="294"/>
      <c r="K208" s="338"/>
    </row>
    <row r="209" ht="15" customHeight="1">
      <c r="B209" s="317"/>
      <c r="C209" s="323"/>
      <c r="D209" s="294"/>
      <c r="E209" s="294"/>
      <c r="F209" s="316" t="s">
        <v>1827</v>
      </c>
      <c r="G209" s="294"/>
      <c r="H209" s="294" t="s">
        <v>1828</v>
      </c>
      <c r="I209" s="294"/>
      <c r="J209" s="294"/>
      <c r="K209" s="338"/>
    </row>
    <row r="210" ht="15" customHeight="1">
      <c r="B210" s="317"/>
      <c r="C210" s="294"/>
      <c r="D210" s="294"/>
      <c r="E210" s="294"/>
      <c r="F210" s="316" t="s">
        <v>1825</v>
      </c>
      <c r="G210" s="294"/>
      <c r="H210" s="294" t="s">
        <v>1990</v>
      </c>
      <c r="I210" s="294"/>
      <c r="J210" s="294"/>
      <c r="K210" s="338"/>
    </row>
    <row r="211" ht="15" customHeight="1">
      <c r="B211" s="355"/>
      <c r="C211" s="323"/>
      <c r="D211" s="323"/>
      <c r="E211" s="323"/>
      <c r="F211" s="316" t="s">
        <v>1829</v>
      </c>
      <c r="G211" s="301"/>
      <c r="H211" s="342" t="s">
        <v>1830</v>
      </c>
      <c r="I211" s="342"/>
      <c r="J211" s="342"/>
      <c r="K211" s="356"/>
    </row>
    <row r="212" ht="15" customHeight="1">
      <c r="B212" s="355"/>
      <c r="C212" s="323"/>
      <c r="D212" s="323"/>
      <c r="E212" s="323"/>
      <c r="F212" s="316" t="s">
        <v>961</v>
      </c>
      <c r="G212" s="301"/>
      <c r="H212" s="342" t="s">
        <v>1991</v>
      </c>
      <c r="I212" s="342"/>
      <c r="J212" s="342"/>
      <c r="K212" s="356"/>
    </row>
    <row r="213" ht="15" customHeight="1">
      <c r="B213" s="355"/>
      <c r="C213" s="323"/>
      <c r="D213" s="323"/>
      <c r="E213" s="323"/>
      <c r="F213" s="357"/>
      <c r="G213" s="301"/>
      <c r="H213" s="358"/>
      <c r="I213" s="358"/>
      <c r="J213" s="358"/>
      <c r="K213" s="356"/>
    </row>
    <row r="214" ht="15" customHeight="1">
      <c r="B214" s="355"/>
      <c r="C214" s="294" t="s">
        <v>1953</v>
      </c>
      <c r="D214" s="323"/>
      <c r="E214" s="323"/>
      <c r="F214" s="316">
        <v>1</v>
      </c>
      <c r="G214" s="301"/>
      <c r="H214" s="342" t="s">
        <v>1992</v>
      </c>
      <c r="I214" s="342"/>
      <c r="J214" s="342"/>
      <c r="K214" s="356"/>
    </row>
    <row r="215" ht="15" customHeight="1">
      <c r="B215" s="355"/>
      <c r="C215" s="323"/>
      <c r="D215" s="323"/>
      <c r="E215" s="323"/>
      <c r="F215" s="316">
        <v>2</v>
      </c>
      <c r="G215" s="301"/>
      <c r="H215" s="342" t="s">
        <v>1993</v>
      </c>
      <c r="I215" s="342"/>
      <c r="J215" s="342"/>
      <c r="K215" s="356"/>
    </row>
    <row r="216" ht="15" customHeight="1">
      <c r="B216" s="355"/>
      <c r="C216" s="323"/>
      <c r="D216" s="323"/>
      <c r="E216" s="323"/>
      <c r="F216" s="316">
        <v>3</v>
      </c>
      <c r="G216" s="301"/>
      <c r="H216" s="342" t="s">
        <v>1994</v>
      </c>
      <c r="I216" s="342"/>
      <c r="J216" s="342"/>
      <c r="K216" s="356"/>
    </row>
    <row r="217" ht="15" customHeight="1">
      <c r="B217" s="355"/>
      <c r="C217" s="323"/>
      <c r="D217" s="323"/>
      <c r="E217" s="323"/>
      <c r="F217" s="316">
        <v>4</v>
      </c>
      <c r="G217" s="301"/>
      <c r="H217" s="342" t="s">
        <v>1995</v>
      </c>
      <c r="I217" s="342"/>
      <c r="J217" s="342"/>
      <c r="K217" s="356"/>
    </row>
    <row r="218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2019-06-17T08:43:20Z</dcterms:created>
  <dcterms:modified xsi:type="dcterms:W3CDTF">2019-06-17T08:43:25Z</dcterms:modified>
</cp:coreProperties>
</file>