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Ě ARCHITEKTONI..." sheetId="2" r:id="rId2"/>
    <sheet name="2 - ZDRAVOTNÍ INSTALACE -..." sheetId="3" r:id="rId3"/>
    <sheet name="3 - ZDRAVOTNÍ INSTALACE -..." sheetId="4" r:id="rId4"/>
    <sheet name="4 - PŘÍPOJKA KANALIZACE" sheetId="5" r:id="rId5"/>
    <sheet name="5 - ZDRAVOTNÍ INSTALACE -..." sheetId="6" r:id="rId6"/>
    <sheet name="6 - ÚSTŘEDNÍ VYTÁPĚNÍ" sheetId="7" r:id="rId7"/>
    <sheet name="7 - ELEKTROINSTALACE" sheetId="8" r:id="rId8"/>
    <sheet name="8 - VZDUCHOTECHNIKA A ODV..." sheetId="9" r:id="rId9"/>
    <sheet name="1 - DEŠŤOVÁ KANALIZACE" sheetId="10" r:id="rId10"/>
    <sheet name="1 - STAVEBNĚ ARCHITEKTONI..._01" sheetId="11" r:id="rId11"/>
    <sheet name="Pokyny pro vyplnění" sheetId="12" r:id="rId12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'1 - STAVEBNĚ ARCHITEKTONI...'!$C$113:$K$818</definedName>
    <definedName name="_xlnm.Print_Area" localSheetId="1">'1 - STAVEBNĚ ARCHITEKTONI...'!$C$4:$J$41,'1 - STAVEBNĚ ARCHITEKTONI...'!$C$47:$J$93,'1 - STAVEBNĚ ARCHITEKTONI...'!$C$99:$K$818</definedName>
    <definedName name="_xlnm.Print_Titles" localSheetId="1">'1 - STAVEBNĚ ARCHITEKTONI...'!$113:$113</definedName>
    <definedName name="_xlnm._FilterDatabase" localSheetId="2" hidden="1">'2 - ZDRAVOTNÍ INSTALACE -...'!$C$96:$K$149</definedName>
    <definedName name="_xlnm.Print_Area" localSheetId="2">'2 - ZDRAVOTNÍ INSTALACE -...'!$C$4:$J$41,'2 - ZDRAVOTNÍ INSTALACE -...'!$C$47:$J$76,'2 - ZDRAVOTNÍ INSTALACE -...'!$C$82:$K$149</definedName>
    <definedName name="_xlnm.Print_Titles" localSheetId="2">'2 - ZDRAVOTNÍ INSTALACE -...'!$96:$96</definedName>
    <definedName name="_xlnm._FilterDatabase" localSheetId="3" hidden="1">'3 - ZDRAVOTNÍ INSTALACE -...'!$C$93:$K$121</definedName>
    <definedName name="_xlnm.Print_Area" localSheetId="3">'3 - ZDRAVOTNÍ INSTALACE -...'!$C$4:$J$41,'3 - ZDRAVOTNÍ INSTALACE -...'!$C$47:$J$73,'3 - ZDRAVOTNÍ INSTALACE -...'!$C$79:$K$121</definedName>
    <definedName name="_xlnm.Print_Titles" localSheetId="3">'3 - ZDRAVOTNÍ INSTALACE -...'!$93:$93</definedName>
    <definedName name="_xlnm._FilterDatabase" localSheetId="4" hidden="1">'4 - PŘÍPOJKA KANALIZACE'!$C$91:$K$110</definedName>
    <definedName name="_xlnm.Print_Area" localSheetId="4">'4 - PŘÍPOJKA KANALIZACE'!$C$4:$J$41,'4 - PŘÍPOJKA KANALIZACE'!$C$47:$J$71,'4 - PŘÍPOJKA KANALIZACE'!$C$77:$K$110</definedName>
    <definedName name="_xlnm.Print_Titles" localSheetId="4">'4 - PŘÍPOJKA KANALIZACE'!$91:$91</definedName>
    <definedName name="_xlnm._FilterDatabase" localSheetId="5" hidden="1">'5 - ZDRAVOTNÍ INSTALACE -...'!$C$87:$K$100</definedName>
    <definedName name="_xlnm.Print_Area" localSheetId="5">'5 - ZDRAVOTNÍ INSTALACE -...'!$C$4:$J$41,'5 - ZDRAVOTNÍ INSTALACE -...'!$C$47:$J$67,'5 - ZDRAVOTNÍ INSTALACE -...'!$C$73:$K$100</definedName>
    <definedName name="_xlnm.Print_Titles" localSheetId="5">'5 - ZDRAVOTNÍ INSTALACE -...'!$87:$87</definedName>
    <definedName name="_xlnm._FilterDatabase" localSheetId="6" hidden="1">'6 - ÚSTŘEDNÍ VYTÁPĚNÍ'!$C$95:$K$143</definedName>
    <definedName name="_xlnm.Print_Area" localSheetId="6">'6 - ÚSTŘEDNÍ VYTÁPĚNÍ'!$C$4:$J$41,'6 - ÚSTŘEDNÍ VYTÁPĚNÍ'!$C$47:$J$75,'6 - ÚSTŘEDNÍ VYTÁPĚNÍ'!$C$81:$K$143</definedName>
    <definedName name="_xlnm.Print_Titles" localSheetId="6">'6 - ÚSTŘEDNÍ VYTÁPĚNÍ'!$95:$95</definedName>
    <definedName name="_xlnm._FilterDatabase" localSheetId="7" hidden="1">'7 - ELEKTROINSTALACE'!$C$90:$K$146</definedName>
    <definedName name="_xlnm.Print_Area" localSheetId="7">'7 - ELEKTROINSTALACE'!$C$4:$J$41,'7 - ELEKTROINSTALACE'!$C$47:$J$70,'7 - ELEKTROINSTALACE'!$C$76:$K$146</definedName>
    <definedName name="_xlnm.Print_Titles" localSheetId="7">'7 - ELEKTROINSTALACE'!$90:$90</definedName>
    <definedName name="_xlnm._FilterDatabase" localSheetId="8" hidden="1">'8 - VZDUCHOTECHNIKA A ODV...'!$C$93:$K$148</definedName>
    <definedName name="_xlnm.Print_Area" localSheetId="8">'8 - VZDUCHOTECHNIKA A ODV...'!$C$4:$J$41,'8 - VZDUCHOTECHNIKA A ODV...'!$C$47:$J$73,'8 - VZDUCHOTECHNIKA A ODV...'!$C$79:$K$148</definedName>
    <definedName name="_xlnm.Print_Titles" localSheetId="8">'8 - VZDUCHOTECHNIKA A ODV...'!$93:$93</definedName>
    <definedName name="_xlnm._FilterDatabase" localSheetId="9" hidden="1">'1 - DEŠŤOVÁ KANALIZACE'!$C$91:$K$112</definedName>
    <definedName name="_xlnm.Print_Area" localSheetId="9">'1 - DEŠŤOVÁ KANALIZACE'!$C$4:$J$41,'1 - DEŠŤOVÁ KANALIZACE'!$C$47:$J$71,'1 - DEŠŤOVÁ KANALIZACE'!$C$77:$K$112</definedName>
    <definedName name="_xlnm.Print_Titles" localSheetId="9">'1 - DEŠŤOVÁ KANALIZACE'!$91:$91</definedName>
    <definedName name="_xlnm._FilterDatabase" localSheetId="10" hidden="1">'1 - STAVEBNĚ ARCHITEKTONI..._01'!$C$101:$K$242</definedName>
    <definedName name="_xlnm.Print_Area" localSheetId="10">'1 - STAVEBNĚ ARCHITEKTONI..._01'!$C$4:$J$41,'1 - STAVEBNĚ ARCHITEKTONI..._01'!$C$47:$J$81,'1 - STAVEBNĚ ARCHITEKTONI..._01'!$C$87:$K$242</definedName>
    <definedName name="_xlnm.Print_Titles" localSheetId="10">'1 - STAVEBNĚ ARCHITEKTONI..._01'!$101:$101</definedName>
    <definedName name="_xlnm.Print_Area" localSheetId="11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1" r="J39"/>
  <c r="J38"/>
  <c i="1" r="AY67"/>
  <c i="11" r="J37"/>
  <c i="1" r="AX67"/>
  <c i="11" r="BI242"/>
  <c r="BH242"/>
  <c r="BG242"/>
  <c r="BF242"/>
  <c r="T242"/>
  <c r="T241"/>
  <c r="R242"/>
  <c r="R241"/>
  <c r="P242"/>
  <c r="P241"/>
  <c r="BK242"/>
  <c r="BK241"/>
  <c r="J241"/>
  <c r="J242"/>
  <c r="BE242"/>
  <c r="J80"/>
  <c r="BI240"/>
  <c r="BH240"/>
  <c r="BG240"/>
  <c r="BF240"/>
  <c r="T240"/>
  <c r="T239"/>
  <c r="R240"/>
  <c r="R239"/>
  <c r="P240"/>
  <c r="P239"/>
  <c r="BK240"/>
  <c r="BK239"/>
  <c r="J239"/>
  <c r="J240"/>
  <c r="BE240"/>
  <c r="J79"/>
  <c r="BI238"/>
  <c r="BH238"/>
  <c r="BG238"/>
  <c r="BF238"/>
  <c r="T238"/>
  <c r="R238"/>
  <c r="P238"/>
  <c r="BK238"/>
  <c r="J238"/>
  <c r="BE238"/>
  <c r="BI237"/>
  <c r="BH237"/>
  <c r="BG237"/>
  <c r="BF237"/>
  <c r="T237"/>
  <c r="T236"/>
  <c r="T235"/>
  <c r="R237"/>
  <c r="R236"/>
  <c r="R235"/>
  <c r="P237"/>
  <c r="P236"/>
  <c r="P235"/>
  <c r="BK237"/>
  <c r="BK236"/>
  <c r="J236"/>
  <c r="BK235"/>
  <c r="J235"/>
  <c r="J237"/>
  <c r="BE237"/>
  <c r="J78"/>
  <c r="J77"/>
  <c r="BI234"/>
  <c r="BH234"/>
  <c r="BG234"/>
  <c r="BF234"/>
  <c r="T234"/>
  <c r="T233"/>
  <c r="R234"/>
  <c r="R233"/>
  <c r="P234"/>
  <c r="P233"/>
  <c r="BK234"/>
  <c r="BK233"/>
  <c r="J233"/>
  <c r="J234"/>
  <c r="BE234"/>
  <c r="J76"/>
  <c r="BI229"/>
  <c r="BH229"/>
  <c r="BG229"/>
  <c r="BF229"/>
  <c r="T229"/>
  <c r="T228"/>
  <c r="R229"/>
  <c r="R228"/>
  <c r="P229"/>
  <c r="P228"/>
  <c r="BK229"/>
  <c r="BK228"/>
  <c r="J228"/>
  <c r="J229"/>
  <c r="BE229"/>
  <c r="J75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2"/>
  <c r="BH212"/>
  <c r="BG212"/>
  <c r="BF212"/>
  <c r="T212"/>
  <c r="T211"/>
  <c r="T210"/>
  <c r="R212"/>
  <c r="R211"/>
  <c r="R210"/>
  <c r="P212"/>
  <c r="P211"/>
  <c r="P210"/>
  <c r="BK212"/>
  <c r="BK211"/>
  <c r="J211"/>
  <c r="BK210"/>
  <c r="J210"/>
  <c r="J212"/>
  <c r="BE212"/>
  <c r="J74"/>
  <c r="J73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72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79"/>
  <c r="BH179"/>
  <c r="BG179"/>
  <c r="BF179"/>
  <c r="T179"/>
  <c r="T178"/>
  <c r="R179"/>
  <c r="R178"/>
  <c r="P179"/>
  <c r="P178"/>
  <c r="BK179"/>
  <c r="BK178"/>
  <c r="J178"/>
  <c r="J179"/>
  <c r="BE179"/>
  <c r="J71"/>
  <c r="BI167"/>
  <c r="BH167"/>
  <c r="BG167"/>
  <c r="BF167"/>
  <c r="T167"/>
  <c r="T166"/>
  <c r="R167"/>
  <c r="R166"/>
  <c r="P167"/>
  <c r="P166"/>
  <c r="BK167"/>
  <c r="BK166"/>
  <c r="J166"/>
  <c r="J167"/>
  <c r="BE167"/>
  <c r="J70"/>
  <c r="BI160"/>
  <c r="BH160"/>
  <c r="BG160"/>
  <c r="BF160"/>
  <c r="T160"/>
  <c r="T159"/>
  <c r="R160"/>
  <c r="R159"/>
  <c r="P160"/>
  <c r="P159"/>
  <c r="BK160"/>
  <c r="BK159"/>
  <c r="J159"/>
  <c r="J160"/>
  <c r="BE160"/>
  <c r="J69"/>
  <c r="BI158"/>
  <c r="BH158"/>
  <c r="BG158"/>
  <c r="BF158"/>
  <c r="T158"/>
  <c r="R158"/>
  <c r="P158"/>
  <c r="BK158"/>
  <c r="J158"/>
  <c r="BE158"/>
  <c r="BI146"/>
  <c r="BH146"/>
  <c r="BG146"/>
  <c r="BF146"/>
  <c r="T146"/>
  <c r="T145"/>
  <c r="R146"/>
  <c r="R145"/>
  <c r="P146"/>
  <c r="P145"/>
  <c r="BK146"/>
  <c r="BK145"/>
  <c r="J145"/>
  <c r="J146"/>
  <c r="BE146"/>
  <c r="J68"/>
  <c r="BI140"/>
  <c r="BH140"/>
  <c r="BG140"/>
  <c r="BF140"/>
  <c r="T140"/>
  <c r="R140"/>
  <c r="P140"/>
  <c r="BK140"/>
  <c r="J140"/>
  <c r="BE140"/>
  <c r="BI126"/>
  <c r="BH126"/>
  <c r="BG126"/>
  <c r="BF126"/>
  <c r="T126"/>
  <c r="T125"/>
  <c r="R126"/>
  <c r="R125"/>
  <c r="P126"/>
  <c r="P125"/>
  <c r="BK126"/>
  <c r="BK125"/>
  <c r="J125"/>
  <c r="J126"/>
  <c r="BE126"/>
  <c r="J67"/>
  <c r="BI116"/>
  <c r="BH116"/>
  <c r="BG116"/>
  <c r="BF116"/>
  <c r="T116"/>
  <c r="T115"/>
  <c r="R116"/>
  <c r="R115"/>
  <c r="P116"/>
  <c r="P115"/>
  <c r="BK116"/>
  <c r="BK115"/>
  <c r="J115"/>
  <c r="J116"/>
  <c r="BE116"/>
  <c r="J66"/>
  <c r="BI112"/>
  <c r="BH112"/>
  <c r="BG112"/>
  <c r="BF112"/>
  <c r="T112"/>
  <c r="R112"/>
  <c r="P112"/>
  <c r="BK112"/>
  <c r="J112"/>
  <c r="BE112"/>
  <c r="BI105"/>
  <c r="F39"/>
  <c i="1" r="BD67"/>
  <c i="11" r="BH105"/>
  <c r="F38"/>
  <c i="1" r="BC67"/>
  <c i="11" r="BG105"/>
  <c r="F37"/>
  <c i="1" r="BB67"/>
  <c i="11" r="BF105"/>
  <c r="J36"/>
  <c i="1" r="AW67"/>
  <c i="11" r="F36"/>
  <c i="1" r="BA67"/>
  <c i="11" r="T105"/>
  <c r="T104"/>
  <c r="T103"/>
  <c r="T102"/>
  <c r="R105"/>
  <c r="R104"/>
  <c r="R103"/>
  <c r="R102"/>
  <c r="P105"/>
  <c r="P104"/>
  <c r="P103"/>
  <c r="P102"/>
  <c i="1" r="AU67"/>
  <c i="11" r="BK105"/>
  <c r="BK104"/>
  <c r="J104"/>
  <c r="BK103"/>
  <c r="J103"/>
  <c r="BK102"/>
  <c r="J102"/>
  <c r="J63"/>
  <c r="J32"/>
  <c i="1" r="AG67"/>
  <c i="11" r="J105"/>
  <c r="BE105"/>
  <c r="J35"/>
  <c i="1" r="AV67"/>
  <c i="11" r="F35"/>
  <c i="1" r="AZ67"/>
  <c i="11" r="J65"/>
  <c r="J64"/>
  <c r="J99"/>
  <c r="J98"/>
  <c r="F98"/>
  <c r="F96"/>
  <c r="E94"/>
  <c r="J59"/>
  <c r="J58"/>
  <c r="F58"/>
  <c r="F56"/>
  <c r="E54"/>
  <c r="J41"/>
  <c r="J20"/>
  <c r="E20"/>
  <c r="F99"/>
  <c r="F59"/>
  <c r="J19"/>
  <c r="J14"/>
  <c r="J96"/>
  <c r="J56"/>
  <c r="E7"/>
  <c r="E90"/>
  <c r="E50"/>
  <c i="10" r="J39"/>
  <c r="J38"/>
  <c i="1" r="AY65"/>
  <c i="10" r="J37"/>
  <c i="1" r="AX65"/>
  <c i="10"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70"/>
  <c r="BI108"/>
  <c r="BH108"/>
  <c r="BG108"/>
  <c r="BF108"/>
  <c r="T108"/>
  <c r="R108"/>
  <c r="P108"/>
  <c r="BK108"/>
  <c r="J108"/>
  <c r="BE108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9"/>
  <c r="J68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7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6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9"/>
  <c i="1" r="BD65"/>
  <c i="10" r="BH95"/>
  <c r="F38"/>
  <c i="1" r="BC65"/>
  <c i="10" r="BG95"/>
  <c r="F37"/>
  <c i="1" r="BB65"/>
  <c i="10" r="BF95"/>
  <c r="J36"/>
  <c i="1" r="AW65"/>
  <c i="10" r="F36"/>
  <c i="1" r="BA65"/>
  <c i="10" r="T95"/>
  <c r="T94"/>
  <c r="T93"/>
  <c r="T92"/>
  <c r="R95"/>
  <c r="R94"/>
  <c r="R93"/>
  <c r="R92"/>
  <c r="P95"/>
  <c r="P94"/>
  <c r="P93"/>
  <c r="P92"/>
  <c i="1" r="AU65"/>
  <c i="10" r="BK95"/>
  <c r="BK94"/>
  <c r="J94"/>
  <c r="BK93"/>
  <c r="J93"/>
  <c r="BK92"/>
  <c r="J92"/>
  <c r="J63"/>
  <c r="J32"/>
  <c i="1" r="AG65"/>
  <c i="10" r="J95"/>
  <c r="BE95"/>
  <c r="J35"/>
  <c i="1" r="AV65"/>
  <c i="10" r="F35"/>
  <c i="1" r="AZ65"/>
  <c i="10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9" r="J39"/>
  <c r="J38"/>
  <c i="1" r="AY63"/>
  <c i="9" r="J37"/>
  <c i="1" r="AX63"/>
  <c i="9" r="BI145"/>
  <c r="BH145"/>
  <c r="BG145"/>
  <c r="BF145"/>
  <c r="T145"/>
  <c r="T144"/>
  <c r="T143"/>
  <c r="R145"/>
  <c r="R144"/>
  <c r="R143"/>
  <c r="P145"/>
  <c r="P144"/>
  <c r="P143"/>
  <c r="BK145"/>
  <c r="BK144"/>
  <c r="J144"/>
  <c r="BK143"/>
  <c r="J143"/>
  <c r="J145"/>
  <c r="BE145"/>
  <c r="J72"/>
  <c r="J7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70"/>
  <c r="J69"/>
  <c r="BI132"/>
  <c r="BH132"/>
  <c r="BG132"/>
  <c r="BF132"/>
  <c r="T132"/>
  <c r="T131"/>
  <c r="R132"/>
  <c r="R131"/>
  <c r="P132"/>
  <c r="P131"/>
  <c r="BK132"/>
  <c r="BK131"/>
  <c r="J131"/>
  <c r="J132"/>
  <c r="BE132"/>
  <c r="J68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5"/>
  <c r="BH115"/>
  <c r="BG115"/>
  <c r="BF115"/>
  <c r="T115"/>
  <c r="T114"/>
  <c r="R115"/>
  <c r="R114"/>
  <c r="P115"/>
  <c r="P114"/>
  <c r="BK115"/>
  <c r="BK114"/>
  <c r="J114"/>
  <c r="J115"/>
  <c r="BE115"/>
  <c r="J67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8"/>
  <c r="BH108"/>
  <c r="BG108"/>
  <c r="BF108"/>
  <c r="T108"/>
  <c r="T107"/>
  <c r="R108"/>
  <c r="R107"/>
  <c r="P108"/>
  <c r="P107"/>
  <c r="BK108"/>
  <c r="BK107"/>
  <c r="J107"/>
  <c r="J108"/>
  <c r="BE108"/>
  <c r="J66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97"/>
  <c r="F39"/>
  <c i="1" r="BD63"/>
  <c i="9" r="BH97"/>
  <c r="F38"/>
  <c i="1" r="BC63"/>
  <c i="9" r="BG97"/>
  <c r="F37"/>
  <c i="1" r="BB63"/>
  <c i="9" r="BF97"/>
  <c r="J36"/>
  <c i="1" r="AW63"/>
  <c i="9" r="F36"/>
  <c i="1" r="BA63"/>
  <c i="9" r="T97"/>
  <c r="T96"/>
  <c r="T95"/>
  <c r="T94"/>
  <c r="R97"/>
  <c r="R96"/>
  <c r="R95"/>
  <c r="R94"/>
  <c r="P97"/>
  <c r="P96"/>
  <c r="P95"/>
  <c r="P94"/>
  <c i="1" r="AU63"/>
  <c i="9" r="BK97"/>
  <c r="BK96"/>
  <c r="J96"/>
  <c r="BK95"/>
  <c r="J95"/>
  <c r="BK94"/>
  <c r="J94"/>
  <c r="J63"/>
  <c r="J32"/>
  <c i="1" r="AG63"/>
  <c i="9" r="J97"/>
  <c r="BE97"/>
  <c r="J35"/>
  <c i="1" r="AV63"/>
  <c i="9" r="F35"/>
  <c i="1" r="AZ63"/>
  <c i="9" r="J65"/>
  <c r="J64"/>
  <c r="J91"/>
  <c r="J90"/>
  <c r="F90"/>
  <c r="F88"/>
  <c r="E86"/>
  <c r="J59"/>
  <c r="J58"/>
  <c r="F58"/>
  <c r="F56"/>
  <c r="E54"/>
  <c r="J41"/>
  <c r="J20"/>
  <c r="E20"/>
  <c r="F91"/>
  <c r="F59"/>
  <c r="J19"/>
  <c r="J14"/>
  <c r="J88"/>
  <c r="J56"/>
  <c r="E7"/>
  <c r="E82"/>
  <c r="E50"/>
  <c i="8" r="J39"/>
  <c r="J38"/>
  <c i="1" r="AY62"/>
  <c i="8" r="J37"/>
  <c i="1" r="AX62"/>
  <c i="8"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68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7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66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9"/>
  <c i="1" r="BD62"/>
  <c i="8" r="BH94"/>
  <c r="F38"/>
  <c i="1" r="BC62"/>
  <c i="8" r="BG94"/>
  <c r="F37"/>
  <c i="1" r="BB62"/>
  <c i="8" r="BF94"/>
  <c r="J36"/>
  <c i="1" r="AW62"/>
  <c i="8" r="F36"/>
  <c i="1" r="BA62"/>
  <c i="8" r="T94"/>
  <c r="T93"/>
  <c r="T92"/>
  <c r="T91"/>
  <c r="R94"/>
  <c r="R93"/>
  <c r="R92"/>
  <c r="R91"/>
  <c r="P94"/>
  <c r="P93"/>
  <c r="P92"/>
  <c r="P91"/>
  <c i="1" r="AU62"/>
  <c i="8" r="BK94"/>
  <c r="BK93"/>
  <c r="J93"/>
  <c r="BK92"/>
  <c r="J92"/>
  <c r="BK91"/>
  <c r="J91"/>
  <c r="J63"/>
  <c r="J32"/>
  <c i="1" r="AG62"/>
  <c i="8" r="J94"/>
  <c r="BE94"/>
  <c r="J35"/>
  <c i="1" r="AV62"/>
  <c i="8" r="F35"/>
  <c i="1" r="AZ62"/>
  <c i="8" r="J65"/>
  <c r="J64"/>
  <c r="J88"/>
  <c r="J87"/>
  <c r="F87"/>
  <c r="F85"/>
  <c r="E83"/>
  <c r="J59"/>
  <c r="J58"/>
  <c r="F58"/>
  <c r="F56"/>
  <c r="E54"/>
  <c r="J41"/>
  <c r="J20"/>
  <c r="E20"/>
  <c r="F88"/>
  <c r="F59"/>
  <c r="J19"/>
  <c r="J14"/>
  <c r="J85"/>
  <c r="J56"/>
  <c r="E7"/>
  <c r="E79"/>
  <c r="E50"/>
  <c i="7" r="J39"/>
  <c r="J38"/>
  <c i="1" r="AY61"/>
  <c i="7" r="J37"/>
  <c i="1" r="AX61"/>
  <c i="7"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74"/>
  <c r="J73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7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7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9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8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7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6"/>
  <c r="BI100"/>
  <c r="BH100"/>
  <c r="BG100"/>
  <c r="BF100"/>
  <c r="T100"/>
  <c r="R100"/>
  <c r="P100"/>
  <c r="BK100"/>
  <c r="J100"/>
  <c r="BE100"/>
  <c r="BI99"/>
  <c r="F39"/>
  <c i="1" r="BD61"/>
  <c i="7" r="BH99"/>
  <c r="F38"/>
  <c i="1" r="BC61"/>
  <c i="7" r="BG99"/>
  <c r="F37"/>
  <c i="1" r="BB61"/>
  <c i="7" r="BF99"/>
  <c r="J36"/>
  <c i="1" r="AW61"/>
  <c i="7" r="F36"/>
  <c i="1" r="BA61"/>
  <c i="7" r="T99"/>
  <c r="T98"/>
  <c r="T97"/>
  <c r="T96"/>
  <c r="R99"/>
  <c r="R98"/>
  <c r="R97"/>
  <c r="R96"/>
  <c r="P99"/>
  <c r="P98"/>
  <c r="P97"/>
  <c r="P96"/>
  <c i="1" r="AU61"/>
  <c i="7" r="BK99"/>
  <c r="BK98"/>
  <c r="J98"/>
  <c r="BK97"/>
  <c r="J97"/>
  <c r="BK96"/>
  <c r="J96"/>
  <c r="J63"/>
  <c r="J32"/>
  <c i="1" r="AG61"/>
  <c i="7" r="J99"/>
  <c r="BE99"/>
  <c r="J35"/>
  <c i="1" r="AV61"/>
  <c i="7" r="F35"/>
  <c i="1" r="AZ61"/>
  <c i="7"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6" r="J39"/>
  <c r="J38"/>
  <c i="1" r="AY60"/>
  <c i="6" r="J37"/>
  <c i="1" r="AX60"/>
  <c i="6"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0"/>
  <c i="6" r="BH91"/>
  <c r="F38"/>
  <c i="1" r="BC60"/>
  <c i="6" r="BG91"/>
  <c r="F37"/>
  <c i="1" r="BB60"/>
  <c i="6" r="BF91"/>
  <c r="J36"/>
  <c i="1" r="AW60"/>
  <c i="6" r="F36"/>
  <c i="1" r="BA60"/>
  <c i="6" r="T91"/>
  <c r="T90"/>
  <c r="T89"/>
  <c r="T88"/>
  <c r="R91"/>
  <c r="R90"/>
  <c r="R89"/>
  <c r="R88"/>
  <c r="P91"/>
  <c r="P90"/>
  <c r="P89"/>
  <c r="P88"/>
  <c i="1" r="AU60"/>
  <c i="6" r="BK91"/>
  <c r="BK90"/>
  <c r="J90"/>
  <c r="BK89"/>
  <c r="J89"/>
  <c r="BK88"/>
  <c r="J88"/>
  <c r="J63"/>
  <c r="J32"/>
  <c i="1" r="AG60"/>
  <c i="6" r="J91"/>
  <c r="BE91"/>
  <c r="J35"/>
  <c i="1" r="AV60"/>
  <c i="6" r="F35"/>
  <c i="1" r="AZ60"/>
  <c i="6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5" r="J39"/>
  <c r="J38"/>
  <c i="1" r="AY59"/>
  <c i="5" r="J37"/>
  <c i="1" r="AX59"/>
  <c i="5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70"/>
  <c r="BI106"/>
  <c r="BH106"/>
  <c r="BG106"/>
  <c r="BF106"/>
  <c r="T106"/>
  <c r="R106"/>
  <c r="P106"/>
  <c r="BK106"/>
  <c r="J106"/>
  <c r="BE106"/>
  <c r="BI105"/>
  <c r="BH105"/>
  <c r="BG105"/>
  <c r="BF105"/>
  <c r="T105"/>
  <c r="T104"/>
  <c r="T103"/>
  <c r="R105"/>
  <c r="R104"/>
  <c r="R103"/>
  <c r="P105"/>
  <c r="P104"/>
  <c r="P103"/>
  <c r="BK105"/>
  <c r="BK104"/>
  <c r="J104"/>
  <c r="BK103"/>
  <c r="J103"/>
  <c r="J105"/>
  <c r="BE105"/>
  <c r="J69"/>
  <c r="J68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7"/>
  <c r="BI99"/>
  <c r="BH99"/>
  <c r="BG99"/>
  <c r="BF99"/>
  <c r="T99"/>
  <c r="T98"/>
  <c r="R99"/>
  <c r="R98"/>
  <c r="P99"/>
  <c r="P98"/>
  <c r="BK99"/>
  <c r="BK98"/>
  <c r="J98"/>
  <c r="J99"/>
  <c r="BE99"/>
  <c r="J66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9"/>
  <c i="1" r="BD59"/>
  <c i="5" r="BH95"/>
  <c r="F38"/>
  <c i="1" r="BC59"/>
  <c i="5" r="BG95"/>
  <c r="F37"/>
  <c i="1" r="BB59"/>
  <c i="5" r="BF95"/>
  <c r="J36"/>
  <c i="1" r="AW59"/>
  <c i="5" r="F36"/>
  <c i="1" r="BA59"/>
  <c i="5" r="T95"/>
  <c r="T94"/>
  <c r="T93"/>
  <c r="T92"/>
  <c r="R95"/>
  <c r="R94"/>
  <c r="R93"/>
  <c r="R92"/>
  <c r="P95"/>
  <c r="P94"/>
  <c r="P93"/>
  <c r="P92"/>
  <c i="1" r="AU59"/>
  <c i="5" r="BK95"/>
  <c r="BK94"/>
  <c r="J94"/>
  <c r="BK93"/>
  <c r="J93"/>
  <c r="BK92"/>
  <c r="J92"/>
  <c r="J63"/>
  <c r="J32"/>
  <c i="1" r="AG59"/>
  <c i="5" r="J95"/>
  <c r="BE95"/>
  <c r="J35"/>
  <c i="1" r="AV59"/>
  <c i="5" r="F35"/>
  <c i="1" r="AZ59"/>
  <c i="5"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4" r="J39"/>
  <c r="J38"/>
  <c i="1" r="AY58"/>
  <c i="4" r="J37"/>
  <c i="1" r="AX58"/>
  <c i="4" r="BI121"/>
  <c r="BH121"/>
  <c r="BG121"/>
  <c r="BF121"/>
  <c r="T121"/>
  <c r="T120"/>
  <c r="T119"/>
  <c r="R121"/>
  <c r="R120"/>
  <c r="R119"/>
  <c r="P121"/>
  <c r="P120"/>
  <c r="P119"/>
  <c r="BK121"/>
  <c r="BK120"/>
  <c r="J120"/>
  <c r="BK119"/>
  <c r="J119"/>
  <c r="J121"/>
  <c r="BE121"/>
  <c r="J72"/>
  <c r="J71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T114"/>
  <c r="R115"/>
  <c r="R114"/>
  <c r="P115"/>
  <c r="P114"/>
  <c r="BK115"/>
  <c r="BK114"/>
  <c r="J114"/>
  <c r="J115"/>
  <c r="BE115"/>
  <c r="J70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8"/>
  <c r="BI101"/>
  <c r="BH101"/>
  <c r="BG101"/>
  <c r="BF101"/>
  <c r="T101"/>
  <c r="R101"/>
  <c r="P101"/>
  <c r="BK101"/>
  <c r="J101"/>
  <c r="BE101"/>
  <c r="BI100"/>
  <c r="BH100"/>
  <c r="BG100"/>
  <c r="BF100"/>
  <c r="T100"/>
  <c r="T99"/>
  <c r="T98"/>
  <c r="R100"/>
  <c r="R99"/>
  <c r="R98"/>
  <c r="P100"/>
  <c r="P99"/>
  <c r="P98"/>
  <c r="BK100"/>
  <c r="BK99"/>
  <c r="J99"/>
  <c r="BK98"/>
  <c r="J98"/>
  <c r="J100"/>
  <c r="BE100"/>
  <c r="J67"/>
  <c r="J66"/>
  <c r="BI97"/>
  <c r="F39"/>
  <c i="1" r="BD58"/>
  <c i="4" r="BH97"/>
  <c r="F38"/>
  <c i="1" r="BC58"/>
  <c i="4" r="BG97"/>
  <c r="F37"/>
  <c i="1" r="BB58"/>
  <c i="4" r="BF97"/>
  <c r="J36"/>
  <c i="1" r="AW58"/>
  <c i="4" r="F36"/>
  <c i="1" r="BA58"/>
  <c i="4" r="T97"/>
  <c r="T96"/>
  <c r="T95"/>
  <c r="T94"/>
  <c r="R97"/>
  <c r="R96"/>
  <c r="R95"/>
  <c r="R94"/>
  <c r="P97"/>
  <c r="P96"/>
  <c r="P95"/>
  <c r="P94"/>
  <c i="1" r="AU58"/>
  <c i="4" r="BK97"/>
  <c r="BK96"/>
  <c r="J96"/>
  <c r="BK95"/>
  <c r="J95"/>
  <c r="BK94"/>
  <c r="J94"/>
  <c r="J63"/>
  <c r="J32"/>
  <c i="1" r="AG58"/>
  <c i="4" r="J97"/>
  <c r="BE97"/>
  <c r="J35"/>
  <c i="1" r="AV58"/>
  <c i="4" r="F35"/>
  <c i="1" r="AZ58"/>
  <c i="4" r="J65"/>
  <c r="J64"/>
  <c r="J91"/>
  <c r="J90"/>
  <c r="F90"/>
  <c r="F88"/>
  <c r="E86"/>
  <c r="J59"/>
  <c r="J58"/>
  <c r="F58"/>
  <c r="F56"/>
  <c r="E54"/>
  <c r="J41"/>
  <c r="J20"/>
  <c r="E20"/>
  <c r="F91"/>
  <c r="F59"/>
  <c r="J19"/>
  <c r="J14"/>
  <c r="J88"/>
  <c r="J56"/>
  <c r="E7"/>
  <c r="E82"/>
  <c r="E50"/>
  <c i="3" r="J39"/>
  <c r="J38"/>
  <c i="1" r="AY57"/>
  <c i="3" r="J37"/>
  <c i="1" r="AX57"/>
  <c i="3"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75"/>
  <c r="BI145"/>
  <c r="BH145"/>
  <c r="BG145"/>
  <c r="BF145"/>
  <c r="T145"/>
  <c r="R145"/>
  <c r="P145"/>
  <c r="BK145"/>
  <c r="J145"/>
  <c r="BE145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74"/>
  <c r="J73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71"/>
  <c r="BI133"/>
  <c r="BH133"/>
  <c r="BG133"/>
  <c r="BF133"/>
  <c r="T133"/>
  <c r="T132"/>
  <c r="R133"/>
  <c r="R132"/>
  <c r="P133"/>
  <c r="P132"/>
  <c r="BK133"/>
  <c r="BK132"/>
  <c r="J132"/>
  <c r="J133"/>
  <c r="BE133"/>
  <c r="J70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7"/>
  <c r="J66"/>
  <c r="BI101"/>
  <c r="BH101"/>
  <c r="BG101"/>
  <c r="BF101"/>
  <c r="T101"/>
  <c r="R101"/>
  <c r="P101"/>
  <c r="BK101"/>
  <c r="J101"/>
  <c r="BE101"/>
  <c r="BI100"/>
  <c r="F39"/>
  <c i="1" r="BD57"/>
  <c i="3" r="BH100"/>
  <c r="F38"/>
  <c i="1" r="BC57"/>
  <c i="3" r="BG100"/>
  <c r="F37"/>
  <c i="1" r="BB57"/>
  <c i="3" r="BF100"/>
  <c r="J36"/>
  <c i="1" r="AW57"/>
  <c i="3" r="F36"/>
  <c i="1" r="BA57"/>
  <c i="3" r="T100"/>
  <c r="T99"/>
  <c r="T98"/>
  <c r="T97"/>
  <c r="R100"/>
  <c r="R99"/>
  <c r="R98"/>
  <c r="R97"/>
  <c r="P100"/>
  <c r="P99"/>
  <c r="P98"/>
  <c r="P97"/>
  <c i="1" r="AU57"/>
  <c i="3" r="BK100"/>
  <c r="BK99"/>
  <c r="J99"/>
  <c r="BK98"/>
  <c r="J98"/>
  <c r="BK97"/>
  <c r="J97"/>
  <c r="J63"/>
  <c r="J32"/>
  <c i="1" r="AG57"/>
  <c i="3" r="J100"/>
  <c r="BE100"/>
  <c r="J35"/>
  <c i="1" r="AV57"/>
  <c i="3" r="F35"/>
  <c i="1" r="AZ57"/>
  <c i="3" r="J65"/>
  <c r="J64"/>
  <c r="J94"/>
  <c r="J93"/>
  <c r="F93"/>
  <c r="F91"/>
  <c r="E89"/>
  <c r="J59"/>
  <c r="J58"/>
  <c r="F58"/>
  <c r="F56"/>
  <c r="E54"/>
  <c r="J41"/>
  <c r="J20"/>
  <c r="E20"/>
  <c r="F94"/>
  <c r="F59"/>
  <c r="J19"/>
  <c r="J14"/>
  <c r="J91"/>
  <c r="J56"/>
  <c r="E7"/>
  <c r="E85"/>
  <c r="E50"/>
  <c i="2" r="J39"/>
  <c r="J38"/>
  <c i="1" r="AY56"/>
  <c i="2" r="J37"/>
  <c i="1" r="AX56"/>
  <c i="2" r="BI818"/>
  <c r="BH818"/>
  <c r="BG818"/>
  <c r="BF818"/>
  <c r="T818"/>
  <c r="R818"/>
  <c r="P818"/>
  <c r="BK818"/>
  <c r="J818"/>
  <c r="BE818"/>
  <c r="BI817"/>
  <c r="BH817"/>
  <c r="BG817"/>
  <c r="BF817"/>
  <c r="T817"/>
  <c r="T816"/>
  <c r="R817"/>
  <c r="R816"/>
  <c r="P817"/>
  <c r="P816"/>
  <c r="BK817"/>
  <c r="BK816"/>
  <c r="J816"/>
  <c r="J817"/>
  <c r="BE817"/>
  <c r="J92"/>
  <c r="BI815"/>
  <c r="BH815"/>
  <c r="BG815"/>
  <c r="BF815"/>
  <c r="T815"/>
  <c r="T814"/>
  <c r="R815"/>
  <c r="R814"/>
  <c r="P815"/>
  <c r="P814"/>
  <c r="BK815"/>
  <c r="BK814"/>
  <c r="J814"/>
  <c r="J815"/>
  <c r="BE815"/>
  <c r="J91"/>
  <c r="BI813"/>
  <c r="BH813"/>
  <c r="BG813"/>
  <c r="BF813"/>
  <c r="T813"/>
  <c r="R813"/>
  <c r="P813"/>
  <c r="BK813"/>
  <c r="J813"/>
  <c r="BE813"/>
  <c r="BI812"/>
  <c r="BH812"/>
  <c r="BG812"/>
  <c r="BF812"/>
  <c r="T812"/>
  <c r="T811"/>
  <c r="R812"/>
  <c r="R811"/>
  <c r="P812"/>
  <c r="P811"/>
  <c r="BK812"/>
  <c r="BK811"/>
  <c r="J811"/>
  <c r="J812"/>
  <c r="BE812"/>
  <c r="J90"/>
  <c r="BI810"/>
  <c r="BH810"/>
  <c r="BG810"/>
  <c r="BF810"/>
  <c r="T810"/>
  <c r="T809"/>
  <c r="T808"/>
  <c r="R810"/>
  <c r="R809"/>
  <c r="R808"/>
  <c r="P810"/>
  <c r="P809"/>
  <c r="P808"/>
  <c r="BK810"/>
  <c r="BK809"/>
  <c r="J809"/>
  <c r="BK808"/>
  <c r="J808"/>
  <c r="J810"/>
  <c r="BE810"/>
  <c r="J89"/>
  <c r="J88"/>
  <c r="BI807"/>
  <c r="BH807"/>
  <c r="BG807"/>
  <c r="BF807"/>
  <c r="T807"/>
  <c r="R807"/>
  <c r="P807"/>
  <c r="BK807"/>
  <c r="J807"/>
  <c r="BE807"/>
  <c r="BI806"/>
  <c r="BH806"/>
  <c r="BG806"/>
  <c r="BF806"/>
  <c r="T806"/>
  <c r="R806"/>
  <c r="P806"/>
  <c r="BK806"/>
  <c r="J806"/>
  <c r="BE806"/>
  <c r="BI805"/>
  <c r="BH805"/>
  <c r="BG805"/>
  <c r="BF805"/>
  <c r="T805"/>
  <c r="R805"/>
  <c r="P805"/>
  <c r="BK805"/>
  <c r="J805"/>
  <c r="BE805"/>
  <c r="BI801"/>
  <c r="BH801"/>
  <c r="BG801"/>
  <c r="BF801"/>
  <c r="T801"/>
  <c r="R801"/>
  <c r="P801"/>
  <c r="BK801"/>
  <c r="J801"/>
  <c r="BE801"/>
  <c r="BI798"/>
  <c r="BH798"/>
  <c r="BG798"/>
  <c r="BF798"/>
  <c r="T798"/>
  <c r="R798"/>
  <c r="P798"/>
  <c r="BK798"/>
  <c r="J798"/>
  <c r="BE798"/>
  <c r="BI795"/>
  <c r="BH795"/>
  <c r="BG795"/>
  <c r="BF795"/>
  <c r="T795"/>
  <c r="R795"/>
  <c r="P795"/>
  <c r="BK795"/>
  <c r="J795"/>
  <c r="BE795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89"/>
  <c r="BH789"/>
  <c r="BG789"/>
  <c r="BF789"/>
  <c r="T789"/>
  <c r="R789"/>
  <c r="P789"/>
  <c r="BK789"/>
  <c r="J789"/>
  <c r="BE789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1"/>
  <c r="BH781"/>
  <c r="BG781"/>
  <c r="BF781"/>
  <c r="T781"/>
  <c r="R781"/>
  <c r="P781"/>
  <c r="BK781"/>
  <c r="J781"/>
  <c r="BE781"/>
  <c r="BI777"/>
  <c r="BH777"/>
  <c r="BG777"/>
  <c r="BF777"/>
  <c r="T777"/>
  <c r="R777"/>
  <c r="P777"/>
  <c r="BK777"/>
  <c r="J777"/>
  <c r="BE777"/>
  <c r="BI773"/>
  <c r="BH773"/>
  <c r="BG773"/>
  <c r="BF773"/>
  <c r="T773"/>
  <c r="R773"/>
  <c r="P773"/>
  <c r="BK773"/>
  <c r="J773"/>
  <c r="BE773"/>
  <c r="BI768"/>
  <c r="BH768"/>
  <c r="BG768"/>
  <c r="BF768"/>
  <c r="T768"/>
  <c r="R768"/>
  <c r="P768"/>
  <c r="BK768"/>
  <c r="J768"/>
  <c r="BE768"/>
  <c r="BI764"/>
  <c r="BH764"/>
  <c r="BG764"/>
  <c r="BF764"/>
  <c r="T764"/>
  <c r="R764"/>
  <c r="P764"/>
  <c r="BK764"/>
  <c r="J764"/>
  <c r="BE764"/>
  <c r="BI759"/>
  <c r="BH759"/>
  <c r="BG759"/>
  <c r="BF759"/>
  <c r="T759"/>
  <c r="R759"/>
  <c r="P759"/>
  <c r="BK759"/>
  <c r="J759"/>
  <c r="BE759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37"/>
  <c r="BH737"/>
  <c r="BG737"/>
  <c r="BF737"/>
  <c r="T737"/>
  <c r="T736"/>
  <c r="R737"/>
  <c r="R736"/>
  <c r="P737"/>
  <c r="P736"/>
  <c r="BK737"/>
  <c r="BK736"/>
  <c r="J736"/>
  <c r="J737"/>
  <c r="BE737"/>
  <c r="J87"/>
  <c r="BI733"/>
  <c r="BH733"/>
  <c r="BG733"/>
  <c r="BF733"/>
  <c r="T733"/>
  <c r="R733"/>
  <c r="P733"/>
  <c r="BK733"/>
  <c r="J733"/>
  <c r="BE733"/>
  <c r="BI716"/>
  <c r="BH716"/>
  <c r="BG716"/>
  <c r="BF716"/>
  <c r="T716"/>
  <c r="T715"/>
  <c r="R716"/>
  <c r="R715"/>
  <c r="P716"/>
  <c r="P715"/>
  <c r="BK716"/>
  <c r="BK715"/>
  <c r="J715"/>
  <c r="J716"/>
  <c r="BE716"/>
  <c r="J86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08"/>
  <c r="BH708"/>
  <c r="BG708"/>
  <c r="BF708"/>
  <c r="T708"/>
  <c r="T707"/>
  <c r="R708"/>
  <c r="R707"/>
  <c r="P708"/>
  <c r="P707"/>
  <c r="BK708"/>
  <c r="BK707"/>
  <c r="J707"/>
  <c r="J708"/>
  <c r="BE708"/>
  <c r="J85"/>
  <c r="BI706"/>
  <c r="BH706"/>
  <c r="BG706"/>
  <c r="BF706"/>
  <c r="T706"/>
  <c r="R706"/>
  <c r="P706"/>
  <c r="BK706"/>
  <c r="J706"/>
  <c r="BE706"/>
  <c r="BI703"/>
  <c r="BH703"/>
  <c r="BG703"/>
  <c r="BF703"/>
  <c r="T703"/>
  <c r="R703"/>
  <c r="P703"/>
  <c r="BK703"/>
  <c r="J703"/>
  <c r="BE703"/>
  <c r="BI678"/>
  <c r="BH678"/>
  <c r="BG678"/>
  <c r="BF678"/>
  <c r="T678"/>
  <c r="T677"/>
  <c r="R678"/>
  <c r="R677"/>
  <c r="P678"/>
  <c r="P677"/>
  <c r="BK678"/>
  <c r="BK677"/>
  <c r="J677"/>
  <c r="J678"/>
  <c r="BE678"/>
  <c r="J84"/>
  <c r="BI675"/>
  <c r="BH675"/>
  <c r="BG675"/>
  <c r="BF675"/>
  <c r="T675"/>
  <c r="R675"/>
  <c r="P675"/>
  <c r="BK675"/>
  <c r="J675"/>
  <c r="BE675"/>
  <c r="BI673"/>
  <c r="BH673"/>
  <c r="BG673"/>
  <c r="BF673"/>
  <c r="T673"/>
  <c r="R673"/>
  <c r="P673"/>
  <c r="BK673"/>
  <c r="J673"/>
  <c r="BE673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5"/>
  <c r="BH665"/>
  <c r="BG665"/>
  <c r="BF665"/>
  <c r="T665"/>
  <c r="R665"/>
  <c r="P665"/>
  <c r="BK665"/>
  <c r="J665"/>
  <c r="BE665"/>
  <c r="BI661"/>
  <c r="BH661"/>
  <c r="BG661"/>
  <c r="BF661"/>
  <c r="T661"/>
  <c r="T660"/>
  <c r="R661"/>
  <c r="R660"/>
  <c r="P661"/>
  <c r="P660"/>
  <c r="BK661"/>
  <c r="BK660"/>
  <c r="J660"/>
  <c r="J661"/>
  <c r="BE661"/>
  <c r="J83"/>
  <c r="BI659"/>
  <c r="BH659"/>
  <c r="BG659"/>
  <c r="BF659"/>
  <c r="T659"/>
  <c r="R659"/>
  <c r="P659"/>
  <c r="BK659"/>
  <c r="J659"/>
  <c r="BE659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38"/>
  <c r="BH638"/>
  <c r="BG638"/>
  <c r="BF638"/>
  <c r="T638"/>
  <c r="T637"/>
  <c r="R638"/>
  <c r="R637"/>
  <c r="P638"/>
  <c r="P637"/>
  <c r="BK638"/>
  <c r="BK637"/>
  <c r="J637"/>
  <c r="J638"/>
  <c r="BE638"/>
  <c r="J82"/>
  <c r="BI636"/>
  <c r="BH636"/>
  <c r="BG636"/>
  <c r="BF636"/>
  <c r="T636"/>
  <c r="R636"/>
  <c r="P636"/>
  <c r="BK636"/>
  <c r="J636"/>
  <c r="BE636"/>
  <c r="BI635"/>
  <c r="BH635"/>
  <c r="BG635"/>
  <c r="BF635"/>
  <c r="T635"/>
  <c r="R635"/>
  <c r="P635"/>
  <c r="BK635"/>
  <c r="J635"/>
  <c r="BE635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4"/>
  <c r="BH624"/>
  <c r="BG624"/>
  <c r="BF624"/>
  <c r="T624"/>
  <c r="T623"/>
  <c r="R624"/>
  <c r="R623"/>
  <c r="P624"/>
  <c r="P623"/>
  <c r="BK624"/>
  <c r="BK623"/>
  <c r="J623"/>
  <c r="J624"/>
  <c r="BE624"/>
  <c r="J81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596"/>
  <c r="BH596"/>
  <c r="BG596"/>
  <c r="BF596"/>
  <c r="T596"/>
  <c r="R596"/>
  <c r="P596"/>
  <c r="BK596"/>
  <c r="J596"/>
  <c r="BE596"/>
  <c r="BI589"/>
  <c r="BH589"/>
  <c r="BG589"/>
  <c r="BF589"/>
  <c r="T589"/>
  <c r="R589"/>
  <c r="P589"/>
  <c r="BK589"/>
  <c r="J589"/>
  <c r="BE589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4"/>
  <c r="BH584"/>
  <c r="BG584"/>
  <c r="BF584"/>
  <c r="T584"/>
  <c r="R584"/>
  <c r="P584"/>
  <c r="BK584"/>
  <c r="J584"/>
  <c r="BE584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68"/>
  <c r="BH568"/>
  <c r="BG568"/>
  <c r="BF568"/>
  <c r="T568"/>
  <c r="R568"/>
  <c r="P568"/>
  <c r="BK568"/>
  <c r="J568"/>
  <c r="BE568"/>
  <c r="BI563"/>
  <c r="BH563"/>
  <c r="BG563"/>
  <c r="BF563"/>
  <c r="T563"/>
  <c r="T562"/>
  <c r="R563"/>
  <c r="R562"/>
  <c r="P563"/>
  <c r="P562"/>
  <c r="BK563"/>
  <c r="BK562"/>
  <c r="J562"/>
  <c r="J563"/>
  <c r="BE563"/>
  <c r="J80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4"/>
  <c r="BH554"/>
  <c r="BG554"/>
  <c r="BF554"/>
  <c r="T554"/>
  <c r="T553"/>
  <c r="R554"/>
  <c r="R553"/>
  <c r="P554"/>
  <c r="P553"/>
  <c r="BK554"/>
  <c r="BK553"/>
  <c r="J553"/>
  <c r="J554"/>
  <c r="BE554"/>
  <c r="J79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2"/>
  <c r="BH542"/>
  <c r="BG542"/>
  <c r="BF542"/>
  <c r="T542"/>
  <c r="R542"/>
  <c r="P542"/>
  <c r="BK542"/>
  <c r="J542"/>
  <c r="BE542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0"/>
  <c r="BH530"/>
  <c r="BG530"/>
  <c r="BF530"/>
  <c r="T530"/>
  <c r="R530"/>
  <c r="P530"/>
  <c r="BK530"/>
  <c r="J530"/>
  <c r="BE530"/>
  <c r="BI528"/>
  <c r="BH528"/>
  <c r="BG528"/>
  <c r="BF528"/>
  <c r="T528"/>
  <c r="R528"/>
  <c r="P528"/>
  <c r="BK528"/>
  <c r="J528"/>
  <c r="BE528"/>
  <c r="BI519"/>
  <c r="BH519"/>
  <c r="BG519"/>
  <c r="BF519"/>
  <c r="T519"/>
  <c r="T518"/>
  <c r="R519"/>
  <c r="R518"/>
  <c r="P519"/>
  <c r="P518"/>
  <c r="BK519"/>
  <c r="BK518"/>
  <c r="J518"/>
  <c r="J519"/>
  <c r="BE519"/>
  <c r="J7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6"/>
  <c r="BH506"/>
  <c r="BG506"/>
  <c r="BF506"/>
  <c r="T506"/>
  <c r="T505"/>
  <c r="R506"/>
  <c r="R505"/>
  <c r="P506"/>
  <c r="P505"/>
  <c r="BK506"/>
  <c r="BK505"/>
  <c r="J505"/>
  <c r="J506"/>
  <c r="BE506"/>
  <c r="J77"/>
  <c r="BI504"/>
  <c r="BH504"/>
  <c r="BG504"/>
  <c r="BF504"/>
  <c r="T504"/>
  <c r="R504"/>
  <c r="P504"/>
  <c r="BK504"/>
  <c r="J504"/>
  <c r="BE504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88"/>
  <c r="BH488"/>
  <c r="BG488"/>
  <c r="BF488"/>
  <c r="T488"/>
  <c r="T487"/>
  <c r="R488"/>
  <c r="R487"/>
  <c r="P488"/>
  <c r="P487"/>
  <c r="BK488"/>
  <c r="BK487"/>
  <c r="J487"/>
  <c r="J488"/>
  <c r="BE488"/>
  <c r="J76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0"/>
  <c r="BH440"/>
  <c r="BG440"/>
  <c r="BF440"/>
  <c r="T440"/>
  <c r="T439"/>
  <c r="T438"/>
  <c r="R440"/>
  <c r="R439"/>
  <c r="R438"/>
  <c r="P440"/>
  <c r="P439"/>
  <c r="P438"/>
  <c r="BK440"/>
  <c r="BK439"/>
  <c r="J439"/>
  <c r="BK438"/>
  <c r="J438"/>
  <c r="J440"/>
  <c r="BE440"/>
  <c r="J75"/>
  <c r="J74"/>
  <c r="BI437"/>
  <c r="BH437"/>
  <c r="BG437"/>
  <c r="BF437"/>
  <c r="T437"/>
  <c r="T436"/>
  <c r="R437"/>
  <c r="R436"/>
  <c r="P437"/>
  <c r="P436"/>
  <c r="BK437"/>
  <c r="BK436"/>
  <c r="J436"/>
  <c r="J437"/>
  <c r="BE437"/>
  <c r="J73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395"/>
  <c r="BH395"/>
  <c r="BG395"/>
  <c r="BF395"/>
  <c r="T395"/>
  <c r="R395"/>
  <c r="P395"/>
  <c r="BK395"/>
  <c r="J395"/>
  <c r="BE395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3"/>
  <c r="BH383"/>
  <c r="BG383"/>
  <c r="BF383"/>
  <c r="T383"/>
  <c r="R383"/>
  <c r="P383"/>
  <c r="BK383"/>
  <c r="J383"/>
  <c r="BE383"/>
  <c r="BI374"/>
  <c r="BH374"/>
  <c r="BG374"/>
  <c r="BF374"/>
  <c r="T374"/>
  <c r="R374"/>
  <c r="P374"/>
  <c r="BK374"/>
  <c r="J374"/>
  <c r="BE374"/>
  <c r="BI362"/>
  <c r="BH362"/>
  <c r="BG362"/>
  <c r="BF362"/>
  <c r="T362"/>
  <c r="R362"/>
  <c r="P362"/>
  <c r="BK362"/>
  <c r="J362"/>
  <c r="BE362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0"/>
  <c r="BH340"/>
  <c r="BG340"/>
  <c r="BF340"/>
  <c r="T340"/>
  <c r="R340"/>
  <c r="P340"/>
  <c r="BK340"/>
  <c r="J340"/>
  <c r="BE340"/>
  <c r="BI330"/>
  <c r="BH330"/>
  <c r="BG330"/>
  <c r="BF330"/>
  <c r="T330"/>
  <c r="R330"/>
  <c r="P330"/>
  <c r="BK330"/>
  <c r="J330"/>
  <c r="BE330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5"/>
  <c r="BH285"/>
  <c r="BG285"/>
  <c r="BF285"/>
  <c r="T285"/>
  <c r="T284"/>
  <c r="R285"/>
  <c r="R284"/>
  <c r="P285"/>
  <c r="P284"/>
  <c r="BK285"/>
  <c r="BK284"/>
  <c r="J284"/>
  <c r="J285"/>
  <c r="BE285"/>
  <c r="J72"/>
  <c r="BI278"/>
  <c r="BH278"/>
  <c r="BG278"/>
  <c r="BF278"/>
  <c r="T278"/>
  <c r="T277"/>
  <c r="R278"/>
  <c r="R277"/>
  <c r="P278"/>
  <c r="P277"/>
  <c r="BK278"/>
  <c r="BK277"/>
  <c r="J277"/>
  <c r="J278"/>
  <c r="BE278"/>
  <c r="J71"/>
  <c r="BI273"/>
  <c r="BH273"/>
  <c r="BG273"/>
  <c r="BF273"/>
  <c r="T273"/>
  <c r="R273"/>
  <c r="P273"/>
  <c r="BK273"/>
  <c r="J273"/>
  <c r="BE273"/>
  <c r="BI269"/>
  <c r="BH269"/>
  <c r="BG269"/>
  <c r="BF269"/>
  <c r="T269"/>
  <c r="T268"/>
  <c r="R269"/>
  <c r="R268"/>
  <c r="P269"/>
  <c r="P268"/>
  <c r="BK269"/>
  <c r="BK268"/>
  <c r="J268"/>
  <c r="J269"/>
  <c r="BE269"/>
  <c r="J70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53"/>
  <c r="BH253"/>
  <c r="BG253"/>
  <c r="BF253"/>
  <c r="T253"/>
  <c r="T252"/>
  <c r="R253"/>
  <c r="R252"/>
  <c r="P253"/>
  <c r="P252"/>
  <c r="BK253"/>
  <c r="BK252"/>
  <c r="J252"/>
  <c r="J253"/>
  <c r="BE253"/>
  <c r="J69"/>
  <c r="BI246"/>
  <c r="BH246"/>
  <c r="BG246"/>
  <c r="BF246"/>
  <c r="T246"/>
  <c r="R246"/>
  <c r="P246"/>
  <c r="BK246"/>
  <c r="J246"/>
  <c r="BE246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5"/>
  <c r="BH225"/>
  <c r="BG225"/>
  <c r="BF225"/>
  <c r="T225"/>
  <c r="T224"/>
  <c r="R225"/>
  <c r="R224"/>
  <c r="P225"/>
  <c r="P224"/>
  <c r="BK225"/>
  <c r="BK224"/>
  <c r="J224"/>
  <c r="J225"/>
  <c r="BE225"/>
  <c r="J68"/>
  <c r="BI219"/>
  <c r="BH219"/>
  <c r="BG219"/>
  <c r="BF219"/>
  <c r="T219"/>
  <c r="R219"/>
  <c r="P219"/>
  <c r="BK219"/>
  <c r="J219"/>
  <c r="BE219"/>
  <c r="BI216"/>
  <c r="BH216"/>
  <c r="BG216"/>
  <c r="BF216"/>
  <c r="T216"/>
  <c r="T215"/>
  <c r="R216"/>
  <c r="R215"/>
  <c r="P216"/>
  <c r="P215"/>
  <c r="BK216"/>
  <c r="BK215"/>
  <c r="J215"/>
  <c r="J216"/>
  <c r="BE216"/>
  <c r="J6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3"/>
  <c r="BH203"/>
  <c r="BG203"/>
  <c r="BF203"/>
  <c r="T203"/>
  <c r="R203"/>
  <c r="P203"/>
  <c r="BK203"/>
  <c r="J203"/>
  <c r="BE203"/>
  <c r="BI178"/>
  <c r="BH178"/>
  <c r="BG178"/>
  <c r="BF178"/>
  <c r="T178"/>
  <c r="R178"/>
  <c r="P178"/>
  <c r="BK178"/>
  <c r="J178"/>
  <c r="BE17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5"/>
  <c r="BH145"/>
  <c r="BG145"/>
  <c r="BF145"/>
  <c r="T145"/>
  <c r="T144"/>
  <c r="R145"/>
  <c r="R144"/>
  <c r="P145"/>
  <c r="P144"/>
  <c r="BK145"/>
  <c r="BK144"/>
  <c r="J144"/>
  <c r="J145"/>
  <c r="BE145"/>
  <c r="J66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7"/>
  <c r="F39"/>
  <c i="1" r="BD56"/>
  <c i="2" r="BH117"/>
  <c r="F38"/>
  <c i="1" r="BC56"/>
  <c i="2" r="BG117"/>
  <c r="F37"/>
  <c i="1" r="BB56"/>
  <c i="2" r="BF117"/>
  <c r="J36"/>
  <c i="1" r="AW56"/>
  <c i="2" r="F36"/>
  <c i="1" r="BA56"/>
  <c i="2" r="T117"/>
  <c r="T116"/>
  <c r="T115"/>
  <c r="T114"/>
  <c r="R117"/>
  <c r="R116"/>
  <c r="R115"/>
  <c r="R114"/>
  <c r="P117"/>
  <c r="P116"/>
  <c r="P115"/>
  <c r="P114"/>
  <c i="1" r="AU56"/>
  <c i="2" r="BK117"/>
  <c r="BK116"/>
  <c r="J116"/>
  <c r="BK115"/>
  <c r="J115"/>
  <c r="BK114"/>
  <c r="J114"/>
  <c r="J63"/>
  <c r="J32"/>
  <c i="1" r="AG56"/>
  <c i="2" r="J117"/>
  <c r="BE117"/>
  <c r="J35"/>
  <c i="1" r="AV56"/>
  <c i="2" r="F35"/>
  <c i="1" r="AZ56"/>
  <c i="2" r="J65"/>
  <c r="J64"/>
  <c r="J111"/>
  <c r="J110"/>
  <c r="F110"/>
  <c r="F108"/>
  <c r="E106"/>
  <c r="J59"/>
  <c r="J58"/>
  <c r="F58"/>
  <c r="F56"/>
  <c r="E54"/>
  <c r="J41"/>
  <c r="J20"/>
  <c r="E20"/>
  <c r="F111"/>
  <c r="F59"/>
  <c r="J19"/>
  <c r="J14"/>
  <c r="J108"/>
  <c r="J56"/>
  <c r="E7"/>
  <c r="E102"/>
  <c r="E50"/>
  <c i="1" r="BD66"/>
  <c r="BC66"/>
  <c r="BB66"/>
  <c r="BA66"/>
  <c r="AZ66"/>
  <c r="AY66"/>
  <c r="AX66"/>
  <c r="AW66"/>
  <c r="AV66"/>
  <c r="AU66"/>
  <c r="AT66"/>
  <c r="AS66"/>
  <c r="AG66"/>
  <c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<sst xmlns="http://schemas.openxmlformats.org/spreadsheetml/2006/main">
  <si>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</si>
  <si>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</si>
  <si>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</si>
  <si>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</si>
  <si>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</si>
  <si>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{0c1f289e-b618-4091-9fe0-6a1cd4addd13}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</si>
  <si>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</si>
  <si>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</si>
  <si>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</si>
  <si>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</si>
  <si>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</si>
  <si>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</si>
  <si>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</si>
  <si>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</si>
  <si>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01072019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</si>
  <si>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</si>
  <si>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</si>
  <si>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CHOMUTOV ON - PD OPRAVA (PLÁŠŤ, VPP)</t>
  </si>
  <si>
    <t>KSO:</t>
  </si>
  <si>
    <t>812 5</t>
  </si>
  <si>
    <t>CC-CZ:</t>
  </si>
  <si>
    <t/>
  </si>
  <si>
    <t>Místo:</t>
  </si>
  <si>
    <t>CHOMUTOV</t>
  </si>
  <si>
    <t>Datum:</t>
  </si>
  <si>
    <t>13. 2. 2019</t>
  </si>
  <si>
    <t>Zadavatel:</t>
  </si>
  <si>
    <t>IČ:</t>
  </si>
  <si>
    <t>SŽDZ s.o., OŘ ÚSTÍ NAD LABEM</t>
  </si>
  <si>
    <t>DIČ:</t>
  </si>
  <si>
    <t>Uchazeč:</t>
  </si>
  <si>
    <t>Vyplň údaj</t>
  </si>
  <si>
    <t>Projektant:</t>
  </si>
  <si>
    <t>STRABAG RAIL a.s., STOSMOL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</si>
  <si>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</si>
  <si>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</si>
  <si>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</si>
  <si>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</si>
  <si>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</si>
  <si>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</si>
  <si>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</si>
  <si>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</si>
  <si>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</si>
  <si>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</si>
  <si>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</si>
  <si>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</si>
  <si>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</si>
  <si>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</si>
  <si>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</si>
  <si>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</si>
  <si>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</si>
  <si>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</si>
  <si>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</si>
  <si>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</si>
  <si>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</si>
  <si>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</si>
  <si>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</si>
  <si>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</si>
  <si>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</si>
  <si>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</si>
  <si>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</si>
  <si>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</si>
  <si>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</si>
  <si>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</si>
  <si>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</si>
  <si>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</si>
  <si>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</si>
  <si>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</si>
  <si>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</si>
  <si>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</si>
  <si>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</si>
  <si>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</si>
  <si>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</si>
  <si>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</si>
  <si>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</si>
  <si>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</si>
  <si>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</si>
  <si>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</si>
  <si>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1.ETAPA - OPRAVA WC PRO CESTUJÍCÍ</t>
  </si>
  <si>
    <t>STA</t>
  </si>
  <si>
    <t>1</t>
  </si>
  <si>
    <t>{f77ccb96-2ba9-4f4e-a273-f90c92efac4f}</t>
  </si>
  <si>
    <t>2</t>
  </si>
  <si>
    <t>/</t>
  </si>
  <si>
    <t>STAVEBNĚ ARCHITEKTONICKÉ ŘEŠENÍ</t>
  </si>
  <si>
    <t>Soupis</t>
  </si>
  <si>
    <t>{fb330ad3-605d-4906-aefd-724d1cbcce4e}</t>
  </si>
  <si>
    <t>ZDRAVOTNÍ INSTALACE - VNITŘNÍ VODOVOD</t>
  </si>
  <si>
    <t>{0ab067d9-6d64-4033-be0f-0d557e92c92c}</t>
  </si>
  <si>
    <t>3</t>
  </si>
  <si>
    <t>ZDRAVOTNÍ INSTALACE - VNITŘNÍ KANALIZACE</t>
  </si>
  <si>
    <t>{ad80a17a-471f-417b-bdd5-ce8691ddd1f5}</t>
  </si>
  <si>
    <t>4</t>
  </si>
  <si>
    <t>PŘÍPOJKA KANALIZACE</t>
  </si>
  <si>
    <t>{1a711f1d-d8cf-423f-b379-c2638a135cd4}</t>
  </si>
  <si>
    <t>5</t>
  </si>
  <si>
    <t>ZDRAVOTNÍ INSTALACE - VNITŘNÍ PLYNOVOD</t>
  </si>
  <si>
    <t>{cbe5d45a-ba45-453d-bbef-f1242f63419b}</t>
  </si>
  <si>
    <t>6</t>
  </si>
  <si>
    <t>ÚSTŘEDNÍ VYTÁPĚNÍ</t>
  </si>
  <si>
    <t>{b0ccf6e0-6cb8-4a0f-b0c0-95b0556dd3ca}</t>
  </si>
  <si>
    <t>7</t>
  </si>
  <si>
    <t>ELEKTROINSTALACE</t>
  </si>
  <si>
    <t>{ffc466b8-9580-4d0d-88ee-1a4b112aa91d}</t>
  </si>
  <si>
    <t>8</t>
  </si>
  <si>
    <t>VZDUCHOTECHNIKA A ODVĚTRÁNÍ</t>
  </si>
  <si>
    <t>{831a0e2e-2a38-4845-b22b-a329b450584d}</t>
  </si>
  <si>
    <t>SO 02</t>
  </si>
  <si>
    <t>2.ETAPA - OPRAVA DEŠŤOVÉ KANALIZACE</t>
  </si>
  <si>
    <t>{0bad34f2-a8ba-4667-8905-c4da0f7f2ff7}</t>
  </si>
  <si>
    <t>DEŠŤOVÁ KANALIZACE</t>
  </si>
  <si>
    <t>{7c10cab7-7f89-4e72-91c9-ed422cc5ae25}</t>
  </si>
  <si>
    <t>SO 03</t>
  </si>
  <si>
    <t xml:space="preserve">3.ETAPA -  SANACE SUTERÉNU</t>
  </si>
  <si>
    <t>{87bc39df-72a4-482c-b46f-ed874bf7f508}</t>
  </si>
  <si>
    <t>{c6359663-c216-4bcc-8489-b77908f8e17a}</t>
  </si>
  <si>
    <t>KRYCÍ LIST SOUPISU PRACÍ</t>
  </si>
  <si>
    <t>Objekt:</t>
  </si>
  <si>
    <t>SO 01 - 1.ETAPA - OPRAVA WC PRO CESTUJÍCÍ</t>
  </si>
  <si>
    <t>Soupis:</t>
  </si>
  <si>
    <t>1 - STAVEBNĚ ARCHITEKTONICKÉ ŘEŠENÍ</t>
  </si>
  <si>
    <t xml:space="preserve">NEDÍLNOU SOUČÁSTÍ PRO OCENĚNÍ JE PROJEKTOVÁ DOKUMENTACE.  VÝMĚRY JSOU PŘEVZATY PD výkres č.1-11, VÝPOČET A POPIS JE UVNITŘ POLOŽKY.      ROZPOČET JE ZPRACOVÁN V ROZSAHU URČENÉM INVESTOREM.                                                                                                                                                                   MATERIÁLY  P Ř Í P A D N Ě   UVEDENÉ V ROZPOČTU JSOU  O R I E N T A Č N Í. MOHOU BÝT DODVATELEM V SOULADU SE ZÁKONEM č.134/2016 SB ZAMĚNĚNY ZA PŘEDPOKLADU, ŽE BUDOU SPLŇOVAT SROVNATELNÉ  TECHNICKÉ PARAMETRY.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</si>
  <si>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</si>
  <si>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</si>
  <si>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</si>
  <si>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</si>
  <si>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</si>
  <si>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</si>
  <si>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</si>
  <si>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</si>
  <si>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</si>
  <si>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</si>
  <si>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</si>
  <si>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</si>
  <si>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</si>
  <si>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</si>
  <si>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</si>
  <si>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</si>
  <si>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</si>
  <si>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</si>
  <si>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</si>
  <si>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</si>
  <si>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</si>
  <si>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</si>
  <si>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</si>
  <si>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</si>
  <si>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</si>
  <si>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</si>
  <si>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</si>
  <si>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979 - Vybavení interiéru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</si>
  <si>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</si>
  <si>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</si>
  <si>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</si>
  <si>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</si>
  <si>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</si>
  <si>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</si>
  <si>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</si>
  <si>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</si>
  <si>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</si>
  <si>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</si>
  <si>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</si>
  <si>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</si>
  <si>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</si>
  <si>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</si>
  <si>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</si>
  <si>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</si>
  <si>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</si>
  <si>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</si>
  <si>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</si>
  <si>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</si>
  <si>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</si>
  <si>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</si>
  <si>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</si>
  <si>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349231821</t>
  </si>
  <si>
    <t>Přizdívka z cihel ostění s ozubem ve vybouraných otvorech, s vysekáním kapes pro zavázaní přes 150 do 300 mm</t>
  </si>
  <si>
    <t>m2</t>
  </si>
  <si>
    <t>CS ÚRS 2018 02</t>
  </si>
  <si>
    <t>-1957511324</t>
  </si>
  <si>
    <t>VV</t>
  </si>
  <si>
    <t>DOZDIVKA PILIRE</t>
  </si>
  <si>
    <t>/viz vykres c.10+11/</t>
  </si>
  <si>
    <t>0,64*3,15</t>
  </si>
  <si>
    <t>349231811</t>
  </si>
  <si>
    <t>Přizdívka z cihel ostění s ozubem ve vybouraných otvorech, s vysekáním kapes pro zavázaní přes 80 do 150 mm</t>
  </si>
  <si>
    <t>-1419713200</t>
  </si>
  <si>
    <t>PRIZDIVKA PRO OSAZENI NOVYCH OKEN</t>
  </si>
  <si>
    <t>ZAROVNANI OSTENI</t>
  </si>
  <si>
    <t>0,45*2,70*2*3</t>
  </si>
  <si>
    <t>342244101</t>
  </si>
  <si>
    <t>Příčky jednoduché z cihel děrovaných klasických spojených na pero a drážku na maltu M5, pevnost cihel do P15, tl. příčky 80 mm</t>
  </si>
  <si>
    <t>2074069927</t>
  </si>
  <si>
    <t>VNITRNI PRICKY</t>
  </si>
  <si>
    <t>/viz vykres c.10+11 - odmereno/</t>
  </si>
  <si>
    <t>3,32*3,15</t>
  </si>
  <si>
    <t>(3,30+5,30+2,43*3)*5,05</t>
  </si>
  <si>
    <t>(0,60*2+3,34+0,745*2)*5,05</t>
  </si>
  <si>
    <t>Odpocet otvoru</t>
  </si>
  <si>
    <t>-0,80*2,05*2</t>
  </si>
  <si>
    <t>-1,20*0,90</t>
  </si>
  <si>
    <t>-0,60*1,97*2</t>
  </si>
  <si>
    <t>Součet</t>
  </si>
  <si>
    <t>342244121</t>
  </si>
  <si>
    <t>Příčky jednoduché z cihel děrovaných klasických spojených na pero a drážku na maltu M5, pevnost cihel do P15, tl. příčky 140 mm</t>
  </si>
  <si>
    <t>-434881311</t>
  </si>
  <si>
    <t>(2,27+5,645)*5,05</t>
  </si>
  <si>
    <t>317278002</t>
  </si>
  <si>
    <t>Překlady nosné vápenopískové výšky 240 mm, na maltu cementovou šířky 115 mm, délky 1250 mm</t>
  </si>
  <si>
    <t>kus</t>
  </si>
  <si>
    <t>1787594750</t>
  </si>
  <si>
    <t>PREFA PREKLADY</t>
  </si>
  <si>
    <t>/viz vykres c.10/</t>
  </si>
  <si>
    <t>317278004</t>
  </si>
  <si>
    <t>Překlady nosné vápenopískové výšky 240 mm, na maltu cementovou šířky 115 mm, délky 1750 mm</t>
  </si>
  <si>
    <t>-1466683448</t>
  </si>
  <si>
    <t>317151124</t>
  </si>
  <si>
    <t>Překlady ploché vápenopískové výšky překladu 123 mm, osazené do tenkého maltového lože, šířky 150 mm, délky 1250 mm</t>
  </si>
  <si>
    <t>1896133475</t>
  </si>
  <si>
    <t>61</t>
  </si>
  <si>
    <t>Úprava povrchů vnitřních</t>
  </si>
  <si>
    <t>632451021</t>
  </si>
  <si>
    <t>Potěr cementový vyrovnávací z malty (MC-15) v pásu o průměrné (střední) tl. od 10 do 20 mm</t>
  </si>
  <si>
    <t>253004033</t>
  </si>
  <si>
    <t>POD NOVE VNITRNI PARAPETY</t>
  </si>
  <si>
    <t>/viz vykres c.10 - odmereno/</t>
  </si>
  <si>
    <t>0,40*1,30*3</t>
  </si>
  <si>
    <t>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</si>
  <si>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</si>
  <si>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</si>
  <si>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974299099</t>
  </si>
  <si>
    <t>STROPY BEZ PODHLEDU</t>
  </si>
  <si>
    <t>/viz vykres c.10+11 - tabulka mistnosti/</t>
  </si>
  <si>
    <t>MISTN.C.OP11+OP1A</t>
  </si>
  <si>
    <t>4,98+13,44</t>
  </si>
  <si>
    <t>10</t>
  </si>
  <si>
    <t>611131121</t>
  </si>
  <si>
    <t>Podkladní a spojovací vrstva vnitřních omítaných ploch penetrace akrylát-silikonová nanášená ručně stropů</t>
  </si>
  <si>
    <t>1369504401</t>
  </si>
  <si>
    <t>11</t>
  </si>
  <si>
    <t>612321121</t>
  </si>
  <si>
    <t>Omítka vápenocementová vnitřních ploch nanášená ručně jednovrstvá, tloušťky do 10 mm hladká svislých konstrukcí stěn</t>
  </si>
  <si>
    <t>-648548839</t>
  </si>
  <si>
    <t>OMITKA POD KERAM.OBKLADY STEN</t>
  </si>
  <si>
    <t>MISTN.C.OP02-OP07+OP08-OP11</t>
  </si>
  <si>
    <t>(4,19+3,16)*2*2,00</t>
  </si>
  <si>
    <t>(5,765+3,16)*2*2,00</t>
  </si>
  <si>
    <t>(1,885+2,27)*2*2,00</t>
  </si>
  <si>
    <t>(2,62+2,27)*2*2,00</t>
  </si>
  <si>
    <t>(3,465+2,43)*2*2,00</t>
  </si>
  <si>
    <t>(0,95+2,43)*2*2,00</t>
  </si>
  <si>
    <t>(0,80*2+1,50)*1,80</t>
  </si>
  <si>
    <t>6,00</t>
  </si>
  <si>
    <t>-0,80*2,05*4</t>
  </si>
  <si>
    <t>-0,80*2,00*2</t>
  </si>
  <si>
    <t>-1,30*2,30*2</t>
  </si>
  <si>
    <t>-0,60*2,00</t>
  </si>
  <si>
    <t>-1,30*1,20*4</t>
  </si>
  <si>
    <t>Pripocet osteni</t>
  </si>
  <si>
    <t>0,40*1,20*2*4</t>
  </si>
  <si>
    <t>0,10*(0,80+2,05*2)*2</t>
  </si>
  <si>
    <t>12</t>
  </si>
  <si>
    <t>612321141</t>
  </si>
  <si>
    <t>Omítka vápenocementová vnitřních ploch nanášená ručně dvouvrstvá, tloušťky jádrové omítky do 10 mm a tloušťky štuku do 3 mm štuková svislých konstrukcí stěn</t>
  </si>
  <si>
    <t>645018101</t>
  </si>
  <si>
    <t>OMITKA STUKOVA</t>
  </si>
  <si>
    <t>MISTN.C.OP02-OP11A</t>
  </si>
  <si>
    <t>(4,19+3,16)*2*4,90</t>
  </si>
  <si>
    <t>(5,765+3,16)*2*4,90</t>
  </si>
  <si>
    <t>(1,885+2,27)*2*4,90</t>
  </si>
  <si>
    <t>(2,62+2,27)*2*4,90</t>
  </si>
  <si>
    <t>(1,84+1,75)*2*4,90</t>
  </si>
  <si>
    <t>(3,465+2,43)*2*4,90</t>
  </si>
  <si>
    <t>(0,95+2,43)*2*4,90</t>
  </si>
  <si>
    <t>(3,34+1,50)*2*4,90</t>
  </si>
  <si>
    <t>(3,34+4,10)*2*4,90</t>
  </si>
  <si>
    <t>12,00</t>
  </si>
  <si>
    <t>-0,80*2,00*3</t>
  </si>
  <si>
    <t>-1,20*0,90*2</t>
  </si>
  <si>
    <t>-1,50*2,30</t>
  </si>
  <si>
    <t>-0,60*2,00*4</t>
  </si>
  <si>
    <t>-1,30*2,70*4</t>
  </si>
  <si>
    <t>Odpocet omitky hladke</t>
  </si>
  <si>
    <t>-130,52</t>
  </si>
  <si>
    <t>13</t>
  </si>
  <si>
    <t>612325302</t>
  </si>
  <si>
    <t>Vápenocementová omítka ostění nebo nadpraží štuková</t>
  </si>
  <si>
    <t>1378154922</t>
  </si>
  <si>
    <t>OMITKA OSTENI A NADPRAZI</t>
  </si>
  <si>
    <t>0,40*(1,00+2,10*2)</t>
  </si>
  <si>
    <t>0,15*(1,50+2,10*2)</t>
  </si>
  <si>
    <t>0,40*(1,30+2,70)*2*4</t>
  </si>
  <si>
    <t>0,64*2,52</t>
  </si>
  <si>
    <t>14</t>
  </si>
  <si>
    <t>612325223</t>
  </si>
  <si>
    <t>Vápenocementová omítka jednotlivých malých ploch štuková na stěnách, plochy jednotlivě přes 0,25 do 1 m2</t>
  </si>
  <si>
    <t>-1180696163</t>
  </si>
  <si>
    <t>DOTCENE PLOCHY</t>
  </si>
  <si>
    <t>4,00</t>
  </si>
  <si>
    <t>612131121</t>
  </si>
  <si>
    <t>Podkladní a spojovací vrstva vnitřních omítaných ploch penetrace akrylát-silikonová nanášená ručně stěn</t>
  </si>
  <si>
    <t>1969907683</t>
  </si>
  <si>
    <t>130,52+334,247+4,00</t>
  </si>
  <si>
    <t>62</t>
  </si>
  <si>
    <t>Úprava povrchů vnějších</t>
  </si>
  <si>
    <t>16</t>
  </si>
  <si>
    <t>619995001</t>
  </si>
  <si>
    <t>Začištění omítek (s dodáním hmot) kolem oken, dveří, podlah, obkladů apod.</t>
  </si>
  <si>
    <t>m</t>
  </si>
  <si>
    <t>-1555943301</t>
  </si>
  <si>
    <t>VENKOVNI SPARA NOVYCH OKEN</t>
  </si>
  <si>
    <t>(1,30+2,70)*2*3</t>
  </si>
  <si>
    <t>17</t>
  </si>
  <si>
    <t>629135102</t>
  </si>
  <si>
    <t>Vyrovnávací vrstva z cementové malty pod klempířskými prvky šířky přes 150 do 300 mm</t>
  </si>
  <si>
    <t>-1094662924</t>
  </si>
  <si>
    <t>POD NOVE VNEJSI PARAPETY</t>
  </si>
  <si>
    <t>OBNOVENYCH OKEN</t>
  </si>
  <si>
    <t>1,50*3</t>
  </si>
  <si>
    <t>63</t>
  </si>
  <si>
    <t>Podlahy a podlahové konstrukce</t>
  </si>
  <si>
    <t>18</t>
  </si>
  <si>
    <t>181951102</t>
  </si>
  <si>
    <t>Úprava pláně vyrovnáním výškových rozdílů v hornině tř. 1 až 4 se zhutněním</t>
  </si>
  <si>
    <t>-999230416</t>
  </si>
  <si>
    <t>POD NOVOU SKLADBU PODLAH</t>
  </si>
  <si>
    <t>1,75+1,75+1,79+10,44+8,69+1,40+1,40</t>
  </si>
  <si>
    <t>4,53+6,17+3,28+8,79+1,95+3,23+1,85</t>
  </si>
  <si>
    <t>19</t>
  </si>
  <si>
    <t>635111242</t>
  </si>
  <si>
    <t>Násyp ze štěrkopísku, písku nebo kameniva pod podlahy se zhutněním z kameniva hrubého 16-32</t>
  </si>
  <si>
    <t>m3</t>
  </si>
  <si>
    <t>-293744319</t>
  </si>
  <si>
    <t>NOVA SKLADBA PODLAH</t>
  </si>
  <si>
    <t>HUTNENY PODSYP</t>
  </si>
  <si>
    <t>(1,75+1,75+1,79+10,44+8,69+1,40+1,40)*0,15</t>
  </si>
  <si>
    <t>(4,53+6,17+3,28+8,79+1,95+3,23+1,85)*0,15</t>
  </si>
  <si>
    <t>(4,98+13,44)*0,15</t>
  </si>
  <si>
    <t>20</t>
  </si>
  <si>
    <t>631311114</t>
  </si>
  <si>
    <t>Mazanina z betonu prostého bez zvýšených nároků na prostředí tl. přes 50 do 80 mm tř. C 16/20</t>
  </si>
  <si>
    <t>183695629</t>
  </si>
  <si>
    <t>PODKLADNI MAZANINA</t>
  </si>
  <si>
    <t>(1,75+1,75+1,79+10,44+8,69+1,40+1,40)*0,06</t>
  </si>
  <si>
    <t>(4,53+6,17+3,28+8,79+1,95+3,23+1,85)*0,06</t>
  </si>
  <si>
    <t>(4,98+13,44)*0,06</t>
  </si>
  <si>
    <t>631311115</t>
  </si>
  <si>
    <t>Mazanina z betonu prostého bez zvýšených nároků na prostředí tl. přes 50 do 80 mm tř. C 20/25</t>
  </si>
  <si>
    <t>-896622498</t>
  </si>
  <si>
    <t>VRCHNI MAZANINA</t>
  </si>
  <si>
    <t>(1,75+1,75+1,79+10,44+8,69+1,40+1,40)*0,05</t>
  </si>
  <si>
    <t>(4,53+6,17+3,28+8,79+1,95+3,23+1,85)*0,05</t>
  </si>
  <si>
    <t>(4,98+13,44)*0,05</t>
  </si>
  <si>
    <t>64</t>
  </si>
  <si>
    <t>Osazování výplní otvorů</t>
  </si>
  <si>
    <t>22</t>
  </si>
  <si>
    <t>642944121</t>
  </si>
  <si>
    <t>Osazení ocelových dveřních zárubní lisovaných nebo z úhelníků dodatečně s vybetonováním prahu, plochy do 2,5 m2</t>
  </si>
  <si>
    <t>649957709</t>
  </si>
  <si>
    <t>ZARUBNE PRO NOVE VNITRNI DVERE</t>
  </si>
  <si>
    <t>09/P</t>
  </si>
  <si>
    <t>10/L</t>
  </si>
  <si>
    <t>10/P</t>
  </si>
  <si>
    <t>12/P</t>
  </si>
  <si>
    <t>23</t>
  </si>
  <si>
    <t>M</t>
  </si>
  <si>
    <t>55331100</t>
  </si>
  <si>
    <t>zárubeň ocelová pro běžné zdění hranatý profil 95 600 L/P</t>
  </si>
  <si>
    <t>-1173428485</t>
  </si>
  <si>
    <t>24</t>
  </si>
  <si>
    <t>55331201</t>
  </si>
  <si>
    <t>zárubeň ocelová pro běžné zdění hranatý profil s drážkou 110 800 L/P</t>
  </si>
  <si>
    <t>1405168208</t>
  </si>
  <si>
    <t>25</t>
  </si>
  <si>
    <t>55331213</t>
  </si>
  <si>
    <t>zárubeň ocelová pro běžné zdění hranatý profil s drážkou 145 800 L/P</t>
  </si>
  <si>
    <t>1900048554</t>
  </si>
  <si>
    <t>Ostatní konstrukce a práce, bourání</t>
  </si>
  <si>
    <t>26</t>
  </si>
  <si>
    <t>952901114</t>
  </si>
  <si>
    <t>Vyčištění budov nebo objektů před předáním do užívání budov bytové nebo občanské výstavby, světlé výšky podlaží přes 4 m</t>
  </si>
  <si>
    <t>-1961256360</t>
  </si>
  <si>
    <t>PO UKONCENI STAVEBNICH PRACI</t>
  </si>
  <si>
    <t>15,00*7,50</t>
  </si>
  <si>
    <t>27</t>
  </si>
  <si>
    <t>953945132</t>
  </si>
  <si>
    <t>Kotvy mechanické s vyvrtáním otvoru do betonu, železobetonu nebo tvrdého kamene pro střední zatížení průvlekové, velikost M 12, délka 145 mm</t>
  </si>
  <si>
    <t>-1505029052</t>
  </si>
  <si>
    <t>KOTVENI MRIZI</t>
  </si>
  <si>
    <t>/predb.odhad - upresni zhotovitel/</t>
  </si>
  <si>
    <t>8*3</t>
  </si>
  <si>
    <t>94</t>
  </si>
  <si>
    <t>Lešení a stavební výtahy</t>
  </si>
  <si>
    <t>28</t>
  </si>
  <si>
    <t>949101112</t>
  </si>
  <si>
    <t>Lešení pomocné pracovní pro objekty pozemních staveb pro zatížení do 150 kg/m2, o výšce lešeňové podlahy přes 1,9 do 3,5 m</t>
  </si>
  <si>
    <t>-304987558</t>
  </si>
  <si>
    <t>PRO STAVEBNI PRACE A PODHLEDY</t>
  </si>
  <si>
    <t>112,50</t>
  </si>
  <si>
    <t>PRO OSAZENI MRIZI</t>
  </si>
  <si>
    <t>7,00</t>
  </si>
  <si>
    <t>96</t>
  </si>
  <si>
    <t>Bourání konstrukcí</t>
  </si>
  <si>
    <t>29</t>
  </si>
  <si>
    <t>968072455</t>
  </si>
  <si>
    <t>Vybourání kovových rámů oken s křídly, dveřních zárubní, vrat, stěn, ostění nebo obkladů dveřních zárubní, plochy do 2 m2</t>
  </si>
  <si>
    <t>665255293</t>
  </si>
  <si>
    <t>STAVAJICI ZARUBNE</t>
  </si>
  <si>
    <t>/viz vykres c.8 - odmereno/</t>
  </si>
  <si>
    <t>0,60*2,00*9</t>
  </si>
  <si>
    <t>0,80*2,00*2</t>
  </si>
  <si>
    <t>30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</si>
  <si>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</si>
  <si>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</si>
  <si>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-176137715</t>
  </si>
  <si>
    <t>OTVOR PRO NOVE DVERE</t>
  </si>
  <si>
    <t>/viz vykres c.8 - bez vysky prekladu/</t>
  </si>
  <si>
    <t>0,515*1,00*2,10</t>
  </si>
  <si>
    <t>31</t>
  </si>
  <si>
    <t>971033681</t>
  </si>
  <si>
    <t>Vybourání otvorů ve zdivu základovém nebo nadzákladovém z cihel, tvárnic, příčkovek z cihel pálených na maltu vápennou nebo vápenocementovou plochy do 4 m2, tl. do 900 mm</t>
  </si>
  <si>
    <t>1783298093</t>
  </si>
  <si>
    <t>OTVOR A OBNOVA OKEN</t>
  </si>
  <si>
    <t>0,64*1,57*2,10</t>
  </si>
  <si>
    <t>0,65*1,675*3,775</t>
  </si>
  <si>
    <t>0,65*1,70*3,775*2</t>
  </si>
  <si>
    <t>32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</si>
  <si>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</si>
  <si>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</si>
  <si>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1717937366</t>
  </si>
  <si>
    <t>PO HRUBEM VYBOURANI OTVORU</t>
  </si>
  <si>
    <t>0,515*2,10*2</t>
  </si>
  <si>
    <t>0,64*2,10*2</t>
  </si>
  <si>
    <t>0,65*3,775*2*3</t>
  </si>
  <si>
    <t>33</t>
  </si>
  <si>
    <t>973031812</t>
  </si>
  <si>
    <t>Vysekání výklenků nebo kapes ve zdivu z cihel na maltu vápennou nebo vápenocementovou kapes pro zavázání nových příček, tl. do 100 mm</t>
  </si>
  <si>
    <t>1607966305</t>
  </si>
  <si>
    <t>PRO NOVE PRICKY</t>
  </si>
  <si>
    <t>5,05*8</t>
  </si>
  <si>
    <t>3,15*1</t>
  </si>
  <si>
    <t>34</t>
  </si>
  <si>
    <t>973031813</t>
  </si>
  <si>
    <t>Vysekání výklenků nebo kapes ve zdivu z cihel na maltu vápennou nebo vápenocementovou kapes pro zavázání nových příček, tl. do 150 mm</t>
  </si>
  <si>
    <t>862562088</t>
  </si>
  <si>
    <t>5,05*4</t>
  </si>
  <si>
    <t>35</t>
  </si>
  <si>
    <t>973031824</t>
  </si>
  <si>
    <t>Vysekání výklenků nebo kapes ve zdivu z cihel na maltu vápennou nebo vápenocementovou kapes pro zavázání nových zdí, tl. do 300 mm</t>
  </si>
  <si>
    <t>-263488979</t>
  </si>
  <si>
    <t>3,15</t>
  </si>
  <si>
    <t>36</t>
  </si>
  <si>
    <t>965043321</t>
  </si>
  <si>
    <t>Bourání mazanin betonových s potěrem nebo teracem tl. do 100 mm, plochy do 1 m2</t>
  </si>
  <si>
    <t>1855911572</t>
  </si>
  <si>
    <t>STAVAJICI BETONOVY PISOAR</t>
  </si>
  <si>
    <t>/viz vykres c.3+8 - odmereno/</t>
  </si>
  <si>
    <t>0,65*3,80*0,15</t>
  </si>
  <si>
    <t>37</t>
  </si>
  <si>
    <t>965049111</t>
  </si>
  <si>
    <t>Bourání mazanin Příplatek k cenám za bourání mazanin betonových se svařovanou sítí, tl. do 100 mm</t>
  </si>
  <si>
    <t>-114084240</t>
  </si>
  <si>
    <t>38</t>
  </si>
  <si>
    <t>962032230</t>
  </si>
  <si>
    <t>Bourání zdiva nadzákladového z cihel nebo tvárnic z cihel pálených nebo vápenopískových, na maltu vápennou nebo vápenocementovou, objemu do 1 m3</t>
  </si>
  <si>
    <t>1577378280</t>
  </si>
  <si>
    <t>STAVAJICI ZDIVO</t>
  </si>
  <si>
    <t xml:space="preserve">/viz vykres c.8  - odmereno/</t>
  </si>
  <si>
    <t>0,40*0,50/2*5,03</t>
  </si>
  <si>
    <t>OSTATNI BOURANI, PRISEKANI ATD.</t>
  </si>
  <si>
    <t>/odhad - rekonstrukce/</t>
  </si>
  <si>
    <t>1,20</t>
  </si>
  <si>
    <t>39</t>
  </si>
  <si>
    <t>962032231</t>
  </si>
  <si>
    <t>Bourání zdiva nadzákladového z cihel nebo tvárnic z cihel pálených nebo vápenopískových, na maltu vápennou nebo vápenocementovou, objemu přes 1 m3</t>
  </si>
  <si>
    <t>1277486546</t>
  </si>
  <si>
    <t>STAVAJICI PRICKY NAD 150 MM</t>
  </si>
  <si>
    <t>0,205*(10,20+2,50)*5,05</t>
  </si>
  <si>
    <t>0,18*3,80*3,15</t>
  </si>
  <si>
    <t>-0,205*1,00*2,00</t>
  </si>
  <si>
    <t>-0,205*0,80*2,00</t>
  </si>
  <si>
    <t>-0,205*0,60*2,00</t>
  </si>
  <si>
    <t>40</t>
  </si>
  <si>
    <t>962031132</t>
  </si>
  <si>
    <t>Bourání příček z cihel, tvárnic nebo příčkovek z cihel pálených, plných nebo dutých na maltu vápennou nebo vápenocementovou, tl. do 100 mm</t>
  </si>
  <si>
    <t>-976630447</t>
  </si>
  <si>
    <t>STAVAJICI PRICKY</t>
  </si>
  <si>
    <t>1,81*5,05</t>
  </si>
  <si>
    <t>(3,80+1,50*3)*2,45*2</t>
  </si>
  <si>
    <t>5,645*5,05</t>
  </si>
  <si>
    <t>-0,60*2,00*8</t>
  </si>
  <si>
    <t>41</t>
  </si>
  <si>
    <t>962031133</t>
  </si>
  <si>
    <t>Bourání příček z cihel, tvárnic nebo příčkovek z cihel pálených, plných nebo dutých na maltu vápennou nebo vápenocementovou, tl. do 150 mm</t>
  </si>
  <si>
    <t>-1730991297</t>
  </si>
  <si>
    <t>42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</si>
  <si>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</si>
  <si>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</si>
  <si>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-82572631</t>
  </si>
  <si>
    <t>PO VYBOURANI PRICEK A ZDIVA</t>
  </si>
  <si>
    <t>0,205*4,90*3</t>
  </si>
  <si>
    <t>0,135*4,90</t>
  </si>
  <si>
    <t>(0,135+0,40)*4,90</t>
  </si>
  <si>
    <t>0,18*3,00</t>
  </si>
  <si>
    <t>0,085*2,30*2</t>
  </si>
  <si>
    <t>0,085*4,90*2</t>
  </si>
  <si>
    <t>1,60</t>
  </si>
  <si>
    <t>43</t>
  </si>
  <si>
    <t>978059541</t>
  </si>
  <si>
    <t>Odsekání obkladů stěn včetně otlučení podkladní omítky až na zdivo z obkládaček vnitřních, z jakýchkoliv materiálů, plochy přes 1 m2</t>
  </si>
  <si>
    <t>503988980</t>
  </si>
  <si>
    <t>STAVAJICI OBKLADY NA NEBOURANEM ZDIVU</t>
  </si>
  <si>
    <t>/viz vykres c.8 - odhad rozsahu/</t>
  </si>
  <si>
    <t>(3,20*2+1,81)*2,30</t>
  </si>
  <si>
    <t>(3,90+3,80+4,30+0,70*2+0,64+0,30*2)*2,30</t>
  </si>
  <si>
    <t>2,50*2,30*2</t>
  </si>
  <si>
    <t>-1,00*2,30</t>
  </si>
  <si>
    <t>-1,65*1,50</t>
  </si>
  <si>
    <t>-1,70*1,50*2</t>
  </si>
  <si>
    <t>44</t>
  </si>
  <si>
    <t>965081213</t>
  </si>
  <si>
    <t>Bourání podlah z dlaždic bez podkladního lože nebo mazaniny, s jakoukoliv výplní spár keramických nebo xylolitových tl. do 10 mm, plochy přes 1 m2</t>
  </si>
  <si>
    <t>1989033352</t>
  </si>
  <si>
    <t>STAVAJICI DLAZBA</t>
  </si>
  <si>
    <t>3,10*1,81</t>
  </si>
  <si>
    <t>2,10*1,81+0,40*0,80</t>
  </si>
  <si>
    <t>2,50*1,81</t>
  </si>
  <si>
    <t>3,90*3,80</t>
  </si>
  <si>
    <t>4,30*3,80</t>
  </si>
  <si>
    <t>45</t>
  </si>
  <si>
    <t>965042231</t>
  </si>
  <si>
    <t>Bourání mazanin betonových nebo z litého asfaltu tl. přes 100 mm, plochy do 4 m2</t>
  </si>
  <si>
    <t>-1188207060</t>
  </si>
  <si>
    <t>STAVAJICI PODLAHY</t>
  </si>
  <si>
    <t>/viz vykres c.3+8 - odhad skladby/</t>
  </si>
  <si>
    <t>14,59*5,645*0,26</t>
  </si>
  <si>
    <t>46</t>
  </si>
  <si>
    <t>965082923</t>
  </si>
  <si>
    <t>Odstranění násypu pod podlahami nebo ochranného násypu na střechách tl. do 100 mm, plochy přes 2 m2</t>
  </si>
  <si>
    <t>-2037286412</t>
  </si>
  <si>
    <t>14,59*5,645*0,10</t>
  </si>
  <si>
    <t>47</t>
  </si>
  <si>
    <t>978011191</t>
  </si>
  <si>
    <t>Otlučení vápenných nebo vápenocementových omítek vnitřních ploch stropů, v rozsahu přes 50 do 100 %</t>
  </si>
  <si>
    <t>1928018642</t>
  </si>
  <si>
    <t>PRO NOVOU OMITKU</t>
  </si>
  <si>
    <t>OP11+OP11A</t>
  </si>
  <si>
    <t>48</t>
  </si>
  <si>
    <t>978013191</t>
  </si>
  <si>
    <t>Otlučení vápenných nebo vápenocementových omítek vnitřních ploch stěn s vyškrabáním spar, s očištěním zdiva, v rozsahu přes 50 do 100 %</t>
  </si>
  <si>
    <t>575405747</t>
  </si>
  <si>
    <t>STAVAJICI STENY</t>
  </si>
  <si>
    <t>/viz vykres c.3+8/</t>
  </si>
  <si>
    <t>(14,59+5,645*2)*2*4,90</t>
  </si>
  <si>
    <t>-1,30*2,70*5</t>
  </si>
  <si>
    <t>-2,75*3,00*2</t>
  </si>
  <si>
    <t>-1,00*2,00</t>
  </si>
  <si>
    <t>-1,57*2,00*2</t>
  </si>
  <si>
    <t>0,40*(1,30+2,70)*2*5</t>
  </si>
  <si>
    <t>0,64*(2,75+3,00*2)</t>
  </si>
  <si>
    <t>0,65*(1,57+2,00*2)</t>
  </si>
  <si>
    <t>Odpocet otluc.obkladu</t>
  </si>
  <si>
    <t>-60,18</t>
  </si>
  <si>
    <t>49</t>
  </si>
  <si>
    <t>974031666</t>
  </si>
  <si>
    <t>Vysekání rýh ve zdivu cihelném na maltu vápennou nebo vápenocementovou pro vtahování nosníků do zdí, před vybouráním otvoru do hl. 150 mm, při v. nosníku do 250 mm</t>
  </si>
  <si>
    <t>-1502541927</t>
  </si>
  <si>
    <t>PRO PREKLADY</t>
  </si>
  <si>
    <t>1,25*7+1,75*9</t>
  </si>
  <si>
    <t>50</t>
  </si>
  <si>
    <t>997013211</t>
  </si>
  <si>
    <t>Vnitrostaveništní doprava suti a vybouraných hmot vodorovně do 50 m svisle ručně (nošením po schodech) pro budovy a haly výšky do 6 m</t>
  </si>
  <si>
    <t>t</t>
  </si>
  <si>
    <t>-1220785377</t>
  </si>
  <si>
    <t>152,579</t>
  </si>
  <si>
    <t>51</t>
  </si>
  <si>
    <t>997013511</t>
  </si>
  <si>
    <t>Odvoz suti a vybouraných hmot z meziskládky na skládku s naložením a se složením, na vzdálenost do 1 km</t>
  </si>
  <si>
    <t>-1148917500</t>
  </si>
  <si>
    <t>52</t>
  </si>
  <si>
    <t>997013509</t>
  </si>
  <si>
    <t>Odvoz suti a vybouraných hmot na skládku nebo meziskládku se složením, na vzdálenost Příplatek k ceně za každý další i započatý 1 km přes 1 km</t>
  </si>
  <si>
    <t>824333973</t>
  </si>
  <si>
    <t>152,579*19</t>
  </si>
  <si>
    <t>53</t>
  </si>
  <si>
    <t>997013801</t>
  </si>
  <si>
    <t>Poplatek za uložení stavebního odpadu na skládce (skládkovné) z prostého betonu zatříděného do Katalogu odpadů pod kódem 170 101</t>
  </si>
  <si>
    <t>-559023330</t>
  </si>
  <si>
    <t>47,111</t>
  </si>
  <si>
    <t>54</t>
  </si>
  <si>
    <t>997013802</t>
  </si>
  <si>
    <t>Poplatek za uložení stavebního odpadu na skládce (skládkovné) z armovaného betonu zatříděného do Katalogu odpadů pod kódem 170 101</t>
  </si>
  <si>
    <t>1594154792</t>
  </si>
  <si>
    <t>0,816+0,016</t>
  </si>
  <si>
    <t>55</t>
  </si>
  <si>
    <t>997013807</t>
  </si>
  <si>
    <t>Poplatek za uložení stavebního odpadu na skládce (skládkovné) z tašek a keramických výrobků zatříděného do Katalogu odpadů pod kódem 170 103</t>
  </si>
  <si>
    <t>-356545061</t>
  </si>
  <si>
    <t>4,092+1,59</t>
  </si>
  <si>
    <t>56</t>
  </si>
  <si>
    <t>997223855</t>
  </si>
  <si>
    <t>Poplatek za uložení stavebního odpadu na skládce (skládkovné) zeminy a kameniva zatříděného do Katalogu odpadů pod kódem 170 504</t>
  </si>
  <si>
    <t>-291012984</t>
  </si>
  <si>
    <t>11,530</t>
  </si>
  <si>
    <t>57</t>
  </si>
  <si>
    <t>997013803</t>
  </si>
  <si>
    <t>Poplatek za uložení stavebního odpadu na skládce (skládkovné) cihelného zatříděného do Katalogu odpadů pod kódem 170 102</t>
  </si>
  <si>
    <t>-521313824</t>
  </si>
  <si>
    <t>-(0,832+47,111+5,682+11,530)</t>
  </si>
  <si>
    <t>998</t>
  </si>
  <si>
    <t>Přesun hmot</t>
  </si>
  <si>
    <t>58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</si>
  <si>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</si>
  <si>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</si>
  <si>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-53519082</t>
  </si>
  <si>
    <t>PSV</t>
  </si>
  <si>
    <t>Práce a dodávky PSV</t>
  </si>
  <si>
    <t>711</t>
  </si>
  <si>
    <t>Izolace proti vodě, vlhkosti a plynům</t>
  </si>
  <si>
    <t>59</t>
  </si>
  <si>
    <t>711131811</t>
  </si>
  <si>
    <t>Odstranění izolace proti zemní vlhkosti na ploše vodorovné V</t>
  </si>
  <si>
    <t>-2030288968</t>
  </si>
  <si>
    <t>STAVAJICI IZOLACE V PODLAHACH</t>
  </si>
  <si>
    <t>/viz vykres c.8/</t>
  </si>
  <si>
    <t>14,59*5,645</t>
  </si>
  <si>
    <t>60</t>
  </si>
  <si>
    <t>-1320098173</t>
  </si>
  <si>
    <t>0,329</t>
  </si>
  <si>
    <t>2026386489</t>
  </si>
  <si>
    <t>1957289346</t>
  </si>
  <si>
    <t>0,329*19</t>
  </si>
  <si>
    <t>997013814</t>
  </si>
  <si>
    <t>Poplatek za uložení stavebního odpadu na skládce (skládkovné) z izolačních materiálů zatříděného do Katalogu odpadů pod kódem 170 604</t>
  </si>
  <si>
    <t>-10424561</t>
  </si>
  <si>
    <t>711111001</t>
  </si>
  <si>
    <t>Provedení izolace proti zemní vlhkosti natěradly a tmely za studena na ploše vodorovné V nátěrem penetračním</t>
  </si>
  <si>
    <t>-931814036</t>
  </si>
  <si>
    <t xml:space="preserve">HYDROIZOLACE PODLAH </t>
  </si>
  <si>
    <t>65</t>
  </si>
  <si>
    <t>11163150</t>
  </si>
  <si>
    <t>lak asfaltový penetrační</t>
  </si>
  <si>
    <t>-1644564615</t>
  </si>
  <si>
    <t>82,361*0,0003 "Přepočtené koeficientem množství</t>
  </si>
  <si>
    <t>66</t>
  </si>
  <si>
    <t>711112001</t>
  </si>
  <si>
    <t>Provedení izolace proti zemní vlhkosti natěradly a tmely za studena na ploše svislé S nátěrem penetračním</t>
  </si>
  <si>
    <t>-1587856684</t>
  </si>
  <si>
    <t>(14,59+5,645)*2*0,30</t>
  </si>
  <si>
    <t>67</t>
  </si>
  <si>
    <t>-1774032086</t>
  </si>
  <si>
    <t>12,141*0,00035 "Přepočtené koeficientem množství</t>
  </si>
  <si>
    <t>68</t>
  </si>
  <si>
    <t>711141559</t>
  </si>
  <si>
    <t>Provedení izolace proti zemní vlhkosti pásy přitavením NAIP na ploše vodorovné V</t>
  </si>
  <si>
    <t>592885170</t>
  </si>
  <si>
    <t>82,361</t>
  </si>
  <si>
    <t>69</t>
  </si>
  <si>
    <t>62841170</t>
  </si>
  <si>
    <t>pásy s modifikovaným asfaltem vložka PE rouno minerální jemnozrnný posyp tl 3mm</t>
  </si>
  <si>
    <t>-859679361</t>
  </si>
  <si>
    <t>82,361*1,15 "Přepočtené koeficientem množství</t>
  </si>
  <si>
    <t>70</t>
  </si>
  <si>
    <t>711142559</t>
  </si>
  <si>
    <t>Provedení izolace proti zemní vlhkosti pásy přitavením NAIP na ploše svislé S</t>
  </si>
  <si>
    <t>-573508576</t>
  </si>
  <si>
    <t>71</t>
  </si>
  <si>
    <t>-1095496302</t>
  </si>
  <si>
    <t>12,141*1,20 "Přepočtené koeficientem množství</t>
  </si>
  <si>
    <t>72</t>
  </si>
  <si>
    <t>711493112</t>
  </si>
  <si>
    <t>Izolace proti podpovrchové a tlakové vodě - ostatní na ploše vodorovné V jednosložkovou na bázi cementu</t>
  </si>
  <si>
    <t>1204207953</t>
  </si>
  <si>
    <t>STERKOVA IZOLACE</t>
  </si>
  <si>
    <t>73</t>
  </si>
  <si>
    <t>711493122</t>
  </si>
  <si>
    <t>Izolace proti podpovrchové a tlakové vodě - ostatní na ploše svislé S jednosložkovou na bázi cementu</t>
  </si>
  <si>
    <t>1280597614</t>
  </si>
  <si>
    <t>VYTAZENI NA STENU</t>
  </si>
  <si>
    <t>75,44*1,20*0,30</t>
  </si>
  <si>
    <t>74</t>
  </si>
  <si>
    <t>998711101</t>
  </si>
  <si>
    <t>Přesun hmot pro izolace proti vodě, vlhkosti a plynům stanovený z hmotnosti přesunovaného materiálu vodorovná dopravní vzdálenost do 50 m v objektech výšky do 6 m</t>
  </si>
  <si>
    <t>-591312578</t>
  </si>
  <si>
    <t>713</t>
  </si>
  <si>
    <t>Izolace tepelné</t>
  </si>
  <si>
    <t>75</t>
  </si>
  <si>
    <t>713121111</t>
  </si>
  <si>
    <t>Montáž tepelné izolace podlah rohožemi, pásy, deskami, dílci, bloky (izolační materiál ve specifikaci) kladenými volně jednovrstvá</t>
  </si>
  <si>
    <t>1664019416</t>
  </si>
  <si>
    <t>IZOLACE PODLAH</t>
  </si>
  <si>
    <t>76</t>
  </si>
  <si>
    <t>28372308</t>
  </si>
  <si>
    <t>deska EPS 100 pro trvalé zatížení v tlaku (max. 2000 kg/m2) tl 80mm</t>
  </si>
  <si>
    <t>1126847609</t>
  </si>
  <si>
    <t>75,44*1,02 "Přepočtené koeficientem množství</t>
  </si>
  <si>
    <t>77</t>
  </si>
  <si>
    <t>713121211</t>
  </si>
  <si>
    <t>Montáž tepelné izolace podlah okrajovými pásky kladenými volně</t>
  </si>
  <si>
    <t>2131307406</t>
  </si>
  <si>
    <t>75,44*0,80</t>
  </si>
  <si>
    <t>78</t>
  </si>
  <si>
    <t>63140273</t>
  </si>
  <si>
    <t>pásek okrajový izolační minerální plovoucích podlah š 80 mm tl 12 mm</t>
  </si>
  <si>
    <t>1303019309</t>
  </si>
  <si>
    <t>60,352*1,02 "Přepočtené koeficientem množství</t>
  </si>
  <si>
    <t>79</t>
  </si>
  <si>
    <t>713191132</t>
  </si>
  <si>
    <t>Montáž tepelné izolace stavebních konstrukcí - doplňky a konstrukční součásti podlah, stropů vrchem nebo střech překrytím fólií separační z PE</t>
  </si>
  <si>
    <t>-2002019045</t>
  </si>
  <si>
    <t>80</t>
  </si>
  <si>
    <t>28329234</t>
  </si>
  <si>
    <t>fólie PE parotěsná tl 0,2mm</t>
  </si>
  <si>
    <t>177213535</t>
  </si>
  <si>
    <t>75,44*1,1 "Přepočtené koeficientem množství</t>
  </si>
  <si>
    <t>81</t>
  </si>
  <si>
    <t>998713101</t>
  </si>
  <si>
    <t>Přesun hmot pro izolace tepelné stanovený z hmotnosti přesunovaného materiálu vodorovná dopravní vzdálenost do 50 m v objektech výšky do 6 m</t>
  </si>
  <si>
    <t>1475288749</t>
  </si>
  <si>
    <t>762</t>
  </si>
  <si>
    <t>Konstrukce tesařské</t>
  </si>
  <si>
    <t>82</t>
  </si>
  <si>
    <t>762526811</t>
  </si>
  <si>
    <t>Demontáž podlah z desek dřevotřískových, překližkových, sololitových tl. do 20 mm bez polštářů</t>
  </si>
  <si>
    <t>-1600427551</t>
  </si>
  <si>
    <t>STAVAJICI PODLAHOVINA - OSB DESKA</t>
  </si>
  <si>
    <t>2,50*5,645</t>
  </si>
  <si>
    <t>83</t>
  </si>
  <si>
    <t>-922942474</t>
  </si>
  <si>
    <t>0,423</t>
  </si>
  <si>
    <t>84</t>
  </si>
  <si>
    <t>282837169</t>
  </si>
  <si>
    <t>85</t>
  </si>
  <si>
    <t>-870837515</t>
  </si>
  <si>
    <t>0,423*19</t>
  </si>
  <si>
    <t>86</t>
  </si>
  <si>
    <t>997013811</t>
  </si>
  <si>
    <t>Poplatek za uložení stavebního odpadu na skládce (skládkovné) dřevěného zatříděného do Katalogu odpadů pod kódem 170 201</t>
  </si>
  <si>
    <t>-522675379</t>
  </si>
  <si>
    <t>763</t>
  </si>
  <si>
    <t>Konstrukce suché výstavby</t>
  </si>
  <si>
    <t>87</t>
  </si>
  <si>
    <t>763431802</t>
  </si>
  <si>
    <t>Demontáž podhledu minerálního na zavěšeném na roštu polozapuštěném</t>
  </si>
  <si>
    <t>-249587603</t>
  </si>
  <si>
    <t>STAVAJICI PODHLED VC.ROSTU</t>
  </si>
  <si>
    <t>/viz vykres c..3+8/</t>
  </si>
  <si>
    <t>3,20*1,81</t>
  </si>
  <si>
    <t>2,10*1,81</t>
  </si>
  <si>
    <t>88</t>
  </si>
  <si>
    <t>2099532538</t>
  </si>
  <si>
    <t>0,095</t>
  </si>
  <si>
    <t>89</t>
  </si>
  <si>
    <t>1257288528</t>
  </si>
  <si>
    <t>90</t>
  </si>
  <si>
    <t>138185963</t>
  </si>
  <si>
    <t>0,095*19</t>
  </si>
  <si>
    <t>91</t>
  </si>
  <si>
    <t>282143898</t>
  </si>
  <si>
    <t>92</t>
  </si>
  <si>
    <t>763113331</t>
  </si>
  <si>
    <t>Příčka instalační ze sádrokartonových desek s nosnou konstrukcí ze zdvojených ocelových profilů UW, CW s mezerou, CW profily navzájem spojeny páskem sádry dvojitě opláštěná deskami protipožárními impregnovanými H2DF tl. 2 x 12,5 mm, příčka tl. 155 mm, profil 50 TI tl. 50 mm, EI 60, Rw 54 dB</t>
  </si>
  <si>
    <t>-2042818381</t>
  </si>
  <si>
    <t>SDK PREDSTENY</t>
  </si>
  <si>
    <t>(3,16*2+2,52+3,16)*1,20</t>
  </si>
  <si>
    <t>(2,27+2,43+0,90+0,95)*1,20</t>
  </si>
  <si>
    <t>93</t>
  </si>
  <si>
    <t>763135102</t>
  </si>
  <si>
    <t>Montáž sádrokartonového podhledu kazetového demontovatelného, velikosti kazet 600x600 mm včetně zavěšené nosné konstrukce polozapuštěné</t>
  </si>
  <si>
    <t>48533297</t>
  </si>
  <si>
    <t>KAZETOVY PODHLED VC.ROSTU</t>
  </si>
  <si>
    <t>MISTN.C.OP02-0P9A</t>
  </si>
  <si>
    <t>59030571</t>
  </si>
  <si>
    <t>podhled kazetový bez děrování, polozapuštený rastr, tl.10 mm, 600 x 600 mm</t>
  </si>
  <si>
    <t>-391998756</t>
  </si>
  <si>
    <t>57,02</t>
  </si>
  <si>
    <t>57,02*1,05 "Přepočtené koeficientem množství</t>
  </si>
  <si>
    <t>95</t>
  </si>
  <si>
    <t>998763100</t>
  </si>
  <si>
    <t>Přesun hmot pro dřevostavby stanovený z hmotnosti přesunovaného materiálu vodorovná dopravní vzdálenost do 50 m v objektech výšky do 6 m</t>
  </si>
  <si>
    <t>-14480369</t>
  </si>
  <si>
    <t>764</t>
  </si>
  <si>
    <t>Konstrukce klempířské</t>
  </si>
  <si>
    <t>764246445</t>
  </si>
  <si>
    <t>Oplechování parapetů z titanzinkového předzvětralého plechu rovných celoplošně lepené, bez rohů rš 400 mm</t>
  </si>
  <si>
    <t>1310547017</t>
  </si>
  <si>
    <t>VNEJSI PARAPETY</t>
  </si>
  <si>
    <t>/viz tabulka klempirskych prvku/</t>
  </si>
  <si>
    <t>K05</t>
  </si>
  <si>
    <t>1,55*3</t>
  </si>
  <si>
    <t>97</t>
  </si>
  <si>
    <t>764246465</t>
  </si>
  <si>
    <t>Oplechování parapetů z titanzinkového předzvětralého plechu rovných celoplošně lepené, bez rohů Příplatek k cenám za zvýšenou pracnost při provedení rohu nebo koutu do rš 400 mm</t>
  </si>
  <si>
    <t>1908174982</t>
  </si>
  <si>
    <t>98</t>
  </si>
  <si>
    <t>998764101</t>
  </si>
  <si>
    <t>Přesun hmot pro konstrukce klempířské stanovený z hmotnosti přesunovaného materiálu vodorovná dopravní vzdálenost do 50 m v objektech výšky do 6 m</t>
  </si>
  <si>
    <t>-1366241684</t>
  </si>
  <si>
    <t>766</t>
  </si>
  <si>
    <t>Konstrukce truhlářské</t>
  </si>
  <si>
    <t>99</t>
  </si>
  <si>
    <t>766691914</t>
  </si>
  <si>
    <t>Ostatní práce vyvěšení nebo zavěšení křídel s případným uložením a opětovným zavěšením po provedení stavebních změn dřevěných dveřních, plochy do 2 m2</t>
  </si>
  <si>
    <t>1845595641</t>
  </si>
  <si>
    <t>STAVAJICI DVERE PRO VYMENU</t>
  </si>
  <si>
    <t>100</t>
  </si>
  <si>
    <t>766691915</t>
  </si>
  <si>
    <t>Ostatní práce vyvěšení nebo zavěšení křídel s případným uložením a opětovným zavěšením po provedení stavebních změn dřevěných dveřních, plochy přes 2 m2</t>
  </si>
  <si>
    <t>-97957404</t>
  </si>
  <si>
    <t>STAVAJICI DVERE PRO REPASI</t>
  </si>
  <si>
    <t>101</t>
  </si>
  <si>
    <t>329246974</t>
  </si>
  <si>
    <t>0,372</t>
  </si>
  <si>
    <t>102</t>
  </si>
  <si>
    <t>-1758320795</t>
  </si>
  <si>
    <t>103</t>
  </si>
  <si>
    <t>951029899</t>
  </si>
  <si>
    <t>0,372*19</t>
  </si>
  <si>
    <t>104</t>
  </si>
  <si>
    <t>-1279553096</t>
  </si>
  <si>
    <t>105</t>
  </si>
  <si>
    <t>766622133</t>
  </si>
  <si>
    <t>Montáž oken plastových včetně montáže rámu na polyuretanovou pěnu plochy přes 1 m2 otevíravých nebo sklápěcích do zdiva, výšky přes 2,5 m</t>
  </si>
  <si>
    <t>-593779198</t>
  </si>
  <si>
    <t>OBNOVA OKEN</t>
  </si>
  <si>
    <t>KOMPLETNI DODAVKA - PARAMETRY DLE POZADAVKU PROJEKTU</t>
  </si>
  <si>
    <t>1,30*2,70*3</t>
  </si>
  <si>
    <t>106</t>
  </si>
  <si>
    <t>6114376R</t>
  </si>
  <si>
    <t>16 - okno plastové otvíravé s poutcem 130x270 cm zasklené izolačním dvojsklem_x000d__x000d__x000d_
se zvýšenou tepelnou izolací a s členěním dle původních</t>
  </si>
  <si>
    <t>805397613</t>
  </si>
  <si>
    <t>107</t>
  </si>
  <si>
    <t>766694122</t>
  </si>
  <si>
    <t>Montáž ostatních truhlářských konstrukcí parapetních desek dřevěných nebo plastových šířky přes 300 mm, délky přes 1000 do 1600 mm</t>
  </si>
  <si>
    <t>-1854094970</t>
  </si>
  <si>
    <t>108</t>
  </si>
  <si>
    <t>6114440R</t>
  </si>
  <si>
    <t>parapet dřevoplastový vnitřní - komůrkový 40 x 2 x 100 cm</t>
  </si>
  <si>
    <t>-224109202</t>
  </si>
  <si>
    <t>1,35*3</t>
  </si>
  <si>
    <t>109</t>
  </si>
  <si>
    <t>60794121</t>
  </si>
  <si>
    <t>koncovka PVC k parapetním dřevotřískovým deskám 600 mm</t>
  </si>
  <si>
    <t>1629662204</t>
  </si>
  <si>
    <t>110</t>
  </si>
  <si>
    <t>R POL 1</t>
  </si>
  <si>
    <t xml:space="preserve">WC dělící příčky lamino-třísková deska tl.28 mm - kompl. D+M vč.hran, kotvení, nerez nožiček a dveří š.600, 800 mm s kováním a větr.mřížkou </t>
  </si>
  <si>
    <t>-250488968</t>
  </si>
  <si>
    <t>WC PRICKY</t>
  </si>
  <si>
    <t>/viz vykres c10+11/</t>
  </si>
  <si>
    <t>(3,16+1,825*2)*2,05</t>
  </si>
  <si>
    <t>(2,52+1,27)*2,05</t>
  </si>
  <si>
    <t>(3,15+1,70)*2,05</t>
  </si>
  <si>
    <t>111</t>
  </si>
  <si>
    <t>766660001</t>
  </si>
  <si>
    <t>Montáž dveřních křídel dřevěných nebo plastových otevíravých do ocelové zárubně povrchově upravených jednokřídlových, šířky do 800 mm</t>
  </si>
  <si>
    <t>1937294689</t>
  </si>
  <si>
    <t>NOVE VNITRNI DVERE</t>
  </si>
  <si>
    <t>KOMPL.DODAVKA VC.POVRCH.UPRAVY A KOVANI</t>
  </si>
  <si>
    <t xml:space="preserve">600/1970 MM -  S PODAV.OKENKEM A PULTIKEM</t>
  </si>
  <si>
    <t>800/1970 MM</t>
  </si>
  <si>
    <t>600/1970 MM</t>
  </si>
  <si>
    <t>800/1970 MM - MADLA ZAHRNUTA V ODD.VYBAVENI</t>
  </si>
  <si>
    <t>112</t>
  </si>
  <si>
    <t>6116018R</t>
  </si>
  <si>
    <t>10/L+10/P+12/P - dveře dřevěné vnitřní hladké plné 1křídlové 60,80x197cm s povrch.úpravou + kování</t>
  </si>
  <si>
    <t>-1702081958</t>
  </si>
  <si>
    <t>113</t>
  </si>
  <si>
    <t>6116012R</t>
  </si>
  <si>
    <t>09/P - dveře dřevěné vnitřní hladké plné 1křídlové 60x197cm s podávacím okénkem a pultíkem vč.povrch.úpravy + kování</t>
  </si>
  <si>
    <t>68426732</t>
  </si>
  <si>
    <t>114</t>
  </si>
  <si>
    <t>76666291R</t>
  </si>
  <si>
    <t>Oprava dveřních křídel dřevěných z tvrdého dřeva s výměnou kování - výměna zasklení, výměna kování za nerezové, odstranění nátěru, přebroušení, vytmelení + nový nátěr</t>
  </si>
  <si>
    <t>-1760919956</t>
  </si>
  <si>
    <t>STAVAJICI DVOUKRIDLE DVERE Z CHODBY</t>
  </si>
  <si>
    <t>02/L+03/L</t>
  </si>
  <si>
    <t>1,30*2,30*2*2</t>
  </si>
  <si>
    <t>1,50*2,30*2*1</t>
  </si>
  <si>
    <t>115</t>
  </si>
  <si>
    <t>76666399R</t>
  </si>
  <si>
    <t>Oprava dveřních křídel dřevěných vyspravení dřevěné zárubně pro dveře dvoukřídlové - odstranění nátěru, přebroušení, vytmelení + nový nátěr</t>
  </si>
  <si>
    <t>647014868</t>
  </si>
  <si>
    <t>116</t>
  </si>
  <si>
    <t>998766101</t>
  </si>
  <si>
    <t>Přesun hmot pro konstrukce truhlářské stanovený z hmotnosti přesunovaného materiálu vodorovná dopravní vzdálenost do 50 m v objektech výšky do 6 m</t>
  </si>
  <si>
    <t>-682451612</t>
  </si>
  <si>
    <t>767</t>
  </si>
  <si>
    <t>Konstrukce zámečnické</t>
  </si>
  <si>
    <t>117</t>
  </si>
  <si>
    <t>767662110</t>
  </si>
  <si>
    <t>Montáž mříží pevných, připevněných šroubováním</t>
  </si>
  <si>
    <t>-621671477</t>
  </si>
  <si>
    <t>NOVE MRIZE NA OBNOVENA OKNA</t>
  </si>
  <si>
    <t>118</t>
  </si>
  <si>
    <t>R POL 2</t>
  </si>
  <si>
    <t>mříž z ocelových prutů</t>
  </si>
  <si>
    <t>1721665721</t>
  </si>
  <si>
    <t>119</t>
  </si>
  <si>
    <t>767610216</t>
  </si>
  <si>
    <t>Montáž oken jednoduchých z hliníkových nebo ocelových profilů podávacích vertikálně posuvných s pevně zaskleným horním dílem</t>
  </si>
  <si>
    <t>-1009379986</t>
  </si>
  <si>
    <t>VNITRNI VYSUVNE OKNO</t>
  </si>
  <si>
    <t>KOMPL.DODAVKA DLE POZADAVKU PD</t>
  </si>
  <si>
    <t>/viz vykres c.10 - tabulka oken/</t>
  </si>
  <si>
    <t>OZN.13</t>
  </si>
  <si>
    <t>1,20*0,90</t>
  </si>
  <si>
    <t>120</t>
  </si>
  <si>
    <t>5534174R</t>
  </si>
  <si>
    <t>13- okno Al jednoduché dělené výsuvné 1200x900mm bílé vč.kování</t>
  </si>
  <si>
    <t>-35438409</t>
  </si>
  <si>
    <t>121</t>
  </si>
  <si>
    <t>998767101</t>
  </si>
  <si>
    <t>Přesun hmot pro zámečnické konstrukce stanovený z hmotnosti přesunovaného materiálu vodorovná dopravní vzdálenost do 50 m v objektech výšky do 6 m</t>
  </si>
  <si>
    <t>-1190276650</t>
  </si>
  <si>
    <t>771</t>
  </si>
  <si>
    <t>Podlahy z dlaždic</t>
  </si>
  <si>
    <t>122</t>
  </si>
  <si>
    <t>771574131</t>
  </si>
  <si>
    <t>Montáž podlah z dlaždic keramických lepených flexibilním lepidlem režných nebo glazovaných protiskluzných nebo reliefovaných do 50 ks/ m2</t>
  </si>
  <si>
    <t>112674498</t>
  </si>
  <si>
    <t>NOVE PODLAHY Z DLAZBY</t>
  </si>
  <si>
    <t>/viz vykres c.10+11 - tabilka mistnosti/</t>
  </si>
  <si>
    <t>123</t>
  </si>
  <si>
    <t>5976143R</t>
  </si>
  <si>
    <t>dlaždice keramické podlahové protiskluzné</t>
  </si>
  <si>
    <t>-1723757312</t>
  </si>
  <si>
    <t>75,44</t>
  </si>
  <si>
    <t>124</t>
  </si>
  <si>
    <t>771474113</t>
  </si>
  <si>
    <t>Montáž soklíků z dlaždic keramických lepených flexibilním lepidlem rovných výšky přes 90 do 120 mm</t>
  </si>
  <si>
    <t>-1095697326</t>
  </si>
  <si>
    <t>(3,34+4,20)*2</t>
  </si>
  <si>
    <t>(2,60*2+1,50)</t>
  </si>
  <si>
    <t>-(0,80*3+1,45)</t>
  </si>
  <si>
    <t>125</t>
  </si>
  <si>
    <t>5976127R</t>
  </si>
  <si>
    <t>dlažba soková - podlahová keramická</t>
  </si>
  <si>
    <t>-879641205</t>
  </si>
  <si>
    <t>17,93*0,10</t>
  </si>
  <si>
    <t>1,793*1,2 "Přepočtené koeficientem množství</t>
  </si>
  <si>
    <t>126</t>
  </si>
  <si>
    <t>771990112</t>
  </si>
  <si>
    <t>Vyrovnání podkladní vrstvy samonivelační stěrkou tl. 4 mm, min. pevnosti 30 MPa</t>
  </si>
  <si>
    <t>267896868</t>
  </si>
  <si>
    <t>127</t>
  </si>
  <si>
    <t>771990192</t>
  </si>
  <si>
    <t>Vyrovnání podkladní vrstvy samonivelační stěrkou tl. 4 mm, min. pevnosti Příplatek k cenám za každý další 1 mm tloušťky, min. pevnosti 30 MPa</t>
  </si>
  <si>
    <t>1035027943</t>
  </si>
  <si>
    <t>128</t>
  </si>
  <si>
    <t>998771101</t>
  </si>
  <si>
    <t>Přesun hmot pro podlahy z dlaždic stanovený z hmotnosti přesunovaného materiálu vodorovná dopravní vzdálenost do 50 m v objektech výšky do 6 m</t>
  </si>
  <si>
    <t>194699601</t>
  </si>
  <si>
    <t>776</t>
  </si>
  <si>
    <t>Podlahy povlakové</t>
  </si>
  <si>
    <t>129</t>
  </si>
  <si>
    <t>776201814</t>
  </si>
  <si>
    <t>Demontáž povlakových podlahovin volně položených podlepených páskou</t>
  </si>
  <si>
    <t>2041820694</t>
  </si>
  <si>
    <t>STAVAJICI PODLAHOVINA - KOBEREC</t>
  </si>
  <si>
    <t>6,40*5,645</t>
  </si>
  <si>
    <t>130</t>
  </si>
  <si>
    <t>776410811</t>
  </si>
  <si>
    <t>Demontáž soklíků nebo lišt pryžových nebo plastových</t>
  </si>
  <si>
    <t>-1931708469</t>
  </si>
  <si>
    <t>(6,40+5,645)*2</t>
  </si>
  <si>
    <t>-(0,80*2+1,50)</t>
  </si>
  <si>
    <t>131</t>
  </si>
  <si>
    <t>1202328693</t>
  </si>
  <si>
    <t>0,115</t>
  </si>
  <si>
    <t>132</t>
  </si>
  <si>
    <t>-738269036</t>
  </si>
  <si>
    <t>133</t>
  </si>
  <si>
    <t>1620624733</t>
  </si>
  <si>
    <t>0,115*19</t>
  </si>
  <si>
    <t>134</t>
  </si>
  <si>
    <t>997013831</t>
  </si>
  <si>
    <t>Poplatek za uložení stavebního odpadu na skládce (skládkovné) směsného stavebního a demoličního zatříděného do Katalogu odpadů pod kódem 170 904</t>
  </si>
  <si>
    <t>-114133389</t>
  </si>
  <si>
    <t>781</t>
  </si>
  <si>
    <t>Dokončovací práce - obklady</t>
  </si>
  <si>
    <t>135</t>
  </si>
  <si>
    <t>781474113</t>
  </si>
  <si>
    <t>Montáž obkladů vnitřních stěn z dlaždic keramických lepených flexibilním lepidlem režných nebo glazovaných hladkých přes 12 do 19 ks/m2</t>
  </si>
  <si>
    <t>-2074255933</t>
  </si>
  <si>
    <t>KERAMICKE OBKLADY</t>
  </si>
  <si>
    <t>(3,16*2+2,52+3,16)*0,20</t>
  </si>
  <si>
    <t>(2,27+2,43+0,90+0,95)*0,20</t>
  </si>
  <si>
    <t>-1,30*2,00*2</t>
  </si>
  <si>
    <t>0,10*(0,80+2,00*2)*2</t>
  </si>
  <si>
    <t>136</t>
  </si>
  <si>
    <t>59761020R</t>
  </si>
  <si>
    <t>obkládačky keramické</t>
  </si>
  <si>
    <t>-1933349863</t>
  </si>
  <si>
    <t>134,99</t>
  </si>
  <si>
    <t>134,99*1,1 "Přepočtené koeficientem množství</t>
  </si>
  <si>
    <t>137</t>
  </si>
  <si>
    <t>998781101</t>
  </si>
  <si>
    <t>Přesun hmot pro obklady keramické stanovený z hmotnosti přesunovaného materiálu vodorovná dopravní vzdálenost do 50 m v objektech výšky do 6 m</t>
  </si>
  <si>
    <t>-112931510</t>
  </si>
  <si>
    <t>783</t>
  </si>
  <si>
    <t>Dokončovací práce - nátěry</t>
  </si>
  <si>
    <t>138</t>
  </si>
  <si>
    <t>783314203</t>
  </si>
  <si>
    <t>Základní antikorozní nátěr zámečnických konstrukcí jednonásobný syntetický samozákladující</t>
  </si>
  <si>
    <t>1660459494</t>
  </si>
  <si>
    <t>NATER NOVYCH ZARUBNI</t>
  </si>
  <si>
    <t>1,20*4</t>
  </si>
  <si>
    <t>NATER MRIZI</t>
  </si>
  <si>
    <t>1,30*2,70*4*3</t>
  </si>
  <si>
    <t>139</t>
  </si>
  <si>
    <t>783315101</t>
  </si>
  <si>
    <t>Mezinátěr zámečnických konstrukcí jednonásobný syntetický standardní</t>
  </si>
  <si>
    <t>-165260350</t>
  </si>
  <si>
    <t>140</t>
  </si>
  <si>
    <t>783317101</t>
  </si>
  <si>
    <t>Krycí nátěr (email) zámečnických konstrukcí jednonásobný syntetický standardní</t>
  </si>
  <si>
    <t>-304261151</t>
  </si>
  <si>
    <t>784</t>
  </si>
  <si>
    <t>Dokončovací práce - malby a tapety</t>
  </si>
  <si>
    <t>141</t>
  </si>
  <si>
    <t>784211121</t>
  </si>
  <si>
    <t>Malby z malířských směsí otěruvzdorných za mokra dvojnásobné, bílé za mokra otěruvzdorné středně v místnostech výšky do 3,80 m</t>
  </si>
  <si>
    <t>1674537582</t>
  </si>
  <si>
    <t>VYMALBA STROPU A STEN</t>
  </si>
  <si>
    <t>STROPY</t>
  </si>
  <si>
    <t>18,42</t>
  </si>
  <si>
    <t>STENY</t>
  </si>
  <si>
    <t>(4,19+3,16)*2*3,85</t>
  </si>
  <si>
    <t>(5,765+3,16)*2*3,85</t>
  </si>
  <si>
    <t>(1,885+2,27)*2*3,85</t>
  </si>
  <si>
    <t>(2,62+2,27)*2*3,85</t>
  </si>
  <si>
    <t>(1,84+1,75)*2*3,85</t>
  </si>
  <si>
    <t>(3,465+2,43)*2*3,85</t>
  </si>
  <si>
    <t>(0,95+2,43)*2*3,85</t>
  </si>
  <si>
    <t>40,00</t>
  </si>
  <si>
    <t>142</t>
  </si>
  <si>
    <t>952902321</t>
  </si>
  <si>
    <t>Čištění budov při provádění oprav a udržovacích prací stěn stíráním, výšky přes 2m</t>
  </si>
  <si>
    <t>-338707220</t>
  </si>
  <si>
    <t>979</t>
  </si>
  <si>
    <t>Vybavení interiéru</t>
  </si>
  <si>
    <t>143</t>
  </si>
  <si>
    <t>766821111</t>
  </si>
  <si>
    <t>Montáž nábytku vestavěného korpusu skříně policové jednokřídlové</t>
  </si>
  <si>
    <t>-263857591</t>
  </si>
  <si>
    <t>VESTAVENE SKRINE</t>
  </si>
  <si>
    <t>/viz vykres c.17 dle udaje projektanta/</t>
  </si>
  <si>
    <t>1+3+4</t>
  </si>
  <si>
    <t>144</t>
  </si>
  <si>
    <t>R POL 3</t>
  </si>
  <si>
    <t>skříň policová s plnými dveřmi jednokřídlová cca 0,60x0,95x1,90 m</t>
  </si>
  <si>
    <t>2093536368</t>
  </si>
  <si>
    <t>145</t>
  </si>
  <si>
    <t>R POL 4</t>
  </si>
  <si>
    <t>skříň policová s plnými dveřmi jednokřídlová cca 0,60x0,45x1,90 m</t>
  </si>
  <si>
    <t>-1311041686</t>
  </si>
  <si>
    <t>146</t>
  </si>
  <si>
    <t>R POL 5</t>
  </si>
  <si>
    <t>skříň policová s plnými dveřmi jednokřídlová cca 0,60x0,80x1,90 m</t>
  </si>
  <si>
    <t>1813309680</t>
  </si>
  <si>
    <t>147</t>
  </si>
  <si>
    <t>953943112</t>
  </si>
  <si>
    <t>Osazování drobných kovových předmětů výrobků ostatních jinde neuvedených do vynechaných či vysekaných kapes zdiva, se zajištěním polohy se zalitím maltou cementovou, hmotnosti přes 1 do 5 kg/kus</t>
  </si>
  <si>
    <t>-1978917699</t>
  </si>
  <si>
    <t xml:space="preserve">WC VYBAVENI </t>
  </si>
  <si>
    <t>SOC.ZARIZENI + WC INVALIDNI</t>
  </si>
  <si>
    <t>/viz vypis - vykres c.17/</t>
  </si>
  <si>
    <t xml:space="preserve"> ZRCADLA</t>
  </si>
  <si>
    <t>2+2+1</t>
  </si>
  <si>
    <t>148</t>
  </si>
  <si>
    <t>6346512R1</t>
  </si>
  <si>
    <t>zrcadlo bronzové koupelnové</t>
  </si>
  <si>
    <t>1424656624</t>
  </si>
  <si>
    <t>0,80*0,60*5</t>
  </si>
  <si>
    <t>149</t>
  </si>
  <si>
    <t>6346512R2</t>
  </si>
  <si>
    <t>zrcadlo bronzové koupelnové sklopné s rukojetí</t>
  </si>
  <si>
    <t>-1927456067</t>
  </si>
  <si>
    <t>WC INVALIDNI</t>
  </si>
  <si>
    <t>0,60*0,80</t>
  </si>
  <si>
    <t>150</t>
  </si>
  <si>
    <t>72529151R</t>
  </si>
  <si>
    <t>Doplňky zařízení koupelen a záchodů nerez dávkovač tekutého mýdla na 350 ml</t>
  </si>
  <si>
    <t>-1652000436</t>
  </si>
  <si>
    <t>2+2+1+1</t>
  </si>
  <si>
    <t>151</t>
  </si>
  <si>
    <t>725291621</t>
  </si>
  <si>
    <t>Doplňky zařízení koupelen a záchodů nerezové zásobník toaletních papírů d=300 mm</t>
  </si>
  <si>
    <t>soubor</t>
  </si>
  <si>
    <t>985885987</t>
  </si>
  <si>
    <t>SOC.ZARIZENI</t>
  </si>
  <si>
    <t>3+3+1</t>
  </si>
  <si>
    <t>152</t>
  </si>
  <si>
    <t>725291631</t>
  </si>
  <si>
    <t>Doplňky zařízení koupelen a záchodů nerezové zásobník papírových ručníků</t>
  </si>
  <si>
    <t>-330215426</t>
  </si>
  <si>
    <t>1+1</t>
  </si>
  <si>
    <t>153</t>
  </si>
  <si>
    <t>5543107R</t>
  </si>
  <si>
    <t>koš odpadkový nášlapný nerez 30 litrů</t>
  </si>
  <si>
    <t>183543121</t>
  </si>
  <si>
    <t>1+2+2+1</t>
  </si>
  <si>
    <t>154</t>
  </si>
  <si>
    <t>R POL 6</t>
  </si>
  <si>
    <t>dvojháček koupelnový nerez D+M</t>
  </si>
  <si>
    <t>-942592765</t>
  </si>
  <si>
    <t>3+3+1+3</t>
  </si>
  <si>
    <t>155</t>
  </si>
  <si>
    <t>-642642171</t>
  </si>
  <si>
    <t>OSOUSECE RUKOU</t>
  </si>
  <si>
    <t>2+2</t>
  </si>
  <si>
    <t>156</t>
  </si>
  <si>
    <t>55431063</t>
  </si>
  <si>
    <t>osušovač rukou elektrický nerezový matný kryt</t>
  </si>
  <si>
    <t>-1880966905</t>
  </si>
  <si>
    <t>157</t>
  </si>
  <si>
    <t>R POL 7</t>
  </si>
  <si>
    <t>Ovladač signál. systému nouzového volání</t>
  </si>
  <si>
    <t>-1912409472</t>
  </si>
  <si>
    <t>158</t>
  </si>
  <si>
    <t>953943114</t>
  </si>
  <si>
    <t>Osazování drobných kovových předmětů výrobků ostatních jinde neuvedených do vynechaných či vysekaných kapes zdiva, se zajištěním polohy se zalitím maltou cementovou, hmotnosti přes 15 do 30 kg/kus</t>
  </si>
  <si>
    <t>-1260239241</t>
  </si>
  <si>
    <t>SKLOPNE SEDATKO A PREBALOVACI PULT</t>
  </si>
  <si>
    <t>159</t>
  </si>
  <si>
    <t>554310R2</t>
  </si>
  <si>
    <t>sklopný přebalovací pult</t>
  </si>
  <si>
    <t>-387452288</t>
  </si>
  <si>
    <t>160</t>
  </si>
  <si>
    <t>554310R3</t>
  </si>
  <si>
    <t>sklopné sedátko</t>
  </si>
  <si>
    <t>-445695540</t>
  </si>
  <si>
    <t>161</t>
  </si>
  <si>
    <t>7252916R3</t>
  </si>
  <si>
    <t>Doplňky zařízení koupelen a záchodů nerezové madlo s držákem na toaletní papír</t>
  </si>
  <si>
    <t>1155876846</t>
  </si>
  <si>
    <t>162</t>
  </si>
  <si>
    <t>7252916R2</t>
  </si>
  <si>
    <t>Doplňky zařízení koupelen a záchodů nerezové madlo 813 mm sklopné</t>
  </si>
  <si>
    <t>2117927483</t>
  </si>
  <si>
    <t>163</t>
  </si>
  <si>
    <t>7252916R1</t>
  </si>
  <si>
    <t>Doplňky zařízení koupelen a záchodů nerezové madlo 550 mm pevné</t>
  </si>
  <si>
    <t>-405000101</t>
  </si>
  <si>
    <t>MADLO DVERNI</t>
  </si>
  <si>
    <t>164</t>
  </si>
  <si>
    <t>R POL 8</t>
  </si>
  <si>
    <t>Vybavení místnosti č.OP7A (obsluha) nábytkem - police, skříňka na osobní věci, otočná židle, psací stůl, kancelářská škříňka policová a kontejner na šuplíky</t>
  </si>
  <si>
    <t>kpl</t>
  </si>
  <si>
    <t>1821910138</t>
  </si>
  <si>
    <t>165</t>
  </si>
  <si>
    <t>R POL 9</t>
  </si>
  <si>
    <t>DMTŽ a likvidace stáv.vybavení soc.zařízení</t>
  </si>
  <si>
    <t>15678906</t>
  </si>
  <si>
    <t>166</t>
  </si>
  <si>
    <t>2057681882</t>
  </si>
  <si>
    <t>VRN</t>
  </si>
  <si>
    <t>Vedlejší rozpočtové náklady</t>
  </si>
  <si>
    <t>VRN1</t>
  </si>
  <si>
    <t>Průzkumné, geodetické a projektové práce</t>
  </si>
  <si>
    <t>167</t>
  </si>
  <si>
    <t>013254000</t>
  </si>
  <si>
    <t>Dokumentace skutečného provedení stavby</t>
  </si>
  <si>
    <t>1024</t>
  </si>
  <si>
    <t>-1712804654</t>
  </si>
  <si>
    <t>VRN3</t>
  </si>
  <si>
    <t>Zařízení staveniště</t>
  </si>
  <si>
    <t>168</t>
  </si>
  <si>
    <t>030001000</t>
  </si>
  <si>
    <t>Zařízení staveniště - zřízení, provoz, zrušení</t>
  </si>
  <si>
    <t>-1508891578</t>
  </si>
  <si>
    <t>169</t>
  </si>
  <si>
    <t>034002000</t>
  </si>
  <si>
    <t>Zabezpečení staveniště</t>
  </si>
  <si>
    <t>-2144521394</t>
  </si>
  <si>
    <t>VRN4</t>
  </si>
  <si>
    <t>Inženýrská činnost</t>
  </si>
  <si>
    <t>170</t>
  </si>
  <si>
    <t>045002000</t>
  </si>
  <si>
    <t>Kompletační a koordinační činnost</t>
  </si>
  <si>
    <t>-1267531605</t>
  </si>
  <si>
    <t>VRN7</t>
  </si>
  <si>
    <t>Provozní vlivy</t>
  </si>
  <si>
    <t>171</t>
  </si>
  <si>
    <t>071002000</t>
  </si>
  <si>
    <t>Provoz investora, třetích osob</t>
  </si>
  <si>
    <t>-1694432577</t>
  </si>
  <si>
    <t>172</t>
  </si>
  <si>
    <t>071002000R</t>
  </si>
  <si>
    <t>1037136568</t>
  </si>
  <si>
    <t>2 - ZDRAVOTNÍ INSTALACE - VNITŘNÍ VODOVOD</t>
  </si>
  <si>
    <t xml:space="preserve">MATERIÁLY  P Ř Í P A D N Ě   UVEDENÉ V ROZPOČTU JSOU  O R I E N T A Č N Í. MOHOU BÝT DODVATELEM V SOULADU SE ZÁKONEM č.134/2016 SB ZAMĚNĚNY ZA PŘEDPOKLADU, ŽE BUDOU SPLŇOVAT SROVNATELNÉ  TECHNICKÉ PARAMETRY    CIRKULAČNÍ ČERPADLO JE SOUČÁST OBJ.VYTÁPĚNÍ. VYBAVENI SOC.ZAŘ.JE SOUČÁSTÍ OBJ.STAVEBNÍ ČÁST.</t>
  </si>
  <si>
    <t xml:space="preserve">    1 - Zemní práce a stavební práce</t>
  </si>
  <si>
    <t xml:space="preserve">    D1 - ZAŘIZOVACÍ PŘEDMĚTY - již neuváděny v části kanalizace</t>
  </si>
  <si>
    <t xml:space="preserve">    D2 - POTRUBÍ PN20</t>
  </si>
  <si>
    <t xml:space="preserve">    D3 - ARMATURY</t>
  </si>
  <si>
    <t xml:space="preserve">    D4 - Ostatní výkony</t>
  </si>
  <si>
    <t xml:space="preserve">    D5 - Doplňující položky</t>
  </si>
  <si>
    <t xml:space="preserve">    D6 - Přípojka odhad - cca 6 m od hrany budovy</t>
  </si>
  <si>
    <t>Zemní práce a stavební práce</t>
  </si>
  <si>
    <t>Pol51</t>
  </si>
  <si>
    <t>Zemní a stavební práce - napojení na vodovodní řad (uvažováno cca 6 m od hrany budovy - přesná poloha není známá (výkopy, hutnění, podsyp, obsyp, uvedení terénu do původního stavu, všechny potřebné zkoušky)</t>
  </si>
  <si>
    <t>-739424421</t>
  </si>
  <si>
    <t>Pol45</t>
  </si>
  <si>
    <t>Zemní a stavební práce - překop chodby cca 8 m3 (výkop ke stávající jímce, zásyp, hutnění, oprava povrchu apod.)</t>
  </si>
  <si>
    <t>-327851289</t>
  </si>
  <si>
    <t>D1</t>
  </si>
  <si>
    <t>ZAŘIZOVACÍ PŘEDMĚTY - již neuváděny v části kanalizace</t>
  </si>
  <si>
    <t>Pol15</t>
  </si>
  <si>
    <t>Umyvadlová baterie stojánková s automaticou výpustí</t>
  </si>
  <si>
    <t>ks</t>
  </si>
  <si>
    <t>1851163408</t>
  </si>
  <si>
    <t>Pol16</t>
  </si>
  <si>
    <t>Umyvadlová nástěnná baterie s prodlouženým ramenem k výlevce</t>
  </si>
  <si>
    <t>-1721837599</t>
  </si>
  <si>
    <t>Pol17</t>
  </si>
  <si>
    <t>Bidetová stojánková baterie páková s automatickou zátkou</t>
  </si>
  <si>
    <t>-1985217750</t>
  </si>
  <si>
    <t>Pol18</t>
  </si>
  <si>
    <t>Stojánková umyvadlová baterie pro tělesně postižení bez výpusti</t>
  </si>
  <si>
    <t>498912673</t>
  </si>
  <si>
    <t>Pol19</t>
  </si>
  <si>
    <t>Roháček pro umyvadla, výlevku, bidet a ke kotli pro napouštění - (studená a teplá)</t>
  </si>
  <si>
    <t>-1609477547</t>
  </si>
  <si>
    <t>Pol20</t>
  </si>
  <si>
    <t>Umyvadlo, keramický kryt na sifon s instalační sadou</t>
  </si>
  <si>
    <t>1910619030</t>
  </si>
  <si>
    <t>Pol21</t>
  </si>
  <si>
    <t>Zdravotní umyvadlo pro telesně postižené včetně sifonu a potřebné instalační sady</t>
  </si>
  <si>
    <t>1835421208</t>
  </si>
  <si>
    <t>Pol22</t>
  </si>
  <si>
    <t>Pisoár s vnějším přívodem vody, podomítkový modul pro urinal, sifon, gumové těsnění, sada kryt, trubička, časovač, instalační sada</t>
  </si>
  <si>
    <t>-1615374010</t>
  </si>
  <si>
    <t>Pol22.1</t>
  </si>
  <si>
    <t>Dělící stěna k pisoáru - nerez/nerez včetně montáže</t>
  </si>
  <si>
    <t>-513058089</t>
  </si>
  <si>
    <t>Pol23</t>
  </si>
  <si>
    <t>Kloset závěsný, podomítkouvý modul, vyrovnávací protihlukov sada a tmel, duraplastové sedto, tlačítko dual flush</t>
  </si>
  <si>
    <t>-782233576</t>
  </si>
  <si>
    <t>Pol24</t>
  </si>
  <si>
    <t>Závěsný kloset pro tělesně postižené (zadní odpad), sedátko bez poklopu, závěsný domul, rovné odpadní připojení, tlačítko</t>
  </si>
  <si>
    <t>-983899906</t>
  </si>
  <si>
    <t>Pol25</t>
  </si>
  <si>
    <t>Závěsný bidet, závěsný modul, protihluková sada a tmel, instalační sada</t>
  </si>
  <si>
    <t>1381767632</t>
  </si>
  <si>
    <t>Pol26</t>
  </si>
  <si>
    <t>Závěsná výlevka, závesný modul, instalační sada</t>
  </si>
  <si>
    <t>1819124236</t>
  </si>
  <si>
    <t>Pol27</t>
  </si>
  <si>
    <t>Podlahový žlab včetně mřížky a instalačního příslušenství</t>
  </si>
  <si>
    <t>-171102033</t>
  </si>
  <si>
    <t>D2</t>
  </si>
  <si>
    <t>POTRUBÍ PN20</t>
  </si>
  <si>
    <t>Pol28</t>
  </si>
  <si>
    <t>16x2.2 včetně kolínek, odboček, izolace</t>
  </si>
  <si>
    <t>bm</t>
  </si>
  <si>
    <t>-296262357</t>
  </si>
  <si>
    <t>Pol29</t>
  </si>
  <si>
    <t>20x2.8 včetně kolínek, odboček, izolace</t>
  </si>
  <si>
    <t>1240696604</t>
  </si>
  <si>
    <t>Pol30</t>
  </si>
  <si>
    <t>25x3.5 včetně kolínek, odboček, izolace</t>
  </si>
  <si>
    <t>-952863830</t>
  </si>
  <si>
    <t>Pol31</t>
  </si>
  <si>
    <t>32x4.4 včetně kolínek, odboček, izolace</t>
  </si>
  <si>
    <t>-929364713</t>
  </si>
  <si>
    <t>Pol32</t>
  </si>
  <si>
    <t>40x5.5 včetně kolínek, odboček, izolace (včetně přípojky k vodovodnímu řadu, tj. cca 6 m od vnější strany budovy)</t>
  </si>
  <si>
    <t>1984155226</t>
  </si>
  <si>
    <t>Pol33</t>
  </si>
  <si>
    <t>Systém uložení a uchycení potrubí v soupisu horních položek, obímky, stavební příprava, začištění, průchod stavebním konstrukcemi</t>
  </si>
  <si>
    <t>-191482947</t>
  </si>
  <si>
    <t>D3</t>
  </si>
  <si>
    <t>ARMATURY</t>
  </si>
  <si>
    <t>Pol34</t>
  </si>
  <si>
    <t>Domovní podružný vodoměr</t>
  </si>
  <si>
    <t>1553479180</t>
  </si>
  <si>
    <t>Pol35</t>
  </si>
  <si>
    <t>Kulový kohout DN40</t>
  </si>
  <si>
    <t>16919426</t>
  </si>
  <si>
    <t>Pol36</t>
  </si>
  <si>
    <t>KK DN25</t>
  </si>
  <si>
    <t>151590868</t>
  </si>
  <si>
    <t>Pol37</t>
  </si>
  <si>
    <t>Vypouštěcí kohout DN15</t>
  </si>
  <si>
    <t>2109568007</t>
  </si>
  <si>
    <t>Pol38</t>
  </si>
  <si>
    <t>Zpětná klapka</t>
  </si>
  <si>
    <t>861530742</t>
  </si>
  <si>
    <t>Pol13</t>
  </si>
  <si>
    <t>Hlavní uzávěr KK DN40, filtr, uzávěr, kontrolní výpusť, zpětný ventil, vypouštěcí ventil</t>
  </si>
  <si>
    <t>-1695094993</t>
  </si>
  <si>
    <t>D4</t>
  </si>
  <si>
    <t>Ostatní výkony</t>
  </si>
  <si>
    <t>Pol39</t>
  </si>
  <si>
    <t>Demontáž stávajícího systému (zařizovací předměty, přístupné rozvody apod. ) - odvezeno do sběrného dvora a výzisk řádně vyúčtován v rámci stavby dle směrice SŽDC</t>
  </si>
  <si>
    <t>-1278364537</t>
  </si>
  <si>
    <t>D5</t>
  </si>
  <si>
    <t>Doplňující položky</t>
  </si>
  <si>
    <t>Pol40</t>
  </si>
  <si>
    <t>Montážní, kotvící, spojovací a těsnící materiál</t>
  </si>
  <si>
    <t>-1492185373</t>
  </si>
  <si>
    <t>Pol42</t>
  </si>
  <si>
    <t>Tlaková zkouška vody dle ČSN, případné další potřebné zkoušky a revize</t>
  </si>
  <si>
    <t>-244267716</t>
  </si>
  <si>
    <t>Pol43</t>
  </si>
  <si>
    <t>Proplach, desinfekce</t>
  </si>
  <si>
    <t>1554225014</t>
  </si>
  <si>
    <t>Pol44</t>
  </si>
  <si>
    <t>Prostupy v konstrukcích a drážky ve stěnách a ostatních souvisejích konstr. dle skutečné potřeby při montáži, začištění, utěsnění - obklady nezapočteny - viz stavba</t>
  </si>
  <si>
    <t>-619795168</t>
  </si>
  <si>
    <t>D6</t>
  </si>
  <si>
    <t>Přípojka odhad - cca 6 m od hrany budovy</t>
  </si>
  <si>
    <t>Pol47</t>
  </si>
  <si>
    <t>Drobný materiál</t>
  </si>
  <si>
    <t>-1382177366</t>
  </si>
  <si>
    <t>Pol48</t>
  </si>
  <si>
    <t>Všechny přepepsané popř. požadované zkoušky včetně revizí</t>
  </si>
  <si>
    <t>1810833809</t>
  </si>
  <si>
    <t>012103000</t>
  </si>
  <si>
    <t>Geodetické práce před výstavbou - vytýčení trasy vč.křížení sítí</t>
  </si>
  <si>
    <t>1954867757</t>
  </si>
  <si>
    <t>Dokumentace skutečného provedení stavby vč.geodet.zaměření</t>
  </si>
  <si>
    <t>-1834692297</t>
  </si>
  <si>
    <t>1625908650</t>
  </si>
  <si>
    <t>-366305799</t>
  </si>
  <si>
    <t>035002000</t>
  </si>
  <si>
    <t>Pronájmy ploch, objektů - zábor pozemku</t>
  </si>
  <si>
    <t>256450827</t>
  </si>
  <si>
    <t>3 - ZDRAVOTNÍ INSTALACE - VNITŘNÍ KANALIZACE</t>
  </si>
  <si>
    <t xml:space="preserve">SŽDZ s.o., OŘ ÚSTÍ NAD LABEM              </t>
  </si>
  <si>
    <t xml:space="preserve">MATERIÁLY  P Ř Í P A D N Ě   UVEDENÉ V ROZPOČTU JSOU  O R I E N T A Č N Í. MOHOU BÝT DODVATELEM V SOULADU SE ZÁKONEM č.134/2016 SB ZAMĚNĚNY ZA PŘEDPOKLADU, ŽE BUDOU SPLŇOVAT SROVNATELNÉ  TECHNICKÉ PARAMETRY. DMTŽ VNITŘNÍHO ZAŘÍZENÍ - JE SOUČÁST OBJ.VNITŘNÍ VODOVOD  </t>
  </si>
  <si>
    <t xml:space="preserve">    D1 - Zařizovací předměty</t>
  </si>
  <si>
    <t xml:space="preserve">    D2 - Potrubí vnitřní svodné  potrubí HT</t>
  </si>
  <si>
    <t xml:space="preserve">    D3 - Svodné ležaté potrubí KG</t>
  </si>
  <si>
    <t xml:space="preserve">    D4 - Doplňující položky</t>
  </si>
  <si>
    <t>Pol83</t>
  </si>
  <si>
    <t>Zemní a stavební práce - překop chodby cca 8 m3 (výkop ke stávající jímce, zásyb, hutnění, oprava povrchu apod.)</t>
  </si>
  <si>
    <t>-54375347</t>
  </si>
  <si>
    <t>Zařizovací předměty</t>
  </si>
  <si>
    <t>Pol53</t>
  </si>
  <si>
    <t>trychtýřový sifon ke kotli</t>
  </si>
  <si>
    <t>1586105379</t>
  </si>
  <si>
    <t>Pol54</t>
  </si>
  <si>
    <t>zápachová uzávěra v technické místnosti HL DN40</t>
  </si>
  <si>
    <t>-332855993</t>
  </si>
  <si>
    <t xml:space="preserve">Potrubí vnitřní svodné  potrubí HT</t>
  </si>
  <si>
    <t>Pol56</t>
  </si>
  <si>
    <t>DN50 včetně kolen a odboček</t>
  </si>
  <si>
    <t>117352392</t>
  </si>
  <si>
    <t>Pol60</t>
  </si>
  <si>
    <t>DN75 včetně kolen a odboček</t>
  </si>
  <si>
    <t>-694441040</t>
  </si>
  <si>
    <t>Pol61</t>
  </si>
  <si>
    <t>DN110 včetně kolen a odboček</t>
  </si>
  <si>
    <t>-1249871308</t>
  </si>
  <si>
    <t>Pol66</t>
  </si>
  <si>
    <t>ODVĚTRÁNÍ NAD STŘECHU S TĚSNÍCÍM LÍMCEM DN110</t>
  </si>
  <si>
    <t>706675209</t>
  </si>
  <si>
    <t>Pol67</t>
  </si>
  <si>
    <t>ODVĚTRÁNÍ NAD STŘECHU S TĚSNÍCÍM LÍMCEM DN75</t>
  </si>
  <si>
    <t>-1154897210</t>
  </si>
  <si>
    <t>Pol68</t>
  </si>
  <si>
    <t>SUCHÝ SIFON V PODLAZE U PISOÁRŮ</t>
  </si>
  <si>
    <t>254614299</t>
  </si>
  <si>
    <t>Svodné ležaté potrubí KG</t>
  </si>
  <si>
    <t>Pol69</t>
  </si>
  <si>
    <t>DN160</t>
  </si>
  <si>
    <t>565967776</t>
  </si>
  <si>
    <t>Pol70</t>
  </si>
  <si>
    <t>DN125</t>
  </si>
  <si>
    <t>1349327600</t>
  </si>
  <si>
    <t>Pol73</t>
  </si>
  <si>
    <t>DN110</t>
  </si>
  <si>
    <t>-658800986</t>
  </si>
  <si>
    <t>Pol79</t>
  </si>
  <si>
    <t>ČISTÍCÍ KUS DN160</t>
  </si>
  <si>
    <t>-342777520</t>
  </si>
  <si>
    <t>Pol80</t>
  </si>
  <si>
    <t>Vytažení stávajících stoupaček kanalizace nad střechu</t>
  </si>
  <si>
    <t>-503847688</t>
  </si>
  <si>
    <t>Pol82</t>
  </si>
  <si>
    <t>-1237482842</t>
  </si>
  <si>
    <t>Pol84</t>
  </si>
  <si>
    <t>Zkouška kanalizace dle ČSN 73 6760, případně další potřebné revize</t>
  </si>
  <si>
    <t>-804151742</t>
  </si>
  <si>
    <t>Pol85</t>
  </si>
  <si>
    <t>Stavební práce (příprava pro vedení potrubí ve stěně, začistění, napojení na revizní šachtu apod.)</t>
  </si>
  <si>
    <t>-1985592901</t>
  </si>
  <si>
    <t>-107647395</t>
  </si>
  <si>
    <t>4 - PŘÍPOJKA KANALIZACE</t>
  </si>
  <si>
    <t xml:space="preserve">SŽDZ s.o., OŘ ÚSTÍ NAD LABEM       </t>
  </si>
  <si>
    <t xml:space="preserve">MATERIÁLY  P Ř Í P A D N Ě   UVEDENÉ V ROZPOČTU JSOU  O R I E N T A Č N Í. MOHOU BÝT DODVATELEM V SOULADU SE ZÁKONEM č.134/2016 SB ZAMĚNĚNY ZA PŘEDPOKLADU, ŽE BUDOU SPLŇOVAT SROVNATELNÉ  TECHNICKÉ PARAMETRY.</t>
  </si>
  <si>
    <t xml:space="preserve">    1 - Zemní práce</t>
  </si>
  <si>
    <t xml:space="preserve">    8 - Trubní vedení</t>
  </si>
  <si>
    <t xml:space="preserve">    D3 - Doplňující položky</t>
  </si>
  <si>
    <t>Zemní práce</t>
  </si>
  <si>
    <t>Pol4</t>
  </si>
  <si>
    <t>Výkop</t>
  </si>
  <si>
    <t>-1535307483</t>
  </si>
  <si>
    <t>Pol5</t>
  </si>
  <si>
    <t>Podsyp, obsyp - materiál dle předpisů vč. dopravy</t>
  </si>
  <si>
    <t>-1013619928</t>
  </si>
  <si>
    <t>Pol6</t>
  </si>
  <si>
    <t>Zásyp, fólie dle TKP, hutnění po vrstvách dle předepsaných standardů - vč. uvedení povrchu kominiace d původního stavu</t>
  </si>
  <si>
    <t>716197034</t>
  </si>
  <si>
    <t>Trubní vedení</t>
  </si>
  <si>
    <t>Pol1</t>
  </si>
  <si>
    <t>170154671</t>
  </si>
  <si>
    <t>Pol87</t>
  </si>
  <si>
    <t>-1700413822</t>
  </si>
  <si>
    <t>Pol88</t>
  </si>
  <si>
    <t>-635047233</t>
  </si>
  <si>
    <t>-1159720216</t>
  </si>
  <si>
    <t>505307858</t>
  </si>
  <si>
    <t>-1919353108</t>
  </si>
  <si>
    <t>130323636</t>
  </si>
  <si>
    <t>2092574392</t>
  </si>
  <si>
    <t>5 - ZDRAVOTNÍ INSTALACE - VNITŘNÍ PLYNOVOD</t>
  </si>
  <si>
    <t xml:space="preserve">MATERIÁLY  P Ř Í P A D N Ě   UVEDENÉ V ROZPOČTU JSOU  O R I E N T A Č N Í. MOHOU BÝT DODVATELEM V SOULADU SE ZÁKONEM č.134/2016 SB ZAMĚNĚNY ZA PŘEDPOKLADU, ŽE BUDOU SPLŇOVAT SROVNATELNÉ  TECHNICKÉ PARAMETRY. KONDENZAČNÍ KOTEL A JEHO ZPROVOZNĚNÍ, KOAXIÁLNÍ ODTAH SPALIN A EKVITERNÍ REGULACE ZAHRNUTY V OBJ.VYTÁPĚNÍ</t>
  </si>
  <si>
    <t xml:space="preserve">    D2 - ARMATURY</t>
  </si>
  <si>
    <t>Pol92</t>
  </si>
  <si>
    <t>Plynový kulový kohout DN25</t>
  </si>
  <si>
    <t>-982058288</t>
  </si>
  <si>
    <t>Pol93</t>
  </si>
  <si>
    <t>Ocelvé trubky černé závitové - jakost dle ČSN</t>
  </si>
  <si>
    <t>1373229455</t>
  </si>
  <si>
    <t>Pol94</t>
  </si>
  <si>
    <t>Chránička ocelová DN 40</t>
  </si>
  <si>
    <t>-2062663738</t>
  </si>
  <si>
    <t>Pol95</t>
  </si>
  <si>
    <t>Nátěry potrubí do DN50</t>
  </si>
  <si>
    <t>243911732</t>
  </si>
  <si>
    <t>Pol96</t>
  </si>
  <si>
    <t>Demontáž stávajícího plynovodu</t>
  </si>
  <si>
    <t>-717524105</t>
  </si>
  <si>
    <t>Pol97</t>
  </si>
  <si>
    <t>669774412</t>
  </si>
  <si>
    <t>Pol98</t>
  </si>
  <si>
    <t>Tlaková zkouška</t>
  </si>
  <si>
    <t>-1102379173</t>
  </si>
  <si>
    <t>Pol99</t>
  </si>
  <si>
    <t>Prostupy v konstrukcích a drážky ve stěnách a ostatních souvisejích konstr. dle skutečné potřeby při montáži, začištění, utěsnění</t>
  </si>
  <si>
    <t>185421532</t>
  </si>
  <si>
    <t>Pol101</t>
  </si>
  <si>
    <t>Všechny předepsané zkoušy včetně revizí, zprovoznění plynovodu, dokumentace skutečného stavu</t>
  </si>
  <si>
    <t>1728898572</t>
  </si>
  <si>
    <t>6 - ÚSTŘEDNÍ VYTÁPĚNÍ</t>
  </si>
  <si>
    <t>PSV - PSV</t>
  </si>
  <si>
    <t xml:space="preserve">    D1 - Zdroj tepla</t>
  </si>
  <si>
    <t xml:space="preserve">    D2 - Oběhová čerpadla, zařízení strojovny</t>
  </si>
  <si>
    <t xml:space="preserve">    D3 - Armatury závitové, regulační a měřicí, včetně příslušenství</t>
  </si>
  <si>
    <t xml:space="preserve">    D4 - Potrubí a izolace</t>
  </si>
  <si>
    <t xml:space="preserve">    D5 - Otopná tělesa</t>
  </si>
  <si>
    <t xml:space="preserve">    D6 - Radiátorové šroubení a hlavice</t>
  </si>
  <si>
    <t xml:space="preserve">    D7 - Ostatní výkony</t>
  </si>
  <si>
    <t xml:space="preserve">    D8 - Doplňující položky</t>
  </si>
  <si>
    <t>Zdroj tepla</t>
  </si>
  <si>
    <t>Pol102</t>
  </si>
  <si>
    <t>kondenzační kotel kotel 2.6-18.3 kW (vč. exp. nádoby, pojistného ventilu - součást kotle a přídavného příslušentví (nuto objednat): modul s ekvitermní regulací včetně čidla, sada pro připojení externího vertikálního zásobníku TV (3cestný ventil+servo a čidlo teploty), nepřímoohřevný vertikální zásobník 75 l</t>
  </si>
  <si>
    <t>-1567361429</t>
  </si>
  <si>
    <t>Pol103</t>
  </si>
  <si>
    <t>koaxiální odtah spalin přes střechu včetně přílušenství a hlavice nad střechou</t>
  </si>
  <si>
    <t>1095397559</t>
  </si>
  <si>
    <t>Oběhová čerpadla, zařízení strojovny</t>
  </si>
  <si>
    <t>Pol105</t>
  </si>
  <si>
    <t>Expanzní nádrž pro systémy s pitnou vodou - 8 l</t>
  </si>
  <si>
    <t>1498316746</t>
  </si>
  <si>
    <t>Pol106</t>
  </si>
  <si>
    <t>Cirkulační čerpadlo pro TV (dopravní výška 1.2 m) + časový spínač</t>
  </si>
  <si>
    <t>-1496355891</t>
  </si>
  <si>
    <t>Armatury závitové, regulační a měřicí, včetně příslušenství</t>
  </si>
  <si>
    <t>Pol107</t>
  </si>
  <si>
    <t>Kulový kohout DN25</t>
  </si>
  <si>
    <t>168561773</t>
  </si>
  <si>
    <t>Pol108</t>
  </si>
  <si>
    <t>Filtr DN25</t>
  </si>
  <si>
    <t>287435474</t>
  </si>
  <si>
    <t>Pol109</t>
  </si>
  <si>
    <t>Zpětná klapka DN25</t>
  </si>
  <si>
    <t>1911405741</t>
  </si>
  <si>
    <t>Pol110</t>
  </si>
  <si>
    <t>-1279736650</t>
  </si>
  <si>
    <t>Pol112</t>
  </si>
  <si>
    <t>Přepouštěcí ventil</t>
  </si>
  <si>
    <t>-1696653525</t>
  </si>
  <si>
    <t>Potrubí a izolace</t>
  </si>
  <si>
    <t>Pol113</t>
  </si>
  <si>
    <t>Cu 15x1, včetně fitinek, kolínek, přechodek, odboček atd.</t>
  </si>
  <si>
    <t>-123138002</t>
  </si>
  <si>
    <t>Pol114</t>
  </si>
  <si>
    <t>Cu 18x1, včetně fitinek, kolínek, přechodek, odboček atd.</t>
  </si>
  <si>
    <t>-218103305</t>
  </si>
  <si>
    <t>Pol115</t>
  </si>
  <si>
    <t>Cu 22x1, včetně fitinek, kolínek, přechodek, odboček atd.</t>
  </si>
  <si>
    <t>-500765092</t>
  </si>
  <si>
    <t>Pol116</t>
  </si>
  <si>
    <t>Cu 28x1,5, včetně fitinek, kolínek, přechodek, odboček atd.</t>
  </si>
  <si>
    <t>1425203051</t>
  </si>
  <si>
    <t>Pol117</t>
  </si>
  <si>
    <t>Izolace potrubí návleková se spoji pouze lepenými podle doporučení výrobce tl.25 mm (při lambda 0,039 W/mK) DN15</t>
  </si>
  <si>
    <t>-1739870625</t>
  </si>
  <si>
    <t>Pol118</t>
  </si>
  <si>
    <t>Izolace potrubí návleková se spoji pouze lepenými podle doporučení výrobce tl.25 mm (při lambda 0,039 W/mK) DN18</t>
  </si>
  <si>
    <t>1844344292</t>
  </si>
  <si>
    <t>Pol119</t>
  </si>
  <si>
    <t>Izolace potrubí návleková se spoji pouze lepenými podle doporučení výrobce tl.25 mm (při lambda 0,039 W/mK) DN22</t>
  </si>
  <si>
    <t>1833108897</t>
  </si>
  <si>
    <t>Pol120</t>
  </si>
  <si>
    <t>Izolace potrubí návleková se spoji pouze lepenými podle doporučení výrobce tl.25 mm (při lambda 0,039 W/mK) DN28</t>
  </si>
  <si>
    <t>83922202</t>
  </si>
  <si>
    <t>Pol121</t>
  </si>
  <si>
    <t>Systém uložení a uchycení potrubí v soupisu horních položek. Objímky dělené s gumovou výstelkou. Průchodky stavebními kontrukcemi atd.. Ostatní montážní materiál.</t>
  </si>
  <si>
    <t>571455647</t>
  </si>
  <si>
    <t>Otopná tělesa</t>
  </si>
  <si>
    <t>Pol122</t>
  </si>
  <si>
    <t>DESKOVÉ TĚLESO 22VKU 6050</t>
  </si>
  <si>
    <t>1512179045</t>
  </si>
  <si>
    <t>Pol123</t>
  </si>
  <si>
    <t>DESKOVÉ TĚLESO 22VKU 6060</t>
  </si>
  <si>
    <t>-224789219</t>
  </si>
  <si>
    <t>Pol124</t>
  </si>
  <si>
    <t>DESKOVÉ TĚLESO 22VKU 6090</t>
  </si>
  <si>
    <t>-230894942</t>
  </si>
  <si>
    <t>Pol125</t>
  </si>
  <si>
    <t>DESKOVÉ TĚLESO 22VKU 9070</t>
  </si>
  <si>
    <t>713212105</t>
  </si>
  <si>
    <t>Pol126</t>
  </si>
  <si>
    <t>DESKOVÉ TĚLESO 22VKU 9080</t>
  </si>
  <si>
    <t>-423771541</t>
  </si>
  <si>
    <t>Pol127</t>
  </si>
  <si>
    <t>DESKOVÉ TĚLESO 33VKU 6090</t>
  </si>
  <si>
    <t>894883107</t>
  </si>
  <si>
    <t>Pol128</t>
  </si>
  <si>
    <t>DESKOVÉ TĚLESO 33VKU 9070</t>
  </si>
  <si>
    <t>-2040339170</t>
  </si>
  <si>
    <t>Radiátorové šroubení a hlavice</t>
  </si>
  <si>
    <t>Pol129</t>
  </si>
  <si>
    <t>Radiátorové šroubení pro tělesa typu VKU - ROHOVÉ DN 15</t>
  </si>
  <si>
    <t>-621335066</t>
  </si>
  <si>
    <t>Pol130</t>
  </si>
  <si>
    <t>Termostatická hlavice pro veřejné prostory (hlavice v místnosti s termostatem nebude)</t>
  </si>
  <si>
    <t>419811</t>
  </si>
  <si>
    <t>D7</t>
  </si>
  <si>
    <t>Pol131</t>
  </si>
  <si>
    <t>Demontáž stávajícího topného systému (kotel, tělesa, rozvody apod.) - odvezeno do sběrného dvora a výzisk řádně vyúčtován v rámci stavby dle směrice SŽDC</t>
  </si>
  <si>
    <t>-2001641351</t>
  </si>
  <si>
    <t>Pol132</t>
  </si>
  <si>
    <t>Topná a tlaková zkouška dle ČSN 06 0610</t>
  </si>
  <si>
    <t>HZS</t>
  </si>
  <si>
    <t>-72402484</t>
  </si>
  <si>
    <t>Pol133</t>
  </si>
  <si>
    <t>Propláchnutí systému</t>
  </si>
  <si>
    <t>-1049502475</t>
  </si>
  <si>
    <t>Pol134</t>
  </si>
  <si>
    <t>Stavební práce - prostupy v konstrukcích a drážky (cca průrazů zdí 12) ve stěnách a ostatních souvisejích konstr. dle skutečné potřeby při montáži, začištění, utěsnění</t>
  </si>
  <si>
    <t>749520870</t>
  </si>
  <si>
    <t>Pol135</t>
  </si>
  <si>
    <t>Popisky</t>
  </si>
  <si>
    <t>1512999857</t>
  </si>
  <si>
    <t>Pol136</t>
  </si>
  <si>
    <t>Zprovoznění kotle a celé topné soustavy, vyregulování systému, zaučení apod.</t>
  </si>
  <si>
    <t>88233370</t>
  </si>
  <si>
    <t>Pol137</t>
  </si>
  <si>
    <t>Dokumentace skutečného provedení</t>
  </si>
  <si>
    <t>pl</t>
  </si>
  <si>
    <t>1241190169</t>
  </si>
  <si>
    <t>D8</t>
  </si>
  <si>
    <t>Pol138</t>
  </si>
  <si>
    <t>Drobný montážní, spojovací a těsnící materiál</t>
  </si>
  <si>
    <t>-965693128</t>
  </si>
  <si>
    <t xml:space="preserve">Dokumentace skutečného provedení stavby </t>
  </si>
  <si>
    <t>-1294545888</t>
  </si>
  <si>
    <t>7 - ELEKTROINSTALACE</t>
  </si>
  <si>
    <t xml:space="preserve">MATERIÁLY  P Ř Í P A D N Ě   UVEDENÉ V ROZPOČTU JSOU  O R I E N T A Č N Í. MOHOU BÝT DODVATELEM V SOULADU SE ZÁKONEM č.134/2016 SB ZAMĚNĚNY ZA PŘEDPOKLADU, ŽE BUDOU SPLŇOVAT SROVNATELNÉ  TECHNICKÉ PARAMETRY   </t>
  </si>
  <si>
    <t>21-M - Elektromontáže</t>
  </si>
  <si>
    <t xml:space="preserve">    D1 - Dodávky, Elektromontáže, Přidružené výkony k elektropracím</t>
  </si>
  <si>
    <t xml:space="preserve">    D2 - Dodávky a elektromontáže k rozvaděčům</t>
  </si>
  <si>
    <t xml:space="preserve">    D3 - Demontáže</t>
  </si>
  <si>
    <t xml:space="preserve">    D4 - Ostatní náklady</t>
  </si>
  <si>
    <t xml:space="preserve">    D5 - Revize, zkoušky, měření</t>
  </si>
  <si>
    <t>21-M</t>
  </si>
  <si>
    <t>Elektromontáže</t>
  </si>
  <si>
    <t>Dodávky, Elektromontáže, Přidružené výkony k elektropracím</t>
  </si>
  <si>
    <t>34555100</t>
  </si>
  <si>
    <t>zásuvka domovní jednoduchá 16A/250V</t>
  </si>
  <si>
    <t>-15427427</t>
  </si>
  <si>
    <t>409011</t>
  </si>
  <si>
    <t>spínač domovní 10A/250Vstř, řaz.1</t>
  </si>
  <si>
    <t>1704846781</t>
  </si>
  <si>
    <t>34571511</t>
  </si>
  <si>
    <t>krabice přístrojová instalační</t>
  </si>
  <si>
    <t>-2020292751</t>
  </si>
  <si>
    <t>311317</t>
  </si>
  <si>
    <t>krabice odbočná s víčkem, včetně svorkovnice</t>
  </si>
  <si>
    <t>925569901</t>
  </si>
  <si>
    <t>R</t>
  </si>
  <si>
    <t>drobný montážní a pomocný materiál</t>
  </si>
  <si>
    <t>254716295</t>
  </si>
  <si>
    <t>741313003</t>
  </si>
  <si>
    <t>montáž a zapojení zásuvka domovní</t>
  </si>
  <si>
    <t>2078739361</t>
  </si>
  <si>
    <t>741310001</t>
  </si>
  <si>
    <t>montáž a zapojení spínač domovní 1pólový, řazení 1</t>
  </si>
  <si>
    <t>-548800750</t>
  </si>
  <si>
    <t>741112061</t>
  </si>
  <si>
    <t>montáž a zapojení krabice přístrojová</t>
  </si>
  <si>
    <t>1293115089</t>
  </si>
  <si>
    <t>741112001</t>
  </si>
  <si>
    <t>montáž a zapojení krabice odbočná s výstrojí</t>
  </si>
  <si>
    <t>513412305</t>
  </si>
  <si>
    <t>34823741</t>
  </si>
  <si>
    <t>A - sv. přisazené LED, IP 43. Volitelně: IP54, délka a tomu odpovídající výkon 32W/m</t>
  </si>
  <si>
    <t>-777768235</t>
  </si>
  <si>
    <t>34823735</t>
  </si>
  <si>
    <t>B - sv. přisazené LED, IP54, 18W</t>
  </si>
  <si>
    <t>-654409813</t>
  </si>
  <si>
    <t>741371001</t>
  </si>
  <si>
    <t>montáž a zapojení svítidlo přisazené nástěnné / stropní</t>
  </si>
  <si>
    <t>-348297193</t>
  </si>
  <si>
    <t>101106</t>
  </si>
  <si>
    <t>kabel CYKY 3x2,5</t>
  </si>
  <si>
    <t>-107338361</t>
  </si>
  <si>
    <t>34140847</t>
  </si>
  <si>
    <t>vodič izolovaný s Cu jádrem 10mm2</t>
  </si>
  <si>
    <t>819170144</t>
  </si>
  <si>
    <t>34140844</t>
  </si>
  <si>
    <t>vodič izolovaný s Cu jádrem 6mm2</t>
  </si>
  <si>
    <t>229205672</t>
  </si>
  <si>
    <t>21081013</t>
  </si>
  <si>
    <t>uložení kabelu Cu(-CYKY) do 5x10/12x4/19x2,5/24x1,5</t>
  </si>
  <si>
    <t>928017977</t>
  </si>
  <si>
    <t>210800831</t>
  </si>
  <si>
    <t>uložení vodiče Cu(-CY,CYA) do 1x25</t>
  </si>
  <si>
    <t>-2137522484</t>
  </si>
  <si>
    <t>210100001</t>
  </si>
  <si>
    <t>ukončení v rozvaděči vč.zapojení vodiče do 2,5mm2</t>
  </si>
  <si>
    <t>-758958596</t>
  </si>
  <si>
    <t>210100003</t>
  </si>
  <si>
    <t>ukončení v rozvaděči vč.zapojení vodiče do 16mm2</t>
  </si>
  <si>
    <t>-1119819079</t>
  </si>
  <si>
    <t>210100101</t>
  </si>
  <si>
    <t>ukončení na svorkovnici vodič do 16mm2</t>
  </si>
  <si>
    <t>-1331871072</t>
  </si>
  <si>
    <t>Dodávky a elektromontáže k rozvaděčům</t>
  </si>
  <si>
    <t>715346</t>
  </si>
  <si>
    <t>rozvodnice nástěnná kovo-plastová, 36 modulů 429x399x128, IP40/20, In=90A</t>
  </si>
  <si>
    <t>1409021729</t>
  </si>
  <si>
    <t>35822404</t>
  </si>
  <si>
    <t>hlavní vypínač 32A/B/3, 3pól/32A</t>
  </si>
  <si>
    <t>-1622386437</t>
  </si>
  <si>
    <t>199091</t>
  </si>
  <si>
    <t>ekvipotenciální svorkovnice EP bez krytu</t>
  </si>
  <si>
    <t>602019887</t>
  </si>
  <si>
    <t>35889505</t>
  </si>
  <si>
    <t>přepěťová ochrana V50-B+C/3-280 typ1 a typ2</t>
  </si>
  <si>
    <t>823924363</t>
  </si>
  <si>
    <t>434323</t>
  </si>
  <si>
    <t>jistič 10A/B/1, 1pól/ch.B/ 10A</t>
  </si>
  <si>
    <t>1056367616</t>
  </si>
  <si>
    <t>434325</t>
  </si>
  <si>
    <t>jistič 16A/B/1, 1pól/ch.B/ 16A</t>
  </si>
  <si>
    <t>-1884054035</t>
  </si>
  <si>
    <t>435052</t>
  </si>
  <si>
    <t>jistič 25A/C/3+N, 4pól/ch.C/ 25A</t>
  </si>
  <si>
    <t>-1913830449</t>
  </si>
  <si>
    <t>7494003982</t>
  </si>
  <si>
    <t>Kombinovaný proudový chránič s nadproudovou ochranou 0.03A, 10A/B, 230V, 1+N-pól</t>
  </si>
  <si>
    <t>-154364595</t>
  </si>
  <si>
    <t>7494003984,00000</t>
  </si>
  <si>
    <t>kombinovaný proudový chránič s nadproudovou ochranou 0.03A, 16A/B, 230V, 1+N-pól</t>
  </si>
  <si>
    <t>-1705754037</t>
  </si>
  <si>
    <t>741210001</t>
  </si>
  <si>
    <t>rozvodnice zapuštěná do hmotnosti 20kg</t>
  </si>
  <si>
    <t>-1667184719</t>
  </si>
  <si>
    <t>741320101</t>
  </si>
  <si>
    <t>montáž vč.zapojení jistič 1pól do 25A</t>
  </si>
  <si>
    <t>-1413923498</t>
  </si>
  <si>
    <t>741320161</t>
  </si>
  <si>
    <t>montáž vč.zapojení jistič 3pól do 25A</t>
  </si>
  <si>
    <t>-1712035361</t>
  </si>
  <si>
    <t>741321001</t>
  </si>
  <si>
    <t>montáž vč.zapojení proudový chránič kombinovaný 2pól do 25A</t>
  </si>
  <si>
    <t>-1561016164</t>
  </si>
  <si>
    <t>741322022</t>
  </si>
  <si>
    <t>montáž vč.zapojení přepěťová ochrana typ1 a typ2</t>
  </si>
  <si>
    <t>1480512609</t>
  </si>
  <si>
    <t>Demontáže</t>
  </si>
  <si>
    <t>210901035</t>
  </si>
  <si>
    <t>kabel Al(-AYKY) pevně uložený do 2x16/3x10/5 /dmtž</t>
  </si>
  <si>
    <t>-1249307366</t>
  </si>
  <si>
    <t>210110001</t>
  </si>
  <si>
    <t>spínač nástěnný do IP.1 vč.zapojení 1pólový/ /dmtž</t>
  </si>
  <si>
    <t>1005511229</t>
  </si>
  <si>
    <t>210111012</t>
  </si>
  <si>
    <t>zásuvka domovní zapuštěná vč.zapojení průběž /dmtž</t>
  </si>
  <si>
    <t>-1263041521</t>
  </si>
  <si>
    <t>210190001</t>
  </si>
  <si>
    <t>rozvodnice do hmotnosti 20kg /dmtž</t>
  </si>
  <si>
    <t>-968396956</t>
  </si>
  <si>
    <t>210200011</t>
  </si>
  <si>
    <t>svítidlo bytové stropní /dmtž</t>
  </si>
  <si>
    <t>465930081</t>
  </si>
  <si>
    <t>Ostatní náklady</t>
  </si>
  <si>
    <t>218009001</t>
  </si>
  <si>
    <t>poplatek za recyklaci svítidla</t>
  </si>
  <si>
    <t>1451228615</t>
  </si>
  <si>
    <t>218009011</t>
  </si>
  <si>
    <t>poplatek za recyklaci světelného zdroje</t>
  </si>
  <si>
    <t>793738492</t>
  </si>
  <si>
    <t>219001213</t>
  </si>
  <si>
    <t>vybour.otvoru ve zdi/cihla/ do pr.60mm/tl.do 0,45m</t>
  </si>
  <si>
    <t>1012183254</t>
  </si>
  <si>
    <t>219002611</t>
  </si>
  <si>
    <t>vysekání rýhy/zeď cihla/ hl.do 30mm/š.do 30mm</t>
  </si>
  <si>
    <t>2020044600</t>
  </si>
  <si>
    <t>219003236</t>
  </si>
  <si>
    <t>zazdívka otvoru ve zdivu/cihla/do 0,25m2/tl.0,90m</t>
  </si>
  <si>
    <t>-741055190</t>
  </si>
  <si>
    <t>219003613</t>
  </si>
  <si>
    <t>omítka na stěně/jednotl.plocha do 1,00m2/vč.malty</t>
  </si>
  <si>
    <t>1182949297</t>
  </si>
  <si>
    <t>Revize, zkoušky, měření</t>
  </si>
  <si>
    <t>R.1</t>
  </si>
  <si>
    <t>Zkoušky technologických zařízení pod napětím</t>
  </si>
  <si>
    <t>-1695101995</t>
  </si>
  <si>
    <t>R.2</t>
  </si>
  <si>
    <t>Uvedení do provozu</t>
  </si>
  <si>
    <t>1246090900</t>
  </si>
  <si>
    <t>21730901</t>
  </si>
  <si>
    <t>vypracování zprávy VR/cena akce do 1.000.000 kč</t>
  </si>
  <si>
    <t>-521662446</t>
  </si>
  <si>
    <t>210280003</t>
  </si>
  <si>
    <t>zkoušky a prohlídky el.rozvodů a zařízení celková prohlídka pro objem mtž. prací do 1 000 000 Kč</t>
  </si>
  <si>
    <t>-898734946</t>
  </si>
  <si>
    <t>8 - VZDUCHOTECHNIKA A ODVĚTRÁNÍ</t>
  </si>
  <si>
    <t xml:space="preserve">NEDÍLNOU SOUČÁSTÍ PRO OCENĚNÍ JE PROJEKTOVÁ DOKUMENTACE.  VÝMĚRY JSOU PŘEVZATY PD výkres č.16+20, VÝPOČET A POPIS JE UVNITŘ POLOŽKY. DLE ÚDAJE PROJEKTANTA SE LEŽATÉ POTRUBÍ ULOŽÍ DO NÁSYPU POD PODLAHOU V RÁMCI NOVÉ SKLADBY PODLAH.                                                                                                                                                 MATERIÁLY  P Ř Í P A D N Ě   UVEDENÉ V ROZPOČTU JSOU  O R I E N T A Č N Í. MOHOU BÝT DODVATELEM V SOULADU SE ZÁKONEM č.134/2016 SB ZAMĚNĚNY ZA PŘEDPOKLADU, ŽE BUDOU SPLŇOVAT SROVNATELNÉ  TECHNICKÉ PARAMETRY   </t>
  </si>
  <si>
    <t xml:space="preserve">    21 - Zakládání - úprava podloží a základové spáry, zlepšování vlastností hornin</t>
  </si>
  <si>
    <t xml:space="preserve">    721 - Zdravotechnika - vnitřní kanalizace</t>
  </si>
  <si>
    <t>N00 - Nepojmenované práce</t>
  </si>
  <si>
    <t xml:space="preserve">    HZS - Hodinové zúčtovací sazby</t>
  </si>
  <si>
    <t>Zakládání - úprava podloží a základové spáry, zlepšování vlastností hornin</t>
  </si>
  <si>
    <t>21275231R</t>
  </si>
  <si>
    <t>Trativody z drenážních trubek se zřízením štěrkopískového lože pod trubky a s jejich obsypem v průměrném celkovém množství do 0,15 m3/m v otevřeném výkopu z trubek keramických drenážních DN 100 vč.kolen a odboček</t>
  </si>
  <si>
    <t>-2059504374</t>
  </si>
  <si>
    <t>LEZATE POTRUBI VC.KOLEN A ODBOCEK</t>
  </si>
  <si>
    <t>/viz vykres c.16/</t>
  </si>
  <si>
    <t>(5,00+5,60)*2</t>
  </si>
  <si>
    <t>(8,50+5,60)*2</t>
  </si>
  <si>
    <t>1,00*2</t>
  </si>
  <si>
    <t>751398011</t>
  </si>
  <si>
    <t>Montáž ostatních zařízení větrací mřížky na kruhové potrubí, průměru do 100 mm</t>
  </si>
  <si>
    <t>1849703103</t>
  </si>
  <si>
    <t>2*2</t>
  </si>
  <si>
    <t>55341430</t>
  </si>
  <si>
    <t>mřížka větrací nerezová 110 kruhová se síťovinou</t>
  </si>
  <si>
    <t>1754860802</t>
  </si>
  <si>
    <t>612135101</t>
  </si>
  <si>
    <t>Hrubá výplň rýh maltou jakékoli šířky rýhy ve stěnách</t>
  </si>
  <si>
    <t>2113363452</t>
  </si>
  <si>
    <t>OBNOVA POVRCHU ZDIVA</t>
  </si>
  <si>
    <t>/viz vykres c.16+20/</t>
  </si>
  <si>
    <t>0,30*(5,00+9,00)</t>
  </si>
  <si>
    <t>612325122</t>
  </si>
  <si>
    <t>Vápenocementová omítka rýh štuková ve stěnách, šířky rýhy přes 150 do 300 mm</t>
  </si>
  <si>
    <t>-181318375</t>
  </si>
  <si>
    <t>1286441429</t>
  </si>
  <si>
    <t>977151125</t>
  </si>
  <si>
    <t>Jádrové vrty diamantovými korunkami do stavebních materiálů (železobetonu, betonu, cihel, obkladů, dlažeb, kamene) průměru přes 180 do 200 mm</t>
  </si>
  <si>
    <t>-266853963</t>
  </si>
  <si>
    <t>PRO PRUCHOD TRUBEK KONSTRUKCEMI</t>
  </si>
  <si>
    <t>ALT.BOURANI OTVORU - URCI ZHOTOVITEL DLE SVE TECHNOLOGIE</t>
  </si>
  <si>
    <t>/viz vykres c.20/</t>
  </si>
  <si>
    <t>0,30+0,70+0,90</t>
  </si>
  <si>
    <t>974031167</t>
  </si>
  <si>
    <t>Vysekání rýh ve zdivu cihelném na maltu vápennou nebo vápenocementovou do hl. 150 mm a šířky do 300 mm</t>
  </si>
  <si>
    <t>1629453949</t>
  </si>
  <si>
    <t>RYHA PRO SVISLE POTRUBI</t>
  </si>
  <si>
    <t>5,00+9,00</t>
  </si>
  <si>
    <t>1349093754</t>
  </si>
  <si>
    <t>1,373</t>
  </si>
  <si>
    <t>112220580</t>
  </si>
  <si>
    <t>-694490326</t>
  </si>
  <si>
    <t>1,373*19</t>
  </si>
  <si>
    <t>542413127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</si>
  <si>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</si>
  <si>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</si>
  <si>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-314596964</t>
  </si>
  <si>
    <t>721</t>
  </si>
  <si>
    <t>Zdravotechnika - vnitřní kanalizace</t>
  </si>
  <si>
    <t>721175042</t>
  </si>
  <si>
    <t>Potrubí z plastových trub polypropylenové tlumící zvuk dvouvrstvé větrací DN 100</t>
  </si>
  <si>
    <t>198092225</t>
  </si>
  <si>
    <t>SVISLE POTRUBI</t>
  </si>
  <si>
    <t>6,00+2,00+11,00</t>
  </si>
  <si>
    <t>721273153</t>
  </si>
  <si>
    <t>Ventilační hlavice z polypropylenu (PP) DN 110</t>
  </si>
  <si>
    <t>-504326577</t>
  </si>
  <si>
    <t>998721102</t>
  </si>
  <si>
    <t>Přesun hmot pro vnitřní kanalizace stanovený z hmotnosti přesunovaného materiálu vodorovná dopravní vzdálenost do 50 m v objektech výšky přes 6 do 12 m</t>
  </si>
  <si>
    <t>1036966758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</si>
  <si>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</si>
  <si>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</si>
  <si>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-1081398573</t>
  </si>
  <si>
    <t>N00</t>
  </si>
  <si>
    <t>Nepojmenované práce</t>
  </si>
  <si>
    <t>Hodinové zúčtovací sazby</t>
  </si>
  <si>
    <t>HZS 2</t>
  </si>
  <si>
    <t>Zednické výpomoce vč.materiálu - přesný počet hodin bude fakturován dle skutečnosti za hodinovou sazbu zhotovitele a skutečnou cenu instalovaných výrobků po odsouhlasení ve stavebním deníku</t>
  </si>
  <si>
    <t>hod</t>
  </si>
  <si>
    <t>512</t>
  </si>
  <si>
    <t>972153676</t>
  </si>
  <si>
    <t>OSTATNI PRACE PRO ODVETRANI - PRIP.CHRANICKY ATD</t>
  </si>
  <si>
    <t>32,00</t>
  </si>
  <si>
    <t>SO 02 - 2.ETAPA - OPRAVA DEŠŤOVÉ KANALIZACE</t>
  </si>
  <si>
    <t>1 - DEŠŤOVÁ KANALIZACE</t>
  </si>
  <si>
    <t xml:space="preserve">    8 - Trubní vedení - dešťová kanalizace</t>
  </si>
  <si>
    <t xml:space="preserve">    N00 - Nepojmenované práce</t>
  </si>
  <si>
    <t>-116484300</t>
  </si>
  <si>
    <t>795358907</t>
  </si>
  <si>
    <t>829904265</t>
  </si>
  <si>
    <t>Trubní vedení - dešťová kanalizace</t>
  </si>
  <si>
    <t>-1243462269</t>
  </si>
  <si>
    <t>Pol2</t>
  </si>
  <si>
    <t>Lapač splavenin</t>
  </si>
  <si>
    <t>-1110054761</t>
  </si>
  <si>
    <t>Pol3</t>
  </si>
  <si>
    <t>Odbočka 125/125</t>
  </si>
  <si>
    <t>1918123214</t>
  </si>
  <si>
    <t>Pol7</t>
  </si>
  <si>
    <t>-1366003547</t>
  </si>
  <si>
    <t>Pol8</t>
  </si>
  <si>
    <t>675817445</t>
  </si>
  <si>
    <t>2010258676</t>
  </si>
  <si>
    <t>1357953957</t>
  </si>
  <si>
    <t>1687332483</t>
  </si>
  <si>
    <t>663718535</t>
  </si>
  <si>
    <t>1188101538</t>
  </si>
  <si>
    <t xml:space="preserve">SO 03 - 3.ETAPA -  SANACE SUTERÉNU</t>
  </si>
  <si>
    <t xml:space="preserve">NEDÍLNOU SOUČÁSTÍ PRO OCENĚNÍ JE PROJEKTOVÁ DOKUMENTACE.  VÝMĚRY JSOU PŘEVZATY PD, VÝPOČET A POPIS JE UVNITŘ POLOŽKY.   ROZPOČET JE ZPRACOVÁN V ROZSAHU URČENÉM INVESTOREM.                                                                                                                                                                                             MATERIÁLY  P Ř Í P A D N Ě   UVEDENÉ V ROZPOČTU JSOU  O R I E N T A Č N Í. MOHOU BÝT DODVATELEM V SOULADU SE ZÁKONEM č.134/2016 SB ZAMĚNĚNY ZA PŘEDPOKLADU, ŽE BUDOU SPLŇOVAT SROVNATELNÉ  TECHNICKÉ PARAMETRY   </t>
  </si>
  <si>
    <t xml:space="preserve">    38 - Různé kompletní konstrukce - sanace</t>
  </si>
  <si>
    <t>HZS - Hodinové zúčtovací sazby</t>
  </si>
  <si>
    <t>174101102</t>
  </si>
  <si>
    <t>Zásyp sypaninou z jakékoliv horniny s uložením výkopku ve vrstvách se zhutněním v uzavřených prostorách s urovnáním povrchu zásypu</t>
  </si>
  <si>
    <t>791635670</t>
  </si>
  <si>
    <t>ZASYP SACHTY A ANGLIC.DVORKU</t>
  </si>
  <si>
    <t>1.PP</t>
  </si>
  <si>
    <t>/viz vykres c.35 - odhad rozmeru/</t>
  </si>
  <si>
    <t>1,40*1,80*2,00</t>
  </si>
  <si>
    <t>0,90*0,60*1,50*12</t>
  </si>
  <si>
    <t>58343920</t>
  </si>
  <si>
    <t>kamenivo drcené hrubé frakce 16/22</t>
  </si>
  <si>
    <t>-1497006254</t>
  </si>
  <si>
    <t>14,76</t>
  </si>
  <si>
    <t>14,76*2 "Přepočtené koeficientem množství</t>
  </si>
  <si>
    <t>310238211</t>
  </si>
  <si>
    <t>Zazdívka otvorů ve zdivu nadzákladovém cihlami pálenými plochy přes 0,25 m2 do 1 m2 na maltu vápenocementovou</t>
  </si>
  <si>
    <t>1371512281</t>
  </si>
  <si>
    <t>ZAZDIVKA OTVORU SHOZU</t>
  </si>
  <si>
    <t>0,60*1,50*1,50</t>
  </si>
  <si>
    <t>ZAZDIVKY U ANGL.DVORKU</t>
  </si>
  <si>
    <t>0,60*0,90*1,50*12</t>
  </si>
  <si>
    <t>Různé kompletní konstrukce - sanace</t>
  </si>
  <si>
    <t>319202115</t>
  </si>
  <si>
    <t>Dodatečná izolace zdiva injektáží nízkotlakou metodou silikonovou mikroemulzí, tloušťka zdiva přes 600 do 900 mm</t>
  </si>
  <si>
    <t>-189580683</t>
  </si>
  <si>
    <t>TLAKOVA INJEKTAZ ZDIVA</t>
  </si>
  <si>
    <t>VC.VRTU</t>
  </si>
  <si>
    <t>/viz vykres c.35/</t>
  </si>
  <si>
    <t>14,775+15,925+15,515+2,015</t>
  </si>
  <si>
    <t>5,28+12,935+4,985+10,26+17,57</t>
  </si>
  <si>
    <t>1.NP</t>
  </si>
  <si>
    <t>/viz vykres c.36/</t>
  </si>
  <si>
    <t>103,55+19,72+2,19+22,695</t>
  </si>
  <si>
    <t>3,365*2+9,22+0,975+7,225</t>
  </si>
  <si>
    <t>19,07+5,56+5,025+4,27+4,77</t>
  </si>
  <si>
    <t>20,14+1,00+18,66</t>
  </si>
  <si>
    <t>985411111</t>
  </si>
  <si>
    <t>Beztlakové zalití trhlin a dutin aktivovanou maltou</t>
  </si>
  <si>
    <t>-374134272</t>
  </si>
  <si>
    <t>ZALITI PAKRU A UZAVRENI VRTU</t>
  </si>
  <si>
    <t>/odhad m3 - upresni zhotovitel dle konkretni situace/</t>
  </si>
  <si>
    <t>350,06*8*0,008</t>
  </si>
  <si>
    <t>985131311</t>
  </si>
  <si>
    <t>Očištění ploch stěn, rubu kleneb a podlah ruční dočištění ocelovými kartáči</t>
  </si>
  <si>
    <t>-1454606393</t>
  </si>
  <si>
    <t>STAVAJICI PODLAHY A SCHODISTE 1.PP</t>
  </si>
  <si>
    <t>32,95+10,50+21,40+6,34+50,20</t>
  </si>
  <si>
    <t>10,52+27,27+13,50</t>
  </si>
  <si>
    <t>5,71+5,00+5,91+15,26+20,61</t>
  </si>
  <si>
    <t>7,15+15,34</t>
  </si>
  <si>
    <t>10,75+24,48+15,40+54,79</t>
  </si>
  <si>
    <t>3,00+1,62+3,54+4,42+8,36</t>
  </si>
  <si>
    <t>11,12+10,48+4,25+5,81+8,97</t>
  </si>
  <si>
    <t>42,00</t>
  </si>
  <si>
    <t>771591111</t>
  </si>
  <si>
    <t>Podlahy - ostatní práce penetrace podkladu</t>
  </si>
  <si>
    <t>-2029047163</t>
  </si>
  <si>
    <t>-949253703</t>
  </si>
  <si>
    <t xml:space="preserve">1.PP </t>
  </si>
  <si>
    <t>/cca 1/2 plochy kolem sten, podlahy viz odd.63/</t>
  </si>
  <si>
    <t>414,65/2</t>
  </si>
  <si>
    <t>949101111</t>
  </si>
  <si>
    <t>Lešení pomocné pracovní pro objekty pozemních staveb pro zatížení do 150 kg/m2, o výšce lešeňové podlahy do 1,9 m</t>
  </si>
  <si>
    <t>-1276169827</t>
  </si>
  <si>
    <t>PRO STAVEBNI PRACE V 1.PP</t>
  </si>
  <si>
    <t>661138332</t>
  </si>
  <si>
    <t>STAVAJICI STROPY 1.PP</t>
  </si>
  <si>
    <t>KLENBY = KOEFICIENT 1,40</t>
  </si>
  <si>
    <t>1,40*(32,95+10,50+21,40+6,34+50,20)</t>
  </si>
  <si>
    <t>1,40*(10,52+27,27+13,50)</t>
  </si>
  <si>
    <t>1,40*(5,71+5,00+5,91+15,26+20,61)</t>
  </si>
  <si>
    <t>1,40*(7,15+15,34)</t>
  </si>
  <si>
    <t>1,40*(10,75+24,48+15,40+54,79)</t>
  </si>
  <si>
    <t>1,40*(3,00+1,62+3,54+4,42+8,36)</t>
  </si>
  <si>
    <t>1,40*(11,12+10,48+4,25+5,81+8,97)</t>
  </si>
  <si>
    <t>1862426499</t>
  </si>
  <si>
    <t>STAVAJICI STENY 1.PP</t>
  </si>
  <si>
    <t>580,51*2,80</t>
  </si>
  <si>
    <t>978023411</t>
  </si>
  <si>
    <t>Vyškrabání cementové malty ze spár zdiva cihelného mimo komínového</t>
  </si>
  <si>
    <t>-113712027</t>
  </si>
  <si>
    <t>580,51+1625,428</t>
  </si>
  <si>
    <t>-1212744126</t>
  </si>
  <si>
    <t>134,678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</si>
  <si>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</si>
  <si>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</si>
  <si>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1488960651</t>
  </si>
  <si>
    <t>K MISTU NALOZENI</t>
  </si>
  <si>
    <t>134,678*5</t>
  </si>
  <si>
    <t>-467051492</t>
  </si>
  <si>
    <t>1841306018</t>
  </si>
  <si>
    <t>134,678*19</t>
  </si>
  <si>
    <t>1041433959</t>
  </si>
  <si>
    <t>-1785605394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</si>
  <si>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</si>
  <si>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</si>
  <si>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-1849320435</t>
  </si>
  <si>
    <t>579303767</t>
  </si>
  <si>
    <t>STAV.DVERE 1.PP</t>
  </si>
  <si>
    <t>2+3+5</t>
  </si>
  <si>
    <t>480586881</t>
  </si>
  <si>
    <t>0,280</t>
  </si>
  <si>
    <t>-2089526161</t>
  </si>
  <si>
    <t>0,28*5</t>
  </si>
  <si>
    <t>-1236651695</t>
  </si>
  <si>
    <t>1727565219</t>
  </si>
  <si>
    <t>6,100*19</t>
  </si>
  <si>
    <t>1574470966</t>
  </si>
  <si>
    <t>783801271</t>
  </si>
  <si>
    <t>Očištění omítek biocidními prostředky napadených mikroorganismy s okartáčováním, nátěrem jednonásobným, povrchů hladkých zdiva lícového</t>
  </si>
  <si>
    <t>-105412212</t>
  </si>
  <si>
    <t>STROPY A STENY 1.PP</t>
  </si>
  <si>
    <t>HZS 1</t>
  </si>
  <si>
    <t>Vyčištění a likvidace vybavení a předmětů z 1.PP (sklepy) - přesný počet hodin bude fakturován dle skutečnosti za hodinovou sazbu zhotovitele po odsouhlasení ve stavebním deníku</t>
  </si>
  <si>
    <t>1670264294</t>
  </si>
  <si>
    <t>1703514664</t>
  </si>
  <si>
    <t>-1906670516</t>
  </si>
  <si>
    <t>-1173350381</t>
  </si>
  <si>
    <t>348111742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</si>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</sst>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21</v>
      </c>
      <c r="AO17" s="22"/>
      <c r="AP17" s="22"/>
      <c r="AQ17" s="22"/>
      <c r="AR17" s="20"/>
      <c r="BE17" s="31"/>
      <c r="BS17" s="17" t="s">
        <v>34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21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4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01072019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CHOMUTOV ON - PD OPRAVA (PLÁŠŤ, VPP)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CHOMUTOV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67" t="str">
        <f>IF(AN8= "","",AN8)</f>
        <v>13. 2. 2019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SŽDZ s.o., OŘ ÚSTÍ NAD LABEM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68" t="str">
        <f>IF(E17="","",E17)</f>
        <v>STRABAG RAIL a.s., STOSMOL s.r.o.</v>
      </c>
      <c r="AN49" s="39"/>
      <c r="AO49" s="39"/>
      <c r="AP49" s="39"/>
      <c r="AQ49" s="39"/>
      <c r="AR49" s="43"/>
      <c r="AS49" s="69" t="s">
        <v>53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54</v>
      </c>
      <c r="D52" s="82"/>
      <c r="E52" s="82"/>
      <c r="F52" s="82"/>
      <c r="G52" s="82"/>
      <c r="H52" s="83"/>
      <c r="I52" s="84" t="s">
        <v>55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56</v>
      </c>
      <c r="AH52" s="82"/>
      <c r="AI52" s="82"/>
      <c r="AJ52" s="82"/>
      <c r="AK52" s="82"/>
      <c r="AL52" s="82"/>
      <c r="AM52" s="82"/>
      <c r="AN52" s="84" t="s">
        <v>57</v>
      </c>
      <c r="AO52" s="82"/>
      <c r="AP52" s="82"/>
      <c r="AQ52" s="86" t="s">
        <v>58</v>
      </c>
      <c r="AR52" s="43"/>
      <c r="AS52" s="87" t="s">
        <v>59</v>
      </c>
      <c r="AT52" s="88" t="s">
        <v>60</v>
      </c>
      <c r="AU52" s="88" t="s">
        <v>61</v>
      </c>
      <c r="AV52" s="88" t="s">
        <v>62</v>
      </c>
      <c r="AW52" s="88" t="s">
        <v>63</v>
      </c>
      <c r="AX52" s="88" t="s">
        <v>64</v>
      </c>
      <c r="AY52" s="88" t="s">
        <v>65</v>
      </c>
      <c r="AZ52" s="88" t="s">
        <v>66</v>
      </c>
      <c r="BA52" s="88" t="s">
        <v>67</v>
      </c>
      <c r="BB52" s="88" t="s">
        <v>68</v>
      </c>
      <c r="BC52" s="88" t="s">
        <v>69</v>
      </c>
      <c r="BD52" s="89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71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ROUND(AG55+AG64+AG66,2)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21</v>
      </c>
      <c r="AR54" s="99"/>
      <c r="AS54" s="100">
        <f>ROUND(AS55+AS64+AS66,2)</f>
        <v>0</v>
      </c>
      <c r="AT54" s="101">
        <f>ROUND(SUM(AV54:AW54),2)</f>
        <v>0</v>
      </c>
      <c r="AU54" s="102">
        <f>ROUND(AU55+AU64+AU66,5)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ROUND(AZ55+AZ64+AZ66,2)</f>
        <v>0</v>
      </c>
      <c r="BA54" s="101">
        <f>ROUND(BA55+BA64+BA66,2)</f>
        <v>0</v>
      </c>
      <c r="BB54" s="101">
        <f>ROUND(BB55+BB64+BB66,2)</f>
        <v>0</v>
      </c>
      <c r="BC54" s="101">
        <f>ROUND(BC55+BC64+BC66,2)</f>
        <v>0</v>
      </c>
      <c r="BD54" s="103">
        <f>ROUND(BD55+BD64+BD66,2)</f>
        <v>0</v>
      </c>
      <c r="BS54" s="104" t="s">
        <v>72</v>
      </c>
      <c r="BT54" s="104" t="s">
        <v>73</v>
      </c>
      <c r="BU54" s="105" t="s">
        <v>74</v>
      </c>
      <c r="BV54" s="104" t="s">
        <v>75</v>
      </c>
      <c r="BW54" s="104" t="s">
        <v>5</v>
      </c>
      <c r="BX54" s="104" t="s">
        <v>76</v>
      </c>
      <c r="CL54" s="104" t="s">
        <v>19</v>
      </c>
    </row>
    <row r="55" s="5" customFormat="1" ht="27" customHeight="1">
      <c r="B55" s="106"/>
      <c r="C55" s="107"/>
      <c r="D55" s="108" t="s">
        <v>77</v>
      </c>
      <c r="E55" s="108"/>
      <c r="F55" s="108"/>
      <c r="G55" s="108"/>
      <c r="H55" s="108"/>
      <c r="I55" s="109"/>
      <c r="J55" s="108" t="s">
        <v>78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ROUND(SUM(AG56:AG63),2)</f>
        <v>0</v>
      </c>
      <c r="AH55" s="109"/>
      <c r="AI55" s="109"/>
      <c r="AJ55" s="109"/>
      <c r="AK55" s="109"/>
      <c r="AL55" s="109"/>
      <c r="AM55" s="109"/>
      <c r="AN55" s="111">
        <f>SUM(AG55,AT55)</f>
        <v>0</v>
      </c>
      <c r="AO55" s="109"/>
      <c r="AP55" s="109"/>
      <c r="AQ55" s="112" t="s">
        <v>79</v>
      </c>
      <c r="AR55" s="113"/>
      <c r="AS55" s="114">
        <f>ROUND(SUM(AS56:AS63),2)</f>
        <v>0</v>
      </c>
      <c r="AT55" s="115">
        <f>ROUND(SUM(AV55:AW55),2)</f>
        <v>0</v>
      </c>
      <c r="AU55" s="116">
        <f>ROUND(SUM(AU56:AU63),5)</f>
        <v>0</v>
      </c>
      <c r="AV55" s="115">
        <f>ROUND(AZ55*L29,2)</f>
        <v>0</v>
      </c>
      <c r="AW55" s="115">
        <f>ROUND(BA55*L30,2)</f>
        <v>0</v>
      </c>
      <c r="AX55" s="115">
        <f>ROUND(BB55*L29,2)</f>
        <v>0</v>
      </c>
      <c r="AY55" s="115">
        <f>ROUND(BC55*L30,2)</f>
        <v>0</v>
      </c>
      <c r="AZ55" s="115">
        <f>ROUND(SUM(AZ56:AZ63),2)</f>
        <v>0</v>
      </c>
      <c r="BA55" s="115">
        <f>ROUND(SUM(BA56:BA63),2)</f>
        <v>0</v>
      </c>
      <c r="BB55" s="115">
        <f>ROUND(SUM(BB56:BB63),2)</f>
        <v>0</v>
      </c>
      <c r="BC55" s="115">
        <f>ROUND(SUM(BC56:BC63),2)</f>
        <v>0</v>
      </c>
      <c r="BD55" s="117">
        <f>ROUND(SUM(BD56:BD63),2)</f>
        <v>0</v>
      </c>
      <c r="BS55" s="118" t="s">
        <v>72</v>
      </c>
      <c r="BT55" s="118" t="s">
        <v>80</v>
      </c>
      <c r="BU55" s="118" t="s">
        <v>74</v>
      </c>
      <c r="BV55" s="118" t="s">
        <v>75</v>
      </c>
      <c r="BW55" s="118" t="s">
        <v>81</v>
      </c>
      <c r="BX55" s="118" t="s">
        <v>5</v>
      </c>
      <c r="CL55" s="118" t="s">
        <v>19</v>
      </c>
      <c r="CM55" s="118" t="s">
        <v>82</v>
      </c>
    </row>
    <row r="56" s="6" customFormat="1" ht="16.5" customHeight="1">
      <c r="A56" s="119" t="s">
        <v>83</v>
      </c>
      <c r="B56" s="120"/>
      <c r="C56" s="121"/>
      <c r="D56" s="121"/>
      <c r="E56" s="122" t="s">
        <v>80</v>
      </c>
      <c r="F56" s="122"/>
      <c r="G56" s="122"/>
      <c r="H56" s="122"/>
      <c r="I56" s="122"/>
      <c r="J56" s="121"/>
      <c r="K56" s="122" t="s">
        <v>84</v>
      </c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3">
        <f>'1 - STAVEBNĚ ARCHITEKTONI...'!J32</f>
        <v>0</v>
      </c>
      <c r="AH56" s="121"/>
      <c r="AI56" s="121"/>
      <c r="AJ56" s="121"/>
      <c r="AK56" s="121"/>
      <c r="AL56" s="121"/>
      <c r="AM56" s="121"/>
      <c r="AN56" s="123">
        <f>SUM(AG56,AT56)</f>
        <v>0</v>
      </c>
      <c r="AO56" s="121"/>
      <c r="AP56" s="121"/>
      <c r="AQ56" s="124" t="s">
        <v>85</v>
      </c>
      <c r="AR56" s="125"/>
      <c r="AS56" s="126">
        <v>0</v>
      </c>
      <c r="AT56" s="127">
        <f>ROUND(SUM(AV56:AW56),2)</f>
        <v>0</v>
      </c>
      <c r="AU56" s="128">
        <f>'1 - STAVEBNĚ ARCHITEKTONI...'!P114</f>
        <v>0</v>
      </c>
      <c r="AV56" s="127">
        <f>'1 - STAVEBNĚ ARCHITEKTONI...'!J35</f>
        <v>0</v>
      </c>
      <c r="AW56" s="127">
        <f>'1 - STAVEBNĚ ARCHITEKTONI...'!J36</f>
        <v>0</v>
      </c>
      <c r="AX56" s="127">
        <f>'1 - STAVEBNĚ ARCHITEKTONI...'!J37</f>
        <v>0</v>
      </c>
      <c r="AY56" s="127">
        <f>'1 - STAVEBNĚ ARCHITEKTONI...'!J38</f>
        <v>0</v>
      </c>
      <c r="AZ56" s="127">
        <f>'1 - STAVEBNĚ ARCHITEKTONI...'!F35</f>
        <v>0</v>
      </c>
      <c r="BA56" s="127">
        <f>'1 - STAVEBNĚ ARCHITEKTONI...'!F36</f>
        <v>0</v>
      </c>
      <c r="BB56" s="127">
        <f>'1 - STAVEBNĚ ARCHITEKTONI...'!F37</f>
        <v>0</v>
      </c>
      <c r="BC56" s="127">
        <f>'1 - STAVEBNĚ ARCHITEKTONI...'!F38</f>
        <v>0</v>
      </c>
      <c r="BD56" s="129">
        <f>'1 - STAVEBNĚ ARCHITEKTONI...'!F39</f>
        <v>0</v>
      </c>
      <c r="BT56" s="130" t="s">
        <v>82</v>
      </c>
      <c r="BV56" s="130" t="s">
        <v>75</v>
      </c>
      <c r="BW56" s="130" t="s">
        <v>86</v>
      </c>
      <c r="BX56" s="130" t="s">
        <v>81</v>
      </c>
      <c r="CL56" s="130" t="s">
        <v>19</v>
      </c>
    </row>
    <row r="57" s="6" customFormat="1" ht="25.5" customHeight="1">
      <c r="A57" s="119" t="s">
        <v>83</v>
      </c>
      <c r="B57" s="120"/>
      <c r="C57" s="121"/>
      <c r="D57" s="121"/>
      <c r="E57" s="122" t="s">
        <v>82</v>
      </c>
      <c r="F57" s="122"/>
      <c r="G57" s="122"/>
      <c r="H57" s="122"/>
      <c r="I57" s="122"/>
      <c r="J57" s="121"/>
      <c r="K57" s="122" t="s">
        <v>87</v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3">
        <f>'2 - ZDRAVOTNÍ INSTALACE -...'!J32</f>
        <v>0</v>
      </c>
      <c r="AH57" s="121"/>
      <c r="AI57" s="121"/>
      <c r="AJ57" s="121"/>
      <c r="AK57" s="121"/>
      <c r="AL57" s="121"/>
      <c r="AM57" s="121"/>
      <c r="AN57" s="123">
        <f>SUM(AG57,AT57)</f>
        <v>0</v>
      </c>
      <c r="AO57" s="121"/>
      <c r="AP57" s="121"/>
      <c r="AQ57" s="124" t="s">
        <v>85</v>
      </c>
      <c r="AR57" s="125"/>
      <c r="AS57" s="126">
        <v>0</v>
      </c>
      <c r="AT57" s="127">
        <f>ROUND(SUM(AV57:AW57),2)</f>
        <v>0</v>
      </c>
      <c r="AU57" s="128">
        <f>'2 - ZDRAVOTNÍ INSTALACE -...'!P97</f>
        <v>0</v>
      </c>
      <c r="AV57" s="127">
        <f>'2 - ZDRAVOTNÍ INSTALACE -...'!J35</f>
        <v>0</v>
      </c>
      <c r="AW57" s="127">
        <f>'2 - ZDRAVOTNÍ INSTALACE -...'!J36</f>
        <v>0</v>
      </c>
      <c r="AX57" s="127">
        <f>'2 - ZDRAVOTNÍ INSTALACE -...'!J37</f>
        <v>0</v>
      </c>
      <c r="AY57" s="127">
        <f>'2 - ZDRAVOTNÍ INSTALACE -...'!J38</f>
        <v>0</v>
      </c>
      <c r="AZ57" s="127">
        <f>'2 - ZDRAVOTNÍ INSTALACE -...'!F35</f>
        <v>0</v>
      </c>
      <c r="BA57" s="127">
        <f>'2 - ZDRAVOTNÍ INSTALACE -...'!F36</f>
        <v>0</v>
      </c>
      <c r="BB57" s="127">
        <f>'2 - ZDRAVOTNÍ INSTALACE -...'!F37</f>
        <v>0</v>
      </c>
      <c r="BC57" s="127">
        <f>'2 - ZDRAVOTNÍ INSTALACE -...'!F38</f>
        <v>0</v>
      </c>
      <c r="BD57" s="129">
        <f>'2 - ZDRAVOTNÍ INSTALACE -...'!F39</f>
        <v>0</v>
      </c>
      <c r="BT57" s="130" t="s">
        <v>82</v>
      </c>
      <c r="BV57" s="130" t="s">
        <v>75</v>
      </c>
      <c r="BW57" s="130" t="s">
        <v>88</v>
      </c>
      <c r="BX57" s="130" t="s">
        <v>81</v>
      </c>
      <c r="CL57" s="130" t="s">
        <v>21</v>
      </c>
    </row>
    <row r="58" s="6" customFormat="1" ht="25.5" customHeight="1">
      <c r="A58" s="119" t="s">
        <v>83</v>
      </c>
      <c r="B58" s="120"/>
      <c r="C58" s="121"/>
      <c r="D58" s="121"/>
      <c r="E58" s="122" t="s">
        <v>89</v>
      </c>
      <c r="F58" s="122"/>
      <c r="G58" s="122"/>
      <c r="H58" s="122"/>
      <c r="I58" s="122"/>
      <c r="J58" s="121"/>
      <c r="K58" s="122" t="s">
        <v>90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3">
        <f>'3 - ZDRAVOTNÍ INSTALACE -...'!J32</f>
        <v>0</v>
      </c>
      <c r="AH58" s="121"/>
      <c r="AI58" s="121"/>
      <c r="AJ58" s="121"/>
      <c r="AK58" s="121"/>
      <c r="AL58" s="121"/>
      <c r="AM58" s="121"/>
      <c r="AN58" s="123">
        <f>SUM(AG58,AT58)</f>
        <v>0</v>
      </c>
      <c r="AO58" s="121"/>
      <c r="AP58" s="121"/>
      <c r="AQ58" s="124" t="s">
        <v>85</v>
      </c>
      <c r="AR58" s="125"/>
      <c r="AS58" s="126">
        <v>0</v>
      </c>
      <c r="AT58" s="127">
        <f>ROUND(SUM(AV58:AW58),2)</f>
        <v>0</v>
      </c>
      <c r="AU58" s="128">
        <f>'3 - ZDRAVOTNÍ INSTALACE -...'!P94</f>
        <v>0</v>
      </c>
      <c r="AV58" s="127">
        <f>'3 - ZDRAVOTNÍ INSTALACE -...'!J35</f>
        <v>0</v>
      </c>
      <c r="AW58" s="127">
        <f>'3 - ZDRAVOTNÍ INSTALACE -...'!J36</f>
        <v>0</v>
      </c>
      <c r="AX58" s="127">
        <f>'3 - ZDRAVOTNÍ INSTALACE -...'!J37</f>
        <v>0</v>
      </c>
      <c r="AY58" s="127">
        <f>'3 - ZDRAVOTNÍ INSTALACE -...'!J38</f>
        <v>0</v>
      </c>
      <c r="AZ58" s="127">
        <f>'3 - ZDRAVOTNÍ INSTALACE -...'!F35</f>
        <v>0</v>
      </c>
      <c r="BA58" s="127">
        <f>'3 - ZDRAVOTNÍ INSTALACE -...'!F36</f>
        <v>0</v>
      </c>
      <c r="BB58" s="127">
        <f>'3 - ZDRAVOTNÍ INSTALACE -...'!F37</f>
        <v>0</v>
      </c>
      <c r="BC58" s="127">
        <f>'3 - ZDRAVOTNÍ INSTALACE -...'!F38</f>
        <v>0</v>
      </c>
      <c r="BD58" s="129">
        <f>'3 - ZDRAVOTNÍ INSTALACE -...'!F39</f>
        <v>0</v>
      </c>
      <c r="BT58" s="130" t="s">
        <v>82</v>
      </c>
      <c r="BV58" s="130" t="s">
        <v>75</v>
      </c>
      <c r="BW58" s="130" t="s">
        <v>91</v>
      </c>
      <c r="BX58" s="130" t="s">
        <v>81</v>
      </c>
      <c r="CL58" s="130" t="s">
        <v>21</v>
      </c>
    </row>
    <row r="59" s="6" customFormat="1" ht="16.5" customHeight="1">
      <c r="A59" s="119" t="s">
        <v>83</v>
      </c>
      <c r="B59" s="120"/>
      <c r="C59" s="121"/>
      <c r="D59" s="121"/>
      <c r="E59" s="122" t="s">
        <v>92</v>
      </c>
      <c r="F59" s="122"/>
      <c r="G59" s="122"/>
      <c r="H59" s="122"/>
      <c r="I59" s="122"/>
      <c r="J59" s="121"/>
      <c r="K59" s="122" t="s">
        <v>93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3">
        <f>'4 - PŘÍPOJKA KANALIZACE'!J32</f>
        <v>0</v>
      </c>
      <c r="AH59" s="121"/>
      <c r="AI59" s="121"/>
      <c r="AJ59" s="121"/>
      <c r="AK59" s="121"/>
      <c r="AL59" s="121"/>
      <c r="AM59" s="121"/>
      <c r="AN59" s="123">
        <f>SUM(AG59,AT59)</f>
        <v>0</v>
      </c>
      <c r="AO59" s="121"/>
      <c r="AP59" s="121"/>
      <c r="AQ59" s="124" t="s">
        <v>85</v>
      </c>
      <c r="AR59" s="125"/>
      <c r="AS59" s="126">
        <v>0</v>
      </c>
      <c r="AT59" s="127">
        <f>ROUND(SUM(AV59:AW59),2)</f>
        <v>0</v>
      </c>
      <c r="AU59" s="128">
        <f>'4 - PŘÍPOJKA KANALIZACE'!P92</f>
        <v>0</v>
      </c>
      <c r="AV59" s="127">
        <f>'4 - PŘÍPOJKA KANALIZACE'!J35</f>
        <v>0</v>
      </c>
      <c r="AW59" s="127">
        <f>'4 - PŘÍPOJKA KANALIZACE'!J36</f>
        <v>0</v>
      </c>
      <c r="AX59" s="127">
        <f>'4 - PŘÍPOJKA KANALIZACE'!J37</f>
        <v>0</v>
      </c>
      <c r="AY59" s="127">
        <f>'4 - PŘÍPOJKA KANALIZACE'!J38</f>
        <v>0</v>
      </c>
      <c r="AZ59" s="127">
        <f>'4 - PŘÍPOJKA KANALIZACE'!F35</f>
        <v>0</v>
      </c>
      <c r="BA59" s="127">
        <f>'4 - PŘÍPOJKA KANALIZACE'!F36</f>
        <v>0</v>
      </c>
      <c r="BB59" s="127">
        <f>'4 - PŘÍPOJKA KANALIZACE'!F37</f>
        <v>0</v>
      </c>
      <c r="BC59" s="127">
        <f>'4 - PŘÍPOJKA KANALIZACE'!F38</f>
        <v>0</v>
      </c>
      <c r="BD59" s="129">
        <f>'4 - PŘÍPOJKA KANALIZACE'!F39</f>
        <v>0</v>
      </c>
      <c r="BT59" s="130" t="s">
        <v>82</v>
      </c>
      <c r="BV59" s="130" t="s">
        <v>75</v>
      </c>
      <c r="BW59" s="130" t="s">
        <v>94</v>
      </c>
      <c r="BX59" s="130" t="s">
        <v>81</v>
      </c>
      <c r="CL59" s="130" t="s">
        <v>21</v>
      </c>
    </row>
    <row r="60" s="6" customFormat="1" ht="25.5" customHeight="1">
      <c r="A60" s="119" t="s">
        <v>83</v>
      </c>
      <c r="B60" s="120"/>
      <c r="C60" s="121"/>
      <c r="D60" s="121"/>
      <c r="E60" s="122" t="s">
        <v>95</v>
      </c>
      <c r="F60" s="122"/>
      <c r="G60" s="122"/>
      <c r="H60" s="122"/>
      <c r="I60" s="122"/>
      <c r="J60" s="121"/>
      <c r="K60" s="122" t="s">
        <v>96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3">
        <f>'5 - ZDRAVOTNÍ INSTALACE -...'!J32</f>
        <v>0</v>
      </c>
      <c r="AH60" s="121"/>
      <c r="AI60" s="121"/>
      <c r="AJ60" s="121"/>
      <c r="AK60" s="121"/>
      <c r="AL60" s="121"/>
      <c r="AM60" s="121"/>
      <c r="AN60" s="123">
        <f>SUM(AG60,AT60)</f>
        <v>0</v>
      </c>
      <c r="AO60" s="121"/>
      <c r="AP60" s="121"/>
      <c r="AQ60" s="124" t="s">
        <v>85</v>
      </c>
      <c r="AR60" s="125"/>
      <c r="AS60" s="126">
        <v>0</v>
      </c>
      <c r="AT60" s="127">
        <f>ROUND(SUM(AV60:AW60),2)</f>
        <v>0</v>
      </c>
      <c r="AU60" s="128">
        <f>'5 - ZDRAVOTNÍ INSTALACE -...'!P88</f>
        <v>0</v>
      </c>
      <c r="AV60" s="127">
        <f>'5 - ZDRAVOTNÍ INSTALACE -...'!J35</f>
        <v>0</v>
      </c>
      <c r="AW60" s="127">
        <f>'5 - ZDRAVOTNÍ INSTALACE -...'!J36</f>
        <v>0</v>
      </c>
      <c r="AX60" s="127">
        <f>'5 - ZDRAVOTNÍ INSTALACE -...'!J37</f>
        <v>0</v>
      </c>
      <c r="AY60" s="127">
        <f>'5 - ZDRAVOTNÍ INSTALACE -...'!J38</f>
        <v>0</v>
      </c>
      <c r="AZ60" s="127">
        <f>'5 - ZDRAVOTNÍ INSTALACE -...'!F35</f>
        <v>0</v>
      </c>
      <c r="BA60" s="127">
        <f>'5 - ZDRAVOTNÍ INSTALACE -...'!F36</f>
        <v>0</v>
      </c>
      <c r="BB60" s="127">
        <f>'5 - ZDRAVOTNÍ INSTALACE -...'!F37</f>
        <v>0</v>
      </c>
      <c r="BC60" s="127">
        <f>'5 - ZDRAVOTNÍ INSTALACE -...'!F38</f>
        <v>0</v>
      </c>
      <c r="BD60" s="129">
        <f>'5 - ZDRAVOTNÍ INSTALACE -...'!F39</f>
        <v>0</v>
      </c>
      <c r="BT60" s="130" t="s">
        <v>82</v>
      </c>
      <c r="BV60" s="130" t="s">
        <v>75</v>
      </c>
      <c r="BW60" s="130" t="s">
        <v>97</v>
      </c>
      <c r="BX60" s="130" t="s">
        <v>81</v>
      </c>
      <c r="CL60" s="130" t="s">
        <v>21</v>
      </c>
    </row>
    <row r="61" s="6" customFormat="1" ht="16.5" customHeight="1">
      <c r="A61" s="119" t="s">
        <v>83</v>
      </c>
      <c r="B61" s="120"/>
      <c r="C61" s="121"/>
      <c r="D61" s="121"/>
      <c r="E61" s="122" t="s">
        <v>98</v>
      </c>
      <c r="F61" s="122"/>
      <c r="G61" s="122"/>
      <c r="H61" s="122"/>
      <c r="I61" s="122"/>
      <c r="J61" s="121"/>
      <c r="K61" s="122" t="s">
        <v>99</v>
      </c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3">
        <f>'6 - ÚSTŘEDNÍ VYTÁPĚNÍ'!J32</f>
        <v>0</v>
      </c>
      <c r="AH61" s="121"/>
      <c r="AI61" s="121"/>
      <c r="AJ61" s="121"/>
      <c r="AK61" s="121"/>
      <c r="AL61" s="121"/>
      <c r="AM61" s="121"/>
      <c r="AN61" s="123">
        <f>SUM(AG61,AT61)</f>
        <v>0</v>
      </c>
      <c r="AO61" s="121"/>
      <c r="AP61" s="121"/>
      <c r="AQ61" s="124" t="s">
        <v>85</v>
      </c>
      <c r="AR61" s="125"/>
      <c r="AS61" s="126">
        <v>0</v>
      </c>
      <c r="AT61" s="127">
        <f>ROUND(SUM(AV61:AW61),2)</f>
        <v>0</v>
      </c>
      <c r="AU61" s="128">
        <f>'6 - ÚSTŘEDNÍ VYTÁPĚNÍ'!P96</f>
        <v>0</v>
      </c>
      <c r="AV61" s="127">
        <f>'6 - ÚSTŘEDNÍ VYTÁPĚNÍ'!J35</f>
        <v>0</v>
      </c>
      <c r="AW61" s="127">
        <f>'6 - ÚSTŘEDNÍ VYTÁPĚNÍ'!J36</f>
        <v>0</v>
      </c>
      <c r="AX61" s="127">
        <f>'6 - ÚSTŘEDNÍ VYTÁPĚNÍ'!J37</f>
        <v>0</v>
      </c>
      <c r="AY61" s="127">
        <f>'6 - ÚSTŘEDNÍ VYTÁPĚNÍ'!J38</f>
        <v>0</v>
      </c>
      <c r="AZ61" s="127">
        <f>'6 - ÚSTŘEDNÍ VYTÁPĚNÍ'!F35</f>
        <v>0</v>
      </c>
      <c r="BA61" s="127">
        <f>'6 - ÚSTŘEDNÍ VYTÁPĚNÍ'!F36</f>
        <v>0</v>
      </c>
      <c r="BB61" s="127">
        <f>'6 - ÚSTŘEDNÍ VYTÁPĚNÍ'!F37</f>
        <v>0</v>
      </c>
      <c r="BC61" s="127">
        <f>'6 - ÚSTŘEDNÍ VYTÁPĚNÍ'!F38</f>
        <v>0</v>
      </c>
      <c r="BD61" s="129">
        <f>'6 - ÚSTŘEDNÍ VYTÁPĚNÍ'!F39</f>
        <v>0</v>
      </c>
      <c r="BT61" s="130" t="s">
        <v>82</v>
      </c>
      <c r="BV61" s="130" t="s">
        <v>75</v>
      </c>
      <c r="BW61" s="130" t="s">
        <v>100</v>
      </c>
      <c r="BX61" s="130" t="s">
        <v>81</v>
      </c>
      <c r="CL61" s="130" t="s">
        <v>21</v>
      </c>
    </row>
    <row r="62" s="6" customFormat="1" ht="16.5" customHeight="1">
      <c r="A62" s="119" t="s">
        <v>83</v>
      </c>
      <c r="B62" s="120"/>
      <c r="C62" s="121"/>
      <c r="D62" s="121"/>
      <c r="E62" s="122" t="s">
        <v>101</v>
      </c>
      <c r="F62" s="122"/>
      <c r="G62" s="122"/>
      <c r="H62" s="122"/>
      <c r="I62" s="122"/>
      <c r="J62" s="121"/>
      <c r="K62" s="122" t="s">
        <v>102</v>
      </c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3">
        <f>'7 - ELEKTROINSTALACE'!J32</f>
        <v>0</v>
      </c>
      <c r="AH62" s="121"/>
      <c r="AI62" s="121"/>
      <c r="AJ62" s="121"/>
      <c r="AK62" s="121"/>
      <c r="AL62" s="121"/>
      <c r="AM62" s="121"/>
      <c r="AN62" s="123">
        <f>SUM(AG62,AT62)</f>
        <v>0</v>
      </c>
      <c r="AO62" s="121"/>
      <c r="AP62" s="121"/>
      <c r="AQ62" s="124" t="s">
        <v>85</v>
      </c>
      <c r="AR62" s="125"/>
      <c r="AS62" s="126">
        <v>0</v>
      </c>
      <c r="AT62" s="127">
        <f>ROUND(SUM(AV62:AW62),2)</f>
        <v>0</v>
      </c>
      <c r="AU62" s="128">
        <f>'7 - ELEKTROINSTALACE'!P91</f>
        <v>0</v>
      </c>
      <c r="AV62" s="127">
        <f>'7 - ELEKTROINSTALACE'!J35</f>
        <v>0</v>
      </c>
      <c r="AW62" s="127">
        <f>'7 - ELEKTROINSTALACE'!J36</f>
        <v>0</v>
      </c>
      <c r="AX62" s="127">
        <f>'7 - ELEKTROINSTALACE'!J37</f>
        <v>0</v>
      </c>
      <c r="AY62" s="127">
        <f>'7 - ELEKTROINSTALACE'!J38</f>
        <v>0</v>
      </c>
      <c r="AZ62" s="127">
        <f>'7 - ELEKTROINSTALACE'!F35</f>
        <v>0</v>
      </c>
      <c r="BA62" s="127">
        <f>'7 - ELEKTROINSTALACE'!F36</f>
        <v>0</v>
      </c>
      <c r="BB62" s="127">
        <f>'7 - ELEKTROINSTALACE'!F37</f>
        <v>0</v>
      </c>
      <c r="BC62" s="127">
        <f>'7 - ELEKTROINSTALACE'!F38</f>
        <v>0</v>
      </c>
      <c r="BD62" s="129">
        <f>'7 - ELEKTROINSTALACE'!F39</f>
        <v>0</v>
      </c>
      <c r="BT62" s="130" t="s">
        <v>82</v>
      </c>
      <c r="BV62" s="130" t="s">
        <v>75</v>
      </c>
      <c r="BW62" s="130" t="s">
        <v>103</v>
      </c>
      <c r="BX62" s="130" t="s">
        <v>81</v>
      </c>
      <c r="CL62" s="130" t="s">
        <v>21</v>
      </c>
    </row>
    <row r="63" s="6" customFormat="1" ht="16.5" customHeight="1">
      <c r="A63" s="119" t="s">
        <v>83</v>
      </c>
      <c r="B63" s="120"/>
      <c r="C63" s="121"/>
      <c r="D63" s="121"/>
      <c r="E63" s="122" t="s">
        <v>104</v>
      </c>
      <c r="F63" s="122"/>
      <c r="G63" s="122"/>
      <c r="H63" s="122"/>
      <c r="I63" s="122"/>
      <c r="J63" s="121"/>
      <c r="K63" s="122" t="s">
        <v>105</v>
      </c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3">
        <f>'8 - VZDUCHOTECHNIKA A ODV...'!J32</f>
        <v>0</v>
      </c>
      <c r="AH63" s="121"/>
      <c r="AI63" s="121"/>
      <c r="AJ63" s="121"/>
      <c r="AK63" s="121"/>
      <c r="AL63" s="121"/>
      <c r="AM63" s="121"/>
      <c r="AN63" s="123">
        <f>SUM(AG63,AT63)</f>
        <v>0</v>
      </c>
      <c r="AO63" s="121"/>
      <c r="AP63" s="121"/>
      <c r="AQ63" s="124" t="s">
        <v>85</v>
      </c>
      <c r="AR63" s="125"/>
      <c r="AS63" s="126">
        <v>0</v>
      </c>
      <c r="AT63" s="127">
        <f>ROUND(SUM(AV63:AW63),2)</f>
        <v>0</v>
      </c>
      <c r="AU63" s="128">
        <f>'8 - VZDUCHOTECHNIKA A ODV...'!P94</f>
        <v>0</v>
      </c>
      <c r="AV63" s="127">
        <f>'8 - VZDUCHOTECHNIKA A ODV...'!J35</f>
        <v>0</v>
      </c>
      <c r="AW63" s="127">
        <f>'8 - VZDUCHOTECHNIKA A ODV...'!J36</f>
        <v>0</v>
      </c>
      <c r="AX63" s="127">
        <f>'8 - VZDUCHOTECHNIKA A ODV...'!J37</f>
        <v>0</v>
      </c>
      <c r="AY63" s="127">
        <f>'8 - VZDUCHOTECHNIKA A ODV...'!J38</f>
        <v>0</v>
      </c>
      <c r="AZ63" s="127">
        <f>'8 - VZDUCHOTECHNIKA A ODV...'!F35</f>
        <v>0</v>
      </c>
      <c r="BA63" s="127">
        <f>'8 - VZDUCHOTECHNIKA A ODV...'!F36</f>
        <v>0</v>
      </c>
      <c r="BB63" s="127">
        <f>'8 - VZDUCHOTECHNIKA A ODV...'!F37</f>
        <v>0</v>
      </c>
      <c r="BC63" s="127">
        <f>'8 - VZDUCHOTECHNIKA A ODV...'!F38</f>
        <v>0</v>
      </c>
      <c r="BD63" s="129">
        <f>'8 - VZDUCHOTECHNIKA A ODV...'!F39</f>
        <v>0</v>
      </c>
      <c r="BT63" s="130" t="s">
        <v>82</v>
      </c>
      <c r="BV63" s="130" t="s">
        <v>75</v>
      </c>
      <c r="BW63" s="130" t="s">
        <v>106</v>
      </c>
      <c r="BX63" s="130" t="s">
        <v>81</v>
      </c>
      <c r="CL63" s="130" t="s">
        <v>19</v>
      </c>
    </row>
    <row r="64" s="5" customFormat="1" ht="27" customHeight="1">
      <c r="B64" s="106"/>
      <c r="C64" s="107"/>
      <c r="D64" s="108" t="s">
        <v>107</v>
      </c>
      <c r="E64" s="108"/>
      <c r="F64" s="108"/>
      <c r="G64" s="108"/>
      <c r="H64" s="108"/>
      <c r="I64" s="109"/>
      <c r="J64" s="108" t="s">
        <v>108</v>
      </c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10">
        <f>ROUND(AG65,2)</f>
        <v>0</v>
      </c>
      <c r="AH64" s="109"/>
      <c r="AI64" s="109"/>
      <c r="AJ64" s="109"/>
      <c r="AK64" s="109"/>
      <c r="AL64" s="109"/>
      <c r="AM64" s="109"/>
      <c r="AN64" s="111">
        <f>SUM(AG64,AT64)</f>
        <v>0</v>
      </c>
      <c r="AO64" s="109"/>
      <c r="AP64" s="109"/>
      <c r="AQ64" s="112" t="s">
        <v>79</v>
      </c>
      <c r="AR64" s="113"/>
      <c r="AS64" s="114">
        <f>ROUND(AS65,2)</f>
        <v>0</v>
      </c>
      <c r="AT64" s="115">
        <f>ROUND(SUM(AV64:AW64),2)</f>
        <v>0</v>
      </c>
      <c r="AU64" s="116">
        <f>ROUND(AU65,5)</f>
        <v>0</v>
      </c>
      <c r="AV64" s="115">
        <f>ROUND(AZ64*L29,2)</f>
        <v>0</v>
      </c>
      <c r="AW64" s="115">
        <f>ROUND(BA64*L30,2)</f>
        <v>0</v>
      </c>
      <c r="AX64" s="115">
        <f>ROUND(BB64*L29,2)</f>
        <v>0</v>
      </c>
      <c r="AY64" s="115">
        <f>ROUND(BC64*L30,2)</f>
        <v>0</v>
      </c>
      <c r="AZ64" s="115">
        <f>ROUND(AZ65,2)</f>
        <v>0</v>
      </c>
      <c r="BA64" s="115">
        <f>ROUND(BA65,2)</f>
        <v>0</v>
      </c>
      <c r="BB64" s="115">
        <f>ROUND(BB65,2)</f>
        <v>0</v>
      </c>
      <c r="BC64" s="115">
        <f>ROUND(BC65,2)</f>
        <v>0</v>
      </c>
      <c r="BD64" s="117">
        <f>ROUND(BD65,2)</f>
        <v>0</v>
      </c>
      <c r="BS64" s="118" t="s">
        <v>72</v>
      </c>
      <c r="BT64" s="118" t="s">
        <v>80</v>
      </c>
      <c r="BU64" s="118" t="s">
        <v>74</v>
      </c>
      <c r="BV64" s="118" t="s">
        <v>75</v>
      </c>
      <c r="BW64" s="118" t="s">
        <v>109</v>
      </c>
      <c r="BX64" s="118" t="s">
        <v>5</v>
      </c>
      <c r="CL64" s="118" t="s">
        <v>21</v>
      </c>
      <c r="CM64" s="118" t="s">
        <v>82</v>
      </c>
    </row>
    <row r="65" s="6" customFormat="1" ht="16.5" customHeight="1">
      <c r="A65" s="119" t="s">
        <v>83</v>
      </c>
      <c r="B65" s="120"/>
      <c r="C65" s="121"/>
      <c r="D65" s="121"/>
      <c r="E65" s="122" t="s">
        <v>80</v>
      </c>
      <c r="F65" s="122"/>
      <c r="G65" s="122"/>
      <c r="H65" s="122"/>
      <c r="I65" s="122"/>
      <c r="J65" s="121"/>
      <c r="K65" s="122" t="s">
        <v>110</v>
      </c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3">
        <f>'1 - DEŠŤOVÁ KANALIZACE'!J32</f>
        <v>0</v>
      </c>
      <c r="AH65" s="121"/>
      <c r="AI65" s="121"/>
      <c r="AJ65" s="121"/>
      <c r="AK65" s="121"/>
      <c r="AL65" s="121"/>
      <c r="AM65" s="121"/>
      <c r="AN65" s="123">
        <f>SUM(AG65,AT65)</f>
        <v>0</v>
      </c>
      <c r="AO65" s="121"/>
      <c r="AP65" s="121"/>
      <c r="AQ65" s="124" t="s">
        <v>85</v>
      </c>
      <c r="AR65" s="125"/>
      <c r="AS65" s="126">
        <v>0</v>
      </c>
      <c r="AT65" s="127">
        <f>ROUND(SUM(AV65:AW65),2)</f>
        <v>0</v>
      </c>
      <c r="AU65" s="128">
        <f>'1 - DEŠŤOVÁ KANALIZACE'!P92</f>
        <v>0</v>
      </c>
      <c r="AV65" s="127">
        <f>'1 - DEŠŤOVÁ KANALIZACE'!J35</f>
        <v>0</v>
      </c>
      <c r="AW65" s="127">
        <f>'1 - DEŠŤOVÁ KANALIZACE'!J36</f>
        <v>0</v>
      </c>
      <c r="AX65" s="127">
        <f>'1 - DEŠŤOVÁ KANALIZACE'!J37</f>
        <v>0</v>
      </c>
      <c r="AY65" s="127">
        <f>'1 - DEŠŤOVÁ KANALIZACE'!J38</f>
        <v>0</v>
      </c>
      <c r="AZ65" s="127">
        <f>'1 - DEŠŤOVÁ KANALIZACE'!F35</f>
        <v>0</v>
      </c>
      <c r="BA65" s="127">
        <f>'1 - DEŠŤOVÁ KANALIZACE'!F36</f>
        <v>0</v>
      </c>
      <c r="BB65" s="127">
        <f>'1 - DEŠŤOVÁ KANALIZACE'!F37</f>
        <v>0</v>
      </c>
      <c r="BC65" s="127">
        <f>'1 - DEŠŤOVÁ KANALIZACE'!F38</f>
        <v>0</v>
      </c>
      <c r="BD65" s="129">
        <f>'1 - DEŠŤOVÁ KANALIZACE'!F39</f>
        <v>0</v>
      </c>
      <c r="BT65" s="130" t="s">
        <v>82</v>
      </c>
      <c r="BV65" s="130" t="s">
        <v>75</v>
      </c>
      <c r="BW65" s="130" t="s">
        <v>111</v>
      </c>
      <c r="BX65" s="130" t="s">
        <v>109</v>
      </c>
      <c r="CL65" s="130" t="s">
        <v>21</v>
      </c>
    </row>
    <row r="66" s="5" customFormat="1" ht="16.5" customHeight="1">
      <c r="B66" s="106"/>
      <c r="C66" s="107"/>
      <c r="D66" s="108" t="s">
        <v>112</v>
      </c>
      <c r="E66" s="108"/>
      <c r="F66" s="108"/>
      <c r="G66" s="108"/>
      <c r="H66" s="108"/>
      <c r="I66" s="109"/>
      <c r="J66" s="108" t="s">
        <v>113</v>
      </c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10">
        <f>ROUND(AG67,2)</f>
        <v>0</v>
      </c>
      <c r="AH66" s="109"/>
      <c r="AI66" s="109"/>
      <c r="AJ66" s="109"/>
      <c r="AK66" s="109"/>
      <c r="AL66" s="109"/>
      <c r="AM66" s="109"/>
      <c r="AN66" s="111">
        <f>SUM(AG66,AT66)</f>
        <v>0</v>
      </c>
      <c r="AO66" s="109"/>
      <c r="AP66" s="109"/>
      <c r="AQ66" s="112" t="s">
        <v>79</v>
      </c>
      <c r="AR66" s="113"/>
      <c r="AS66" s="114">
        <f>ROUND(AS67,2)</f>
        <v>0</v>
      </c>
      <c r="AT66" s="115">
        <f>ROUND(SUM(AV66:AW66),2)</f>
        <v>0</v>
      </c>
      <c r="AU66" s="116">
        <f>ROUND(AU67,5)</f>
        <v>0</v>
      </c>
      <c r="AV66" s="115">
        <f>ROUND(AZ66*L29,2)</f>
        <v>0</v>
      </c>
      <c r="AW66" s="115">
        <f>ROUND(BA66*L30,2)</f>
        <v>0</v>
      </c>
      <c r="AX66" s="115">
        <f>ROUND(BB66*L29,2)</f>
        <v>0</v>
      </c>
      <c r="AY66" s="115">
        <f>ROUND(BC66*L30,2)</f>
        <v>0</v>
      </c>
      <c r="AZ66" s="115">
        <f>ROUND(AZ67,2)</f>
        <v>0</v>
      </c>
      <c r="BA66" s="115">
        <f>ROUND(BA67,2)</f>
        <v>0</v>
      </c>
      <c r="BB66" s="115">
        <f>ROUND(BB67,2)</f>
        <v>0</v>
      </c>
      <c r="BC66" s="115">
        <f>ROUND(BC67,2)</f>
        <v>0</v>
      </c>
      <c r="BD66" s="117">
        <f>ROUND(BD67,2)</f>
        <v>0</v>
      </c>
      <c r="BS66" s="118" t="s">
        <v>72</v>
      </c>
      <c r="BT66" s="118" t="s">
        <v>80</v>
      </c>
      <c r="BU66" s="118" t="s">
        <v>74</v>
      </c>
      <c r="BV66" s="118" t="s">
        <v>75</v>
      </c>
      <c r="BW66" s="118" t="s">
        <v>114</v>
      </c>
      <c r="BX66" s="118" t="s">
        <v>5</v>
      </c>
      <c r="CL66" s="118" t="s">
        <v>19</v>
      </c>
      <c r="CM66" s="118" t="s">
        <v>82</v>
      </c>
    </row>
    <row r="67" s="6" customFormat="1" ht="16.5" customHeight="1">
      <c r="A67" s="119" t="s">
        <v>83</v>
      </c>
      <c r="B67" s="120"/>
      <c r="C67" s="121"/>
      <c r="D67" s="121"/>
      <c r="E67" s="122" t="s">
        <v>80</v>
      </c>
      <c r="F67" s="122"/>
      <c r="G67" s="122"/>
      <c r="H67" s="122"/>
      <c r="I67" s="122"/>
      <c r="J67" s="121"/>
      <c r="K67" s="122" t="s">
        <v>84</v>
      </c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3">
        <f>'1 - STAVEBNĚ ARCHITEKTONI..._01'!J32</f>
        <v>0</v>
      </c>
      <c r="AH67" s="121"/>
      <c r="AI67" s="121"/>
      <c r="AJ67" s="121"/>
      <c r="AK67" s="121"/>
      <c r="AL67" s="121"/>
      <c r="AM67" s="121"/>
      <c r="AN67" s="123">
        <f>SUM(AG67,AT67)</f>
        <v>0</v>
      </c>
      <c r="AO67" s="121"/>
      <c r="AP67" s="121"/>
      <c r="AQ67" s="124" t="s">
        <v>85</v>
      </c>
      <c r="AR67" s="125"/>
      <c r="AS67" s="131">
        <v>0</v>
      </c>
      <c r="AT67" s="132">
        <f>ROUND(SUM(AV67:AW67),2)</f>
        <v>0</v>
      </c>
      <c r="AU67" s="133">
        <f>'1 - STAVEBNĚ ARCHITEKTONI..._01'!P102</f>
        <v>0</v>
      </c>
      <c r="AV67" s="132">
        <f>'1 - STAVEBNĚ ARCHITEKTONI..._01'!J35</f>
        <v>0</v>
      </c>
      <c r="AW67" s="132">
        <f>'1 - STAVEBNĚ ARCHITEKTONI..._01'!J36</f>
        <v>0</v>
      </c>
      <c r="AX67" s="132">
        <f>'1 - STAVEBNĚ ARCHITEKTONI..._01'!J37</f>
        <v>0</v>
      </c>
      <c r="AY67" s="132">
        <f>'1 - STAVEBNĚ ARCHITEKTONI..._01'!J38</f>
        <v>0</v>
      </c>
      <c r="AZ67" s="132">
        <f>'1 - STAVEBNĚ ARCHITEKTONI..._01'!F35</f>
        <v>0</v>
      </c>
      <c r="BA67" s="132">
        <f>'1 - STAVEBNĚ ARCHITEKTONI..._01'!F36</f>
        <v>0</v>
      </c>
      <c r="BB67" s="132">
        <f>'1 - STAVEBNĚ ARCHITEKTONI..._01'!F37</f>
        <v>0</v>
      </c>
      <c r="BC67" s="132">
        <f>'1 - STAVEBNĚ ARCHITEKTONI..._01'!F38</f>
        <v>0</v>
      </c>
      <c r="BD67" s="134">
        <f>'1 - STAVEBNĚ ARCHITEKTONI..._01'!F39</f>
        <v>0</v>
      </c>
      <c r="BT67" s="130" t="s">
        <v>82</v>
      </c>
      <c r="BV67" s="130" t="s">
        <v>75</v>
      </c>
      <c r="BW67" s="130" t="s">
        <v>115</v>
      </c>
      <c r="BX67" s="130" t="s">
        <v>114</v>
      </c>
      <c r="CL67" s="130" t="s">
        <v>19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43"/>
    </row>
  </sheetData>
  <sheetProtection sheet="1" formatColumns="0" formatRows="0" objects="1" scenarios="1" spinCount="100000" saltValue="Sf22uadpTqlQBXtNW7T1iKMGYGUyp1gHlkvaNk01mpNdlBTOUdtyf00Pk4PBZLM2jhi6GGIKOiA1LSxhWx7e9Q==" hashValue="qMP/KDn16pCongz7IV7eAIxHvgnxl0pc9uP9WHH2TQ+eP9SfjvdPUejZ2EGkvAzWHiNA9bkAl0Arr+t6E3s9ng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E62:I62"/>
    <mergeCell ref="D55:H55"/>
    <mergeCell ref="E56:I56"/>
    <mergeCell ref="E57:I57"/>
    <mergeCell ref="E58:I58"/>
    <mergeCell ref="E59:I59"/>
    <mergeCell ref="E60:I60"/>
    <mergeCell ref="E61:I61"/>
    <mergeCell ref="E63:I63"/>
    <mergeCell ref="D64:H64"/>
    <mergeCell ref="E65:I65"/>
    <mergeCell ref="D66:H66"/>
    <mergeCell ref="E67:I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J66:AF66"/>
    <mergeCell ref="K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6" location="'1 - STAVEBNĚ ARCHITEKTONI...'!C2" display="/"/>
    <hyperlink ref="A57" location="'2 - ZDRAVOTNÍ INSTALACE -...'!C2" display="/"/>
    <hyperlink ref="A58" location="'3 - ZDRAVOTNÍ INSTALACE -...'!C2" display="/"/>
    <hyperlink ref="A59" location="'4 - PŘÍPOJKA KANALIZACE'!C2" display="/"/>
    <hyperlink ref="A60" location="'5 - ZDRAVOTNÍ INSTALACE -...'!C2" display="/"/>
    <hyperlink ref="A61" location="'6 - ÚSTŘEDNÍ VYTÁPĚNÍ'!C2" display="/"/>
    <hyperlink ref="A62" location="'7 - ELEKTROINSTALACE'!C2" display="/"/>
    <hyperlink ref="A63" location="'8 - VZDUCHOTECHNIKA A ODV...'!C2" display="/"/>
    <hyperlink ref="A65" location="'1 - DEŠŤOVÁ KANALIZACE'!C2" display="/"/>
    <hyperlink ref="A67" location="'1 - STAVEBNĚ ARCHITEKTONI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120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19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45" customHeight="1">
      <c r="B29" s="146"/>
      <c r="E29" s="147" t="s">
        <v>121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ROUND(J114,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ROUND((SUM(BE114:BE818)),  2)</f>
        <v>0</v>
      </c>
      <c r="I35" s="155">
        <v>0.20999999999999999</v>
      </c>
      <c r="J35" s="154">
        <f>ROUND(((SUM(BE114:BE818))*I35),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ROUND((SUM(BF114:BF818)),  2)</f>
        <v>0</v>
      </c>
      <c r="I36" s="155">
        <v>0.14999999999999999</v>
      </c>
      <c r="J36" s="154">
        <f>ROUND(((SUM(BF114:BF818))*I36),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ROUND((SUM(BG114:BG818)),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ROUND((SUM(BH114:BH818)),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ROUND((SUM(BI114:BI818)),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STAVEBNĚ ARCHITEKTONICKÉ ŘEŠENÍ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J114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J115</f>
        <v>0</v>
      </c>
      <c r="K64" s="177"/>
      <c r="L64" s="182"/>
    </row>
    <row r="65" s="9" customFormat="1" ht="19.92" customHeight="1">
      <c r="B65" s="183"/>
      <c r="C65" s="121"/>
      <c r="D65" s="184" t="s">
        <v>127</v>
      </c>
      <c r="E65" s="185"/>
      <c r="F65" s="185"/>
      <c r="G65" s="185"/>
      <c r="H65" s="185"/>
      <c r="I65" s="186"/>
      <c r="J65" s="187">
        <f>J116</f>
        <v>0</v>
      </c>
      <c r="K65" s="121"/>
      <c r="L65" s="188"/>
    </row>
    <row r="66" s="9" customFormat="1" ht="19.92" customHeight="1">
      <c r="B66" s="183"/>
      <c r="C66" s="121"/>
      <c r="D66" s="184" t="s">
        <v>128</v>
      </c>
      <c r="E66" s="185"/>
      <c r="F66" s="185"/>
      <c r="G66" s="185"/>
      <c r="H66" s="185"/>
      <c r="I66" s="186"/>
      <c r="J66" s="187">
        <f>J144</f>
        <v>0</v>
      </c>
      <c r="K66" s="121"/>
      <c r="L66" s="188"/>
    </row>
    <row r="67" s="9" customFormat="1" ht="19.92" customHeight="1">
      <c r="B67" s="183"/>
      <c r="C67" s="121"/>
      <c r="D67" s="184" t="s">
        <v>129</v>
      </c>
      <c r="E67" s="185"/>
      <c r="F67" s="185"/>
      <c r="G67" s="185"/>
      <c r="H67" s="185"/>
      <c r="I67" s="186"/>
      <c r="J67" s="187">
        <f>J215</f>
        <v>0</v>
      </c>
      <c r="K67" s="121"/>
      <c r="L67" s="188"/>
    </row>
    <row r="68" s="9" customFormat="1" ht="19.92" customHeight="1">
      <c r="B68" s="183"/>
      <c r="C68" s="121"/>
      <c r="D68" s="184" t="s">
        <v>130</v>
      </c>
      <c r="E68" s="185"/>
      <c r="F68" s="185"/>
      <c r="G68" s="185"/>
      <c r="H68" s="185"/>
      <c r="I68" s="186"/>
      <c r="J68" s="187">
        <f>J224</f>
        <v>0</v>
      </c>
      <c r="K68" s="121"/>
      <c r="L68" s="188"/>
    </row>
    <row r="69" s="9" customFormat="1" ht="19.92" customHeight="1">
      <c r="B69" s="183"/>
      <c r="C69" s="121"/>
      <c r="D69" s="184" t="s">
        <v>131</v>
      </c>
      <c r="E69" s="185"/>
      <c r="F69" s="185"/>
      <c r="G69" s="185"/>
      <c r="H69" s="185"/>
      <c r="I69" s="186"/>
      <c r="J69" s="187">
        <f>J252</f>
        <v>0</v>
      </c>
      <c r="K69" s="121"/>
      <c r="L69" s="188"/>
    </row>
    <row r="70" s="9" customFormat="1" ht="19.92" customHeight="1">
      <c r="B70" s="183"/>
      <c r="C70" s="121"/>
      <c r="D70" s="184" t="s">
        <v>132</v>
      </c>
      <c r="E70" s="185"/>
      <c r="F70" s="185"/>
      <c r="G70" s="185"/>
      <c r="H70" s="185"/>
      <c r="I70" s="186"/>
      <c r="J70" s="187">
        <f>J268</f>
        <v>0</v>
      </c>
      <c r="K70" s="121"/>
      <c r="L70" s="188"/>
    </row>
    <row r="71" s="9" customFormat="1" ht="19.92" customHeight="1">
      <c r="B71" s="183"/>
      <c r="C71" s="121"/>
      <c r="D71" s="184" t="s">
        <v>133</v>
      </c>
      <c r="E71" s="185"/>
      <c r="F71" s="185"/>
      <c r="G71" s="185"/>
      <c r="H71" s="185"/>
      <c r="I71" s="186"/>
      <c r="J71" s="187">
        <f>J277</f>
        <v>0</v>
      </c>
      <c r="K71" s="121"/>
      <c r="L71" s="188"/>
    </row>
    <row r="72" s="9" customFormat="1" ht="19.92" customHeight="1">
      <c r="B72" s="183"/>
      <c r="C72" s="121"/>
      <c r="D72" s="184" t="s">
        <v>134</v>
      </c>
      <c r="E72" s="185"/>
      <c r="F72" s="185"/>
      <c r="G72" s="185"/>
      <c r="H72" s="185"/>
      <c r="I72" s="186"/>
      <c r="J72" s="187">
        <f>J284</f>
        <v>0</v>
      </c>
      <c r="K72" s="121"/>
      <c r="L72" s="188"/>
    </row>
    <row r="73" s="9" customFormat="1" ht="19.92" customHeight="1">
      <c r="B73" s="183"/>
      <c r="C73" s="121"/>
      <c r="D73" s="184" t="s">
        <v>135</v>
      </c>
      <c r="E73" s="185"/>
      <c r="F73" s="185"/>
      <c r="G73" s="185"/>
      <c r="H73" s="185"/>
      <c r="I73" s="186"/>
      <c r="J73" s="187">
        <f>J436</f>
        <v>0</v>
      </c>
      <c r="K73" s="121"/>
      <c r="L73" s="188"/>
    </row>
    <row r="74" s="8" customFormat="1" ht="24.96" customHeight="1">
      <c r="B74" s="176"/>
      <c r="C74" s="177"/>
      <c r="D74" s="178" t="s">
        <v>136</v>
      </c>
      <c r="E74" s="179"/>
      <c r="F74" s="179"/>
      <c r="G74" s="179"/>
      <c r="H74" s="179"/>
      <c r="I74" s="180"/>
      <c r="J74" s="181">
        <f>J438</f>
        <v>0</v>
      </c>
      <c r="K74" s="177"/>
      <c r="L74" s="182"/>
    </row>
    <row r="75" s="9" customFormat="1" ht="19.92" customHeight="1">
      <c r="B75" s="183"/>
      <c r="C75" s="121"/>
      <c r="D75" s="184" t="s">
        <v>137</v>
      </c>
      <c r="E75" s="185"/>
      <c r="F75" s="185"/>
      <c r="G75" s="185"/>
      <c r="H75" s="185"/>
      <c r="I75" s="186"/>
      <c r="J75" s="187">
        <f>J439</f>
        <v>0</v>
      </c>
      <c r="K75" s="121"/>
      <c r="L75" s="188"/>
    </row>
    <row r="76" s="9" customFormat="1" ht="19.92" customHeight="1">
      <c r="B76" s="183"/>
      <c r="C76" s="121"/>
      <c r="D76" s="184" t="s">
        <v>138</v>
      </c>
      <c r="E76" s="185"/>
      <c r="F76" s="185"/>
      <c r="G76" s="185"/>
      <c r="H76" s="185"/>
      <c r="I76" s="186"/>
      <c r="J76" s="187">
        <f>J487</f>
        <v>0</v>
      </c>
      <c r="K76" s="121"/>
      <c r="L76" s="188"/>
    </row>
    <row r="77" s="9" customFormat="1" ht="19.92" customHeight="1">
      <c r="B77" s="183"/>
      <c r="C77" s="121"/>
      <c r="D77" s="184" t="s">
        <v>139</v>
      </c>
      <c r="E77" s="185"/>
      <c r="F77" s="185"/>
      <c r="G77" s="185"/>
      <c r="H77" s="185"/>
      <c r="I77" s="186"/>
      <c r="J77" s="187">
        <f>J505</f>
        <v>0</v>
      </c>
      <c r="K77" s="121"/>
      <c r="L77" s="188"/>
    </row>
    <row r="78" s="9" customFormat="1" ht="19.92" customHeight="1">
      <c r="B78" s="183"/>
      <c r="C78" s="121"/>
      <c r="D78" s="184" t="s">
        <v>140</v>
      </c>
      <c r="E78" s="185"/>
      <c r="F78" s="185"/>
      <c r="G78" s="185"/>
      <c r="H78" s="185"/>
      <c r="I78" s="186"/>
      <c r="J78" s="187">
        <f>J518</f>
        <v>0</v>
      </c>
      <c r="K78" s="121"/>
      <c r="L78" s="188"/>
    </row>
    <row r="79" s="9" customFormat="1" ht="19.92" customHeight="1">
      <c r="B79" s="183"/>
      <c r="C79" s="121"/>
      <c r="D79" s="184" t="s">
        <v>141</v>
      </c>
      <c r="E79" s="185"/>
      <c r="F79" s="185"/>
      <c r="G79" s="185"/>
      <c r="H79" s="185"/>
      <c r="I79" s="186"/>
      <c r="J79" s="187">
        <f>J553</f>
        <v>0</v>
      </c>
      <c r="K79" s="121"/>
      <c r="L79" s="188"/>
    </row>
    <row r="80" s="9" customFormat="1" ht="19.92" customHeight="1">
      <c r="B80" s="183"/>
      <c r="C80" s="121"/>
      <c r="D80" s="184" t="s">
        <v>142</v>
      </c>
      <c r="E80" s="185"/>
      <c r="F80" s="185"/>
      <c r="G80" s="185"/>
      <c r="H80" s="185"/>
      <c r="I80" s="186"/>
      <c r="J80" s="187">
        <f>J562</f>
        <v>0</v>
      </c>
      <c r="K80" s="121"/>
      <c r="L80" s="188"/>
    </row>
    <row r="81" s="9" customFormat="1" ht="19.92" customHeight="1">
      <c r="B81" s="183"/>
      <c r="C81" s="121"/>
      <c r="D81" s="184" t="s">
        <v>143</v>
      </c>
      <c r="E81" s="185"/>
      <c r="F81" s="185"/>
      <c r="G81" s="185"/>
      <c r="H81" s="185"/>
      <c r="I81" s="186"/>
      <c r="J81" s="187">
        <f>J623</f>
        <v>0</v>
      </c>
      <c r="K81" s="121"/>
      <c r="L81" s="188"/>
    </row>
    <row r="82" s="9" customFormat="1" ht="19.92" customHeight="1">
      <c r="B82" s="183"/>
      <c r="C82" s="121"/>
      <c r="D82" s="184" t="s">
        <v>144</v>
      </c>
      <c r="E82" s="185"/>
      <c r="F82" s="185"/>
      <c r="G82" s="185"/>
      <c r="H82" s="185"/>
      <c r="I82" s="186"/>
      <c r="J82" s="187">
        <f>J637</f>
        <v>0</v>
      </c>
      <c r="K82" s="121"/>
      <c r="L82" s="188"/>
    </row>
    <row r="83" s="9" customFormat="1" ht="19.92" customHeight="1">
      <c r="B83" s="183"/>
      <c r="C83" s="121"/>
      <c r="D83" s="184" t="s">
        <v>145</v>
      </c>
      <c r="E83" s="185"/>
      <c r="F83" s="185"/>
      <c r="G83" s="185"/>
      <c r="H83" s="185"/>
      <c r="I83" s="186"/>
      <c r="J83" s="187">
        <f>J660</f>
        <v>0</v>
      </c>
      <c r="K83" s="121"/>
      <c r="L83" s="188"/>
    </row>
    <row r="84" s="9" customFormat="1" ht="19.92" customHeight="1">
      <c r="B84" s="183"/>
      <c r="C84" s="121"/>
      <c r="D84" s="184" t="s">
        <v>146</v>
      </c>
      <c r="E84" s="185"/>
      <c r="F84" s="185"/>
      <c r="G84" s="185"/>
      <c r="H84" s="185"/>
      <c r="I84" s="186"/>
      <c r="J84" s="187">
        <f>J677</f>
        <v>0</v>
      </c>
      <c r="K84" s="121"/>
      <c r="L84" s="188"/>
    </row>
    <row r="85" s="9" customFormat="1" ht="19.92" customHeight="1">
      <c r="B85" s="183"/>
      <c r="C85" s="121"/>
      <c r="D85" s="184" t="s">
        <v>147</v>
      </c>
      <c r="E85" s="185"/>
      <c r="F85" s="185"/>
      <c r="G85" s="185"/>
      <c r="H85" s="185"/>
      <c r="I85" s="186"/>
      <c r="J85" s="187">
        <f>J707</f>
        <v>0</v>
      </c>
      <c r="K85" s="121"/>
      <c r="L85" s="188"/>
    </row>
    <row r="86" s="9" customFormat="1" ht="19.92" customHeight="1">
      <c r="B86" s="183"/>
      <c r="C86" s="121"/>
      <c r="D86" s="184" t="s">
        <v>148</v>
      </c>
      <c r="E86" s="185"/>
      <c r="F86" s="185"/>
      <c r="G86" s="185"/>
      <c r="H86" s="185"/>
      <c r="I86" s="186"/>
      <c r="J86" s="187">
        <f>J715</f>
        <v>0</v>
      </c>
      <c r="K86" s="121"/>
      <c r="L86" s="188"/>
    </row>
    <row r="87" s="9" customFormat="1" ht="19.92" customHeight="1">
      <c r="B87" s="183"/>
      <c r="C87" s="121"/>
      <c r="D87" s="184" t="s">
        <v>149</v>
      </c>
      <c r="E87" s="185"/>
      <c r="F87" s="185"/>
      <c r="G87" s="185"/>
      <c r="H87" s="185"/>
      <c r="I87" s="186"/>
      <c r="J87" s="187">
        <f>J736</f>
        <v>0</v>
      </c>
      <c r="K87" s="121"/>
      <c r="L87" s="188"/>
    </row>
    <row r="88" s="8" customFormat="1" ht="24.96" customHeight="1">
      <c r="B88" s="176"/>
      <c r="C88" s="177"/>
      <c r="D88" s="178" t="s">
        <v>150</v>
      </c>
      <c r="E88" s="179"/>
      <c r="F88" s="179"/>
      <c r="G88" s="179"/>
      <c r="H88" s="179"/>
      <c r="I88" s="180"/>
      <c r="J88" s="181">
        <f>J808</f>
        <v>0</v>
      </c>
      <c r="K88" s="177"/>
      <c r="L88" s="182"/>
    </row>
    <row r="89" s="9" customFormat="1" ht="19.92" customHeight="1">
      <c r="B89" s="183"/>
      <c r="C89" s="121"/>
      <c r="D89" s="184" t="s">
        <v>151</v>
      </c>
      <c r="E89" s="185"/>
      <c r="F89" s="185"/>
      <c r="G89" s="185"/>
      <c r="H89" s="185"/>
      <c r="I89" s="186"/>
      <c r="J89" s="187">
        <f>J809</f>
        <v>0</v>
      </c>
      <c r="K89" s="121"/>
      <c r="L89" s="188"/>
    </row>
    <row r="90" s="9" customFormat="1" ht="19.92" customHeight="1">
      <c r="B90" s="183"/>
      <c r="C90" s="121"/>
      <c r="D90" s="184" t="s">
        <v>152</v>
      </c>
      <c r="E90" s="185"/>
      <c r="F90" s="185"/>
      <c r="G90" s="185"/>
      <c r="H90" s="185"/>
      <c r="I90" s="186"/>
      <c r="J90" s="187">
        <f>J811</f>
        <v>0</v>
      </c>
      <c r="K90" s="121"/>
      <c r="L90" s="188"/>
    </row>
    <row r="91" s="9" customFormat="1" ht="19.92" customHeight="1">
      <c r="B91" s="183"/>
      <c r="C91" s="121"/>
      <c r="D91" s="184" t="s">
        <v>153</v>
      </c>
      <c r="E91" s="185"/>
      <c r="F91" s="185"/>
      <c r="G91" s="185"/>
      <c r="H91" s="185"/>
      <c r="I91" s="186"/>
      <c r="J91" s="187">
        <f>J814</f>
        <v>0</v>
      </c>
      <c r="K91" s="121"/>
      <c r="L91" s="188"/>
    </row>
    <row r="92" s="9" customFormat="1" ht="19.92" customHeight="1">
      <c r="B92" s="183"/>
      <c r="C92" s="121"/>
      <c r="D92" s="184" t="s">
        <v>154</v>
      </c>
      <c r="E92" s="185"/>
      <c r="F92" s="185"/>
      <c r="G92" s="185"/>
      <c r="H92" s="185"/>
      <c r="I92" s="186"/>
      <c r="J92" s="187">
        <f>J816</f>
        <v>0</v>
      </c>
      <c r="K92" s="121"/>
      <c r="L92" s="188"/>
    </row>
    <row r="93" s="1" customFormat="1" ht="21.84" customHeight="1">
      <c r="B93" s="38"/>
      <c r="C93" s="39"/>
      <c r="D93" s="39"/>
      <c r="E93" s="39"/>
      <c r="F93" s="39"/>
      <c r="G93" s="39"/>
      <c r="H93" s="39"/>
      <c r="I93" s="142"/>
      <c r="J93" s="39"/>
      <c r="K93" s="39"/>
      <c r="L93" s="43"/>
    </row>
    <row r="94" s="1" customFormat="1" ht="6.96" customHeight="1">
      <c r="B94" s="57"/>
      <c r="C94" s="58"/>
      <c r="D94" s="58"/>
      <c r="E94" s="58"/>
      <c r="F94" s="58"/>
      <c r="G94" s="58"/>
      <c r="H94" s="58"/>
      <c r="I94" s="166"/>
      <c r="J94" s="58"/>
      <c r="K94" s="58"/>
      <c r="L94" s="43"/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169"/>
      <c r="J98" s="60"/>
      <c r="K98" s="60"/>
      <c r="L98" s="43"/>
    </row>
    <row r="99" s="1" customFormat="1" ht="24.96" customHeight="1">
      <c r="B99" s="38"/>
      <c r="C99" s="23" t="s">
        <v>155</v>
      </c>
      <c r="D99" s="39"/>
      <c r="E99" s="39"/>
      <c r="F99" s="39"/>
      <c r="G99" s="39"/>
      <c r="H99" s="39"/>
      <c r="I99" s="142"/>
      <c r="J99" s="39"/>
      <c r="K99" s="39"/>
      <c r="L99" s="43"/>
    </row>
    <row r="100" s="1" customFormat="1" ht="6.96" customHeight="1">
      <c r="B100" s="38"/>
      <c r="C100" s="39"/>
      <c r="D100" s="39"/>
      <c r="E100" s="39"/>
      <c r="F100" s="39"/>
      <c r="G100" s="39"/>
      <c r="H100" s="39"/>
      <c r="I100" s="142"/>
      <c r="J100" s="39"/>
      <c r="K100" s="39"/>
      <c r="L100" s="43"/>
    </row>
    <row r="101" s="1" customFormat="1" ht="12" customHeight="1">
      <c r="B101" s="38"/>
      <c r="C101" s="32" t="s">
        <v>16</v>
      </c>
      <c r="D101" s="39"/>
      <c r="E101" s="39"/>
      <c r="F101" s="39"/>
      <c r="G101" s="39"/>
      <c r="H101" s="39"/>
      <c r="I101" s="142"/>
      <c r="J101" s="39"/>
      <c r="K101" s="39"/>
      <c r="L101" s="43"/>
    </row>
    <row r="102" s="1" customFormat="1" ht="16.5" customHeight="1">
      <c r="B102" s="38"/>
      <c r="C102" s="39"/>
      <c r="D102" s="39"/>
      <c r="E102" s="170" t="str">
        <f>E7</f>
        <v>CHOMUTOV ON - PD OPRAVA (PLÁŠŤ, VPP)</v>
      </c>
      <c r="F102" s="32"/>
      <c r="G102" s="32"/>
      <c r="H102" s="32"/>
      <c r="I102" s="142"/>
      <c r="J102" s="39"/>
      <c r="K102" s="39"/>
      <c r="L102" s="43"/>
    </row>
    <row r="103" ht="12" customHeight="1">
      <c r="B103" s="21"/>
      <c r="C103" s="32" t="s">
        <v>117</v>
      </c>
      <c r="D103" s="22"/>
      <c r="E103" s="22"/>
      <c r="F103" s="22"/>
      <c r="G103" s="22"/>
      <c r="H103" s="22"/>
      <c r="I103" s="135"/>
      <c r="J103" s="22"/>
      <c r="K103" s="22"/>
      <c r="L103" s="20"/>
    </row>
    <row r="104" s="1" customFormat="1" ht="16.5" customHeight="1">
      <c r="B104" s="38"/>
      <c r="C104" s="39"/>
      <c r="D104" s="39"/>
      <c r="E104" s="170" t="s">
        <v>118</v>
      </c>
      <c r="F104" s="39"/>
      <c r="G104" s="39"/>
      <c r="H104" s="39"/>
      <c r="I104" s="142"/>
      <c r="J104" s="39"/>
      <c r="K104" s="39"/>
      <c r="L104" s="43"/>
    </row>
    <row r="105" s="1" customFormat="1" ht="12" customHeight="1">
      <c r="B105" s="38"/>
      <c r="C105" s="32" t="s">
        <v>119</v>
      </c>
      <c r="D105" s="39"/>
      <c r="E105" s="39"/>
      <c r="F105" s="39"/>
      <c r="G105" s="39"/>
      <c r="H105" s="39"/>
      <c r="I105" s="142"/>
      <c r="J105" s="39"/>
      <c r="K105" s="39"/>
      <c r="L105" s="43"/>
    </row>
    <row r="106" s="1" customFormat="1" ht="16.5" customHeight="1">
      <c r="B106" s="38"/>
      <c r="C106" s="39"/>
      <c r="D106" s="39"/>
      <c r="E106" s="64" t="str">
        <f>E11</f>
        <v>1 - STAVEBNĚ ARCHITEKTONICKÉ ŘEŠENÍ</v>
      </c>
      <c r="F106" s="39"/>
      <c r="G106" s="39"/>
      <c r="H106" s="39"/>
      <c r="I106" s="142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42"/>
      <c r="J107" s="39"/>
      <c r="K107" s="39"/>
      <c r="L107" s="43"/>
    </row>
    <row r="108" s="1" customFormat="1" ht="12" customHeight="1">
      <c r="B108" s="38"/>
      <c r="C108" s="32" t="s">
        <v>22</v>
      </c>
      <c r="D108" s="39"/>
      <c r="E108" s="39"/>
      <c r="F108" s="27" t="str">
        <f>F14</f>
        <v>CHOMUTOV</v>
      </c>
      <c r="G108" s="39"/>
      <c r="H108" s="39"/>
      <c r="I108" s="144" t="s">
        <v>24</v>
      </c>
      <c r="J108" s="67" t="str">
        <f>IF(J14="","",J14)</f>
        <v>13. 2. 2019</v>
      </c>
      <c r="K108" s="39"/>
      <c r="L108" s="43"/>
    </row>
    <row r="109" s="1" customFormat="1" ht="6.96" customHeight="1">
      <c r="B109" s="38"/>
      <c r="C109" s="39"/>
      <c r="D109" s="39"/>
      <c r="E109" s="39"/>
      <c r="F109" s="39"/>
      <c r="G109" s="39"/>
      <c r="H109" s="39"/>
      <c r="I109" s="142"/>
      <c r="J109" s="39"/>
      <c r="K109" s="39"/>
      <c r="L109" s="43"/>
    </row>
    <row r="110" s="1" customFormat="1" ht="24.9" customHeight="1">
      <c r="B110" s="38"/>
      <c r="C110" s="32" t="s">
        <v>26</v>
      </c>
      <c r="D110" s="39"/>
      <c r="E110" s="39"/>
      <c r="F110" s="27" t="str">
        <f>E17</f>
        <v>SŽDZ s.o., OŘ ÚSTÍ NAD LABEM</v>
      </c>
      <c r="G110" s="39"/>
      <c r="H110" s="39"/>
      <c r="I110" s="144" t="s">
        <v>32</v>
      </c>
      <c r="J110" s="36" t="str">
        <f>E23</f>
        <v>STRABAG RAIL a.s., STOSMOL s.r.o.</v>
      </c>
      <c r="K110" s="39"/>
      <c r="L110" s="43"/>
    </row>
    <row r="111" s="1" customFormat="1" ht="13.65" customHeight="1">
      <c r="B111" s="38"/>
      <c r="C111" s="32" t="s">
        <v>30</v>
      </c>
      <c r="D111" s="39"/>
      <c r="E111" s="39"/>
      <c r="F111" s="27" t="str">
        <f>IF(E20="","",E20)</f>
        <v>Vyplň údaj</v>
      </c>
      <c r="G111" s="39"/>
      <c r="H111" s="39"/>
      <c r="I111" s="144" t="s">
        <v>35</v>
      </c>
      <c r="J111" s="36" t="str">
        <f>E26</f>
        <v xml:space="preserve"> </v>
      </c>
      <c r="K111" s="39"/>
      <c r="L111" s="43"/>
    </row>
    <row r="112" s="1" customFormat="1" ht="10.32" customHeight="1">
      <c r="B112" s="38"/>
      <c r="C112" s="39"/>
      <c r="D112" s="39"/>
      <c r="E112" s="39"/>
      <c r="F112" s="39"/>
      <c r="G112" s="39"/>
      <c r="H112" s="39"/>
      <c r="I112" s="142"/>
      <c r="J112" s="39"/>
      <c r="K112" s="39"/>
      <c r="L112" s="43"/>
    </row>
    <row r="113" s="10" customFormat="1" ht="29.28" customHeight="1">
      <c r="B113" s="189"/>
      <c r="C113" s="190" t="s">
        <v>156</v>
      </c>
      <c r="D113" s="191" t="s">
        <v>58</v>
      </c>
      <c r="E113" s="191" t="s">
        <v>54</v>
      </c>
      <c r="F113" s="191" t="s">
        <v>55</v>
      </c>
      <c r="G113" s="191" t="s">
        <v>157</v>
      </c>
      <c r="H113" s="191" t="s">
        <v>158</v>
      </c>
      <c r="I113" s="192" t="s">
        <v>159</v>
      </c>
      <c r="J113" s="193" t="s">
        <v>124</v>
      </c>
      <c r="K113" s="194" t="s">
        <v>160</v>
      </c>
      <c r="L113" s="195"/>
      <c r="M113" s="87" t="s">
        <v>21</v>
      </c>
      <c r="N113" s="88" t="s">
        <v>43</v>
      </c>
      <c r="O113" s="88" t="s">
        <v>161</v>
      </c>
      <c r="P113" s="88" t="s">
        <v>162</v>
      </c>
      <c r="Q113" s="88" t="s">
        <v>163</v>
      </c>
      <c r="R113" s="88" t="s">
        <v>164</v>
      </c>
      <c r="S113" s="88" t="s">
        <v>165</v>
      </c>
      <c r="T113" s="89" t="s">
        <v>166</v>
      </c>
    </row>
    <row r="114" s="1" customFormat="1" ht="22.8" customHeight="1">
      <c r="B114" s="38"/>
      <c r="C114" s="94" t="s">
        <v>167</v>
      </c>
      <c r="D114" s="39"/>
      <c r="E114" s="39"/>
      <c r="F114" s="39"/>
      <c r="G114" s="39"/>
      <c r="H114" s="39"/>
      <c r="I114" s="142"/>
      <c r="J114" s="196">
        <f>BK114</f>
        <v>0</v>
      </c>
      <c r="K114" s="39"/>
      <c r="L114" s="43"/>
      <c r="M114" s="90"/>
      <c r="N114" s="91"/>
      <c r="O114" s="91"/>
      <c r="P114" s="197">
        <f>P115+P438+P808</f>
        <v>0</v>
      </c>
      <c r="Q114" s="91"/>
      <c r="R114" s="197">
        <f>R115+R438+R808</f>
        <v>81.210641819999992</v>
      </c>
      <c r="S114" s="91"/>
      <c r="T114" s="198">
        <f>T115+T438+T808</f>
        <v>153.93239079999998</v>
      </c>
      <c r="AT114" s="17" t="s">
        <v>72</v>
      </c>
      <c r="AU114" s="17" t="s">
        <v>125</v>
      </c>
      <c r="BK114" s="199">
        <f>BK115+BK438+BK808</f>
        <v>0</v>
      </c>
    </row>
    <row r="115" s="11" customFormat="1" ht="25.92" customHeight="1">
      <c r="B115" s="200"/>
      <c r="C115" s="201"/>
      <c r="D115" s="202" t="s">
        <v>72</v>
      </c>
      <c r="E115" s="203" t="s">
        <v>168</v>
      </c>
      <c r="F115" s="203" t="s">
        <v>169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P116+P144+P215+P224+P252+P268+P277+P284+P436</f>
        <v>0</v>
      </c>
      <c r="Q115" s="208"/>
      <c r="R115" s="209">
        <f>R116+R144+R215+R224+R252+R268+R277+R284+R436</f>
        <v>71.556524019999998</v>
      </c>
      <c r="S115" s="208"/>
      <c r="T115" s="210">
        <f>T116+T144+T215+T224+T252+T268+T277+T284+T436</f>
        <v>152.58458999999999</v>
      </c>
      <c r="AR115" s="211" t="s">
        <v>80</v>
      </c>
      <c r="AT115" s="212" t="s">
        <v>72</v>
      </c>
      <c r="AU115" s="212" t="s">
        <v>73</v>
      </c>
      <c r="AY115" s="211" t="s">
        <v>170</v>
      </c>
      <c r="BK115" s="213">
        <f>BK116+BK144+BK215+BK224+BK252+BK268+BK277+BK284+BK436</f>
        <v>0</v>
      </c>
    </row>
    <row r="116" s="11" customFormat="1" ht="22.8" customHeight="1">
      <c r="B116" s="200"/>
      <c r="C116" s="201"/>
      <c r="D116" s="202" t="s">
        <v>72</v>
      </c>
      <c r="E116" s="214" t="s">
        <v>89</v>
      </c>
      <c r="F116" s="214" t="s">
        <v>171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SUM(P117:P143)</f>
        <v>0</v>
      </c>
      <c r="Q116" s="208"/>
      <c r="R116" s="209">
        <f>SUM(R117:R143)</f>
        <v>17.789586979999996</v>
      </c>
      <c r="S116" s="208"/>
      <c r="T116" s="210">
        <f>SUM(T117:T143)</f>
        <v>0</v>
      </c>
      <c r="AR116" s="211" t="s">
        <v>80</v>
      </c>
      <c r="AT116" s="212" t="s">
        <v>72</v>
      </c>
      <c r="AU116" s="212" t="s">
        <v>80</v>
      </c>
      <c r="AY116" s="211" t="s">
        <v>170</v>
      </c>
      <c r="BK116" s="213">
        <f>SUM(BK117:BK143)</f>
        <v>0</v>
      </c>
    </row>
    <row r="117" s="1" customFormat="1" ht="16.5" customHeight="1">
      <c r="B117" s="38"/>
      <c r="C117" s="216" t="s">
        <v>80</v>
      </c>
      <c r="D117" s="216" t="s">
        <v>172</v>
      </c>
      <c r="E117" s="217" t="s">
        <v>173</v>
      </c>
      <c r="F117" s="218" t="s">
        <v>174</v>
      </c>
      <c r="G117" s="219" t="s">
        <v>175</v>
      </c>
      <c r="H117" s="220">
        <v>2.016</v>
      </c>
      <c r="I117" s="221"/>
      <c r="J117" s="222">
        <f>ROUND(I117*H117,2)</f>
        <v>0</v>
      </c>
      <c r="K117" s="218" t="s">
        <v>176</v>
      </c>
      <c r="L117" s="43"/>
      <c r="M117" s="223" t="s">
        <v>21</v>
      </c>
      <c r="N117" s="224" t="s">
        <v>44</v>
      </c>
      <c r="O117" s="79"/>
      <c r="P117" s="225">
        <f>O117*H117</f>
        <v>0</v>
      </c>
      <c r="Q117" s="225">
        <v>0.45432</v>
      </c>
      <c r="R117" s="225">
        <f>Q117*H117</f>
        <v>0.91590912000000002</v>
      </c>
      <c r="S117" s="225">
        <v>0</v>
      </c>
      <c r="T117" s="226">
        <f>S117*H117</f>
        <v>0</v>
      </c>
      <c r="AR117" s="17" t="s">
        <v>92</v>
      </c>
      <c r="AT117" s="17" t="s">
        <v>172</v>
      </c>
      <c r="AU117" s="17" t="s">
        <v>82</v>
      </c>
      <c r="AY117" s="17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80</v>
      </c>
      <c r="BK117" s="227">
        <f>ROUND(I117*H117,2)</f>
        <v>0</v>
      </c>
      <c r="BL117" s="17" t="s">
        <v>92</v>
      </c>
      <c r="BM117" s="17" t="s">
        <v>177</v>
      </c>
    </row>
    <row r="118" s="12" customFormat="1">
      <c r="B118" s="228"/>
      <c r="C118" s="229"/>
      <c r="D118" s="230" t="s">
        <v>178</v>
      </c>
      <c r="E118" s="231" t="s">
        <v>21</v>
      </c>
      <c r="F118" s="232" t="s">
        <v>179</v>
      </c>
      <c r="G118" s="229"/>
      <c r="H118" s="231" t="s">
        <v>21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178</v>
      </c>
      <c r="AU118" s="238" t="s">
        <v>82</v>
      </c>
      <c r="AV118" s="12" t="s">
        <v>80</v>
      </c>
      <c r="AW118" s="12" t="s">
        <v>34</v>
      </c>
      <c r="AX118" s="12" t="s">
        <v>73</v>
      </c>
      <c r="AY118" s="238" t="s">
        <v>170</v>
      </c>
    </row>
    <row r="119" s="12" customFormat="1">
      <c r="B119" s="228"/>
      <c r="C119" s="229"/>
      <c r="D119" s="230" t="s">
        <v>178</v>
      </c>
      <c r="E119" s="231" t="s">
        <v>21</v>
      </c>
      <c r="F119" s="232" t="s">
        <v>180</v>
      </c>
      <c r="G119" s="229"/>
      <c r="H119" s="231" t="s">
        <v>21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178</v>
      </c>
      <c r="AU119" s="238" t="s">
        <v>82</v>
      </c>
      <c r="AV119" s="12" t="s">
        <v>80</v>
      </c>
      <c r="AW119" s="12" t="s">
        <v>34</v>
      </c>
      <c r="AX119" s="12" t="s">
        <v>73</v>
      </c>
      <c r="AY119" s="238" t="s">
        <v>170</v>
      </c>
    </row>
    <row r="120" s="13" customFormat="1">
      <c r="B120" s="239"/>
      <c r="C120" s="240"/>
      <c r="D120" s="230" t="s">
        <v>178</v>
      </c>
      <c r="E120" s="241" t="s">
        <v>21</v>
      </c>
      <c r="F120" s="242" t="s">
        <v>181</v>
      </c>
      <c r="G120" s="240"/>
      <c r="H120" s="243">
        <v>2.016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178</v>
      </c>
      <c r="AU120" s="249" t="s">
        <v>82</v>
      </c>
      <c r="AV120" s="13" t="s">
        <v>82</v>
      </c>
      <c r="AW120" s="13" t="s">
        <v>34</v>
      </c>
      <c r="AX120" s="13" t="s">
        <v>80</v>
      </c>
      <c r="AY120" s="249" t="s">
        <v>170</v>
      </c>
    </row>
    <row r="121" s="1" customFormat="1" ht="16.5" customHeight="1">
      <c r="B121" s="38"/>
      <c r="C121" s="216" t="s">
        <v>82</v>
      </c>
      <c r="D121" s="216" t="s">
        <v>172</v>
      </c>
      <c r="E121" s="217" t="s">
        <v>182</v>
      </c>
      <c r="F121" s="218" t="s">
        <v>183</v>
      </c>
      <c r="G121" s="219" t="s">
        <v>175</v>
      </c>
      <c r="H121" s="220">
        <v>7.29</v>
      </c>
      <c r="I121" s="221"/>
      <c r="J121" s="222">
        <f>ROUND(I121*H121,2)</f>
        <v>0</v>
      </c>
      <c r="K121" s="218" t="s">
        <v>176</v>
      </c>
      <c r="L121" s="43"/>
      <c r="M121" s="223" t="s">
        <v>21</v>
      </c>
      <c r="N121" s="224" t="s">
        <v>44</v>
      </c>
      <c r="O121" s="79"/>
      <c r="P121" s="225">
        <f>O121*H121</f>
        <v>0</v>
      </c>
      <c r="Q121" s="225">
        <v>0.26723000000000002</v>
      </c>
      <c r="R121" s="225">
        <f>Q121*H121</f>
        <v>1.9481067000000001</v>
      </c>
      <c r="S121" s="225">
        <v>0</v>
      </c>
      <c r="T121" s="226">
        <f>S121*H121</f>
        <v>0</v>
      </c>
      <c r="AR121" s="17" t="s">
        <v>92</v>
      </c>
      <c r="AT121" s="17" t="s">
        <v>172</v>
      </c>
      <c r="AU121" s="17" t="s">
        <v>82</v>
      </c>
      <c r="AY121" s="17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80</v>
      </c>
      <c r="BK121" s="227">
        <f>ROUND(I121*H121,2)</f>
        <v>0</v>
      </c>
      <c r="BL121" s="17" t="s">
        <v>92</v>
      </c>
      <c r="BM121" s="17" t="s">
        <v>184</v>
      </c>
    </row>
    <row r="122" s="12" customFormat="1">
      <c r="B122" s="228"/>
      <c r="C122" s="229"/>
      <c r="D122" s="230" t="s">
        <v>178</v>
      </c>
      <c r="E122" s="231" t="s">
        <v>21</v>
      </c>
      <c r="F122" s="232" t="s">
        <v>185</v>
      </c>
      <c r="G122" s="229"/>
      <c r="H122" s="231" t="s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178</v>
      </c>
      <c r="AU122" s="238" t="s">
        <v>82</v>
      </c>
      <c r="AV122" s="12" t="s">
        <v>80</v>
      </c>
      <c r="AW122" s="12" t="s">
        <v>34</v>
      </c>
      <c r="AX122" s="12" t="s">
        <v>73</v>
      </c>
      <c r="AY122" s="238" t="s">
        <v>170</v>
      </c>
    </row>
    <row r="123" s="12" customFormat="1">
      <c r="B123" s="228"/>
      <c r="C123" s="229"/>
      <c r="D123" s="230" t="s">
        <v>178</v>
      </c>
      <c r="E123" s="231" t="s">
        <v>21</v>
      </c>
      <c r="F123" s="232" t="s">
        <v>186</v>
      </c>
      <c r="G123" s="229"/>
      <c r="H123" s="231" t="s">
        <v>21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178</v>
      </c>
      <c r="AU123" s="238" t="s">
        <v>82</v>
      </c>
      <c r="AV123" s="12" t="s">
        <v>80</v>
      </c>
      <c r="AW123" s="12" t="s">
        <v>34</v>
      </c>
      <c r="AX123" s="12" t="s">
        <v>73</v>
      </c>
      <c r="AY123" s="238" t="s">
        <v>170</v>
      </c>
    </row>
    <row r="124" s="13" customFormat="1">
      <c r="B124" s="239"/>
      <c r="C124" s="240"/>
      <c r="D124" s="230" t="s">
        <v>178</v>
      </c>
      <c r="E124" s="241" t="s">
        <v>21</v>
      </c>
      <c r="F124" s="242" t="s">
        <v>187</v>
      </c>
      <c r="G124" s="240"/>
      <c r="H124" s="243">
        <v>7.29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178</v>
      </c>
      <c r="AU124" s="249" t="s">
        <v>82</v>
      </c>
      <c r="AV124" s="13" t="s">
        <v>82</v>
      </c>
      <c r="AW124" s="13" t="s">
        <v>34</v>
      </c>
      <c r="AX124" s="13" t="s">
        <v>80</v>
      </c>
      <c r="AY124" s="249" t="s">
        <v>170</v>
      </c>
    </row>
    <row r="125" s="1" customFormat="1" ht="22.5" customHeight="1">
      <c r="B125" s="38"/>
      <c r="C125" s="216" t="s">
        <v>89</v>
      </c>
      <c r="D125" s="216" t="s">
        <v>172</v>
      </c>
      <c r="E125" s="217" t="s">
        <v>188</v>
      </c>
      <c r="F125" s="218" t="s">
        <v>189</v>
      </c>
      <c r="G125" s="219" t="s">
        <v>175</v>
      </c>
      <c r="H125" s="220">
        <v>114.431</v>
      </c>
      <c r="I125" s="221"/>
      <c r="J125" s="222">
        <f>ROUND(I125*H125,2)</f>
        <v>0</v>
      </c>
      <c r="K125" s="218" t="s">
        <v>176</v>
      </c>
      <c r="L125" s="43"/>
      <c r="M125" s="223" t="s">
        <v>21</v>
      </c>
      <c r="N125" s="224" t="s">
        <v>44</v>
      </c>
      <c r="O125" s="79"/>
      <c r="P125" s="225">
        <f>O125*H125</f>
        <v>0</v>
      </c>
      <c r="Q125" s="225">
        <v>0.079369999999999996</v>
      </c>
      <c r="R125" s="225">
        <f>Q125*H125</f>
        <v>9.0823884699999997</v>
      </c>
      <c r="S125" s="225">
        <v>0</v>
      </c>
      <c r="T125" s="226">
        <f>S125*H125</f>
        <v>0</v>
      </c>
      <c r="AR125" s="17" t="s">
        <v>92</v>
      </c>
      <c r="AT125" s="17" t="s">
        <v>172</v>
      </c>
      <c r="AU125" s="17" t="s">
        <v>82</v>
      </c>
      <c r="AY125" s="17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80</v>
      </c>
      <c r="BK125" s="227">
        <f>ROUND(I125*H125,2)</f>
        <v>0</v>
      </c>
      <c r="BL125" s="17" t="s">
        <v>92</v>
      </c>
      <c r="BM125" s="17" t="s">
        <v>190</v>
      </c>
    </row>
    <row r="126" s="12" customFormat="1">
      <c r="B126" s="228"/>
      <c r="C126" s="229"/>
      <c r="D126" s="230" t="s">
        <v>178</v>
      </c>
      <c r="E126" s="231" t="s">
        <v>21</v>
      </c>
      <c r="F126" s="232" t="s">
        <v>191</v>
      </c>
      <c r="G126" s="229"/>
      <c r="H126" s="231" t="s">
        <v>21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178</v>
      </c>
      <c r="AU126" s="238" t="s">
        <v>82</v>
      </c>
      <c r="AV126" s="12" t="s">
        <v>80</v>
      </c>
      <c r="AW126" s="12" t="s">
        <v>34</v>
      </c>
      <c r="AX126" s="12" t="s">
        <v>73</v>
      </c>
      <c r="AY126" s="238" t="s">
        <v>170</v>
      </c>
    </row>
    <row r="127" s="12" customFormat="1">
      <c r="B127" s="228"/>
      <c r="C127" s="229"/>
      <c r="D127" s="230" t="s">
        <v>178</v>
      </c>
      <c r="E127" s="231" t="s">
        <v>21</v>
      </c>
      <c r="F127" s="232" t="s">
        <v>192</v>
      </c>
      <c r="G127" s="229"/>
      <c r="H127" s="231" t="s">
        <v>21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178</v>
      </c>
      <c r="AU127" s="238" t="s">
        <v>82</v>
      </c>
      <c r="AV127" s="12" t="s">
        <v>80</v>
      </c>
      <c r="AW127" s="12" t="s">
        <v>34</v>
      </c>
      <c r="AX127" s="12" t="s">
        <v>73</v>
      </c>
      <c r="AY127" s="238" t="s">
        <v>170</v>
      </c>
    </row>
    <row r="128" s="13" customFormat="1">
      <c r="B128" s="239"/>
      <c r="C128" s="240"/>
      <c r="D128" s="230" t="s">
        <v>178</v>
      </c>
      <c r="E128" s="241" t="s">
        <v>21</v>
      </c>
      <c r="F128" s="242" t="s">
        <v>193</v>
      </c>
      <c r="G128" s="240"/>
      <c r="H128" s="243">
        <v>10.458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178</v>
      </c>
      <c r="AU128" s="249" t="s">
        <v>82</v>
      </c>
      <c r="AV128" s="13" t="s">
        <v>82</v>
      </c>
      <c r="AW128" s="13" t="s">
        <v>34</v>
      </c>
      <c r="AX128" s="13" t="s">
        <v>73</v>
      </c>
      <c r="AY128" s="249" t="s">
        <v>170</v>
      </c>
    </row>
    <row r="129" s="13" customFormat="1">
      <c r="B129" s="239"/>
      <c r="C129" s="240"/>
      <c r="D129" s="230" t="s">
        <v>178</v>
      </c>
      <c r="E129" s="241" t="s">
        <v>21</v>
      </c>
      <c r="F129" s="242" t="s">
        <v>194</v>
      </c>
      <c r="G129" s="240"/>
      <c r="H129" s="243">
        <v>80.245000000000005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178</v>
      </c>
      <c r="AU129" s="249" t="s">
        <v>82</v>
      </c>
      <c r="AV129" s="13" t="s">
        <v>82</v>
      </c>
      <c r="AW129" s="13" t="s">
        <v>34</v>
      </c>
      <c r="AX129" s="13" t="s">
        <v>73</v>
      </c>
      <c r="AY129" s="249" t="s">
        <v>170</v>
      </c>
    </row>
    <row r="130" s="13" customFormat="1">
      <c r="B130" s="239"/>
      <c r="C130" s="240"/>
      <c r="D130" s="230" t="s">
        <v>178</v>
      </c>
      <c r="E130" s="241" t="s">
        <v>21</v>
      </c>
      <c r="F130" s="242" t="s">
        <v>195</v>
      </c>
      <c r="G130" s="240"/>
      <c r="H130" s="243">
        <v>30.452000000000002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178</v>
      </c>
      <c r="AU130" s="249" t="s">
        <v>82</v>
      </c>
      <c r="AV130" s="13" t="s">
        <v>82</v>
      </c>
      <c r="AW130" s="13" t="s">
        <v>34</v>
      </c>
      <c r="AX130" s="13" t="s">
        <v>73</v>
      </c>
      <c r="AY130" s="249" t="s">
        <v>170</v>
      </c>
    </row>
    <row r="131" s="12" customFormat="1">
      <c r="B131" s="228"/>
      <c r="C131" s="229"/>
      <c r="D131" s="230" t="s">
        <v>178</v>
      </c>
      <c r="E131" s="231" t="s">
        <v>21</v>
      </c>
      <c r="F131" s="232" t="s">
        <v>196</v>
      </c>
      <c r="G131" s="229"/>
      <c r="H131" s="231" t="s">
        <v>21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178</v>
      </c>
      <c r="AU131" s="238" t="s">
        <v>82</v>
      </c>
      <c r="AV131" s="12" t="s">
        <v>80</v>
      </c>
      <c r="AW131" s="12" t="s">
        <v>34</v>
      </c>
      <c r="AX131" s="12" t="s">
        <v>73</v>
      </c>
      <c r="AY131" s="238" t="s">
        <v>170</v>
      </c>
    </row>
    <row r="132" s="13" customFormat="1">
      <c r="B132" s="239"/>
      <c r="C132" s="240"/>
      <c r="D132" s="230" t="s">
        <v>178</v>
      </c>
      <c r="E132" s="241" t="s">
        <v>21</v>
      </c>
      <c r="F132" s="242" t="s">
        <v>197</v>
      </c>
      <c r="G132" s="240"/>
      <c r="H132" s="243">
        <v>-3.2799999999999998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178</v>
      </c>
      <c r="AU132" s="249" t="s">
        <v>82</v>
      </c>
      <c r="AV132" s="13" t="s">
        <v>82</v>
      </c>
      <c r="AW132" s="13" t="s">
        <v>34</v>
      </c>
      <c r="AX132" s="13" t="s">
        <v>73</v>
      </c>
      <c r="AY132" s="249" t="s">
        <v>170</v>
      </c>
    </row>
    <row r="133" s="13" customFormat="1">
      <c r="B133" s="239"/>
      <c r="C133" s="240"/>
      <c r="D133" s="230" t="s">
        <v>178</v>
      </c>
      <c r="E133" s="241" t="s">
        <v>21</v>
      </c>
      <c r="F133" s="242" t="s">
        <v>198</v>
      </c>
      <c r="G133" s="240"/>
      <c r="H133" s="243">
        <v>-1.0800000000000001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178</v>
      </c>
      <c r="AU133" s="249" t="s">
        <v>82</v>
      </c>
      <c r="AV133" s="13" t="s">
        <v>82</v>
      </c>
      <c r="AW133" s="13" t="s">
        <v>34</v>
      </c>
      <c r="AX133" s="13" t="s">
        <v>73</v>
      </c>
      <c r="AY133" s="249" t="s">
        <v>170</v>
      </c>
    </row>
    <row r="134" s="13" customFormat="1">
      <c r="B134" s="239"/>
      <c r="C134" s="240"/>
      <c r="D134" s="230" t="s">
        <v>178</v>
      </c>
      <c r="E134" s="241" t="s">
        <v>21</v>
      </c>
      <c r="F134" s="242" t="s">
        <v>199</v>
      </c>
      <c r="G134" s="240"/>
      <c r="H134" s="243">
        <v>-2.3639999999999999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178</v>
      </c>
      <c r="AU134" s="249" t="s">
        <v>82</v>
      </c>
      <c r="AV134" s="13" t="s">
        <v>82</v>
      </c>
      <c r="AW134" s="13" t="s">
        <v>34</v>
      </c>
      <c r="AX134" s="13" t="s">
        <v>73</v>
      </c>
      <c r="AY134" s="249" t="s">
        <v>170</v>
      </c>
    </row>
    <row r="135" s="14" customFormat="1">
      <c r="B135" s="250"/>
      <c r="C135" s="251"/>
      <c r="D135" s="230" t="s">
        <v>178</v>
      </c>
      <c r="E135" s="252" t="s">
        <v>21</v>
      </c>
      <c r="F135" s="253" t="s">
        <v>200</v>
      </c>
      <c r="G135" s="251"/>
      <c r="H135" s="254">
        <v>114.431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178</v>
      </c>
      <c r="AU135" s="260" t="s">
        <v>82</v>
      </c>
      <c r="AV135" s="14" t="s">
        <v>92</v>
      </c>
      <c r="AW135" s="14" t="s">
        <v>34</v>
      </c>
      <c r="AX135" s="14" t="s">
        <v>80</v>
      </c>
      <c r="AY135" s="260" t="s">
        <v>170</v>
      </c>
    </row>
    <row r="136" s="1" customFormat="1" ht="22.5" customHeight="1">
      <c r="B136" s="38"/>
      <c r="C136" s="216" t="s">
        <v>92</v>
      </c>
      <c r="D136" s="216" t="s">
        <v>172</v>
      </c>
      <c r="E136" s="217" t="s">
        <v>201</v>
      </c>
      <c r="F136" s="218" t="s">
        <v>202</v>
      </c>
      <c r="G136" s="219" t="s">
        <v>175</v>
      </c>
      <c r="H136" s="220">
        <v>39.970999999999997</v>
      </c>
      <c r="I136" s="221"/>
      <c r="J136" s="222">
        <f>ROUND(I136*H136,2)</f>
        <v>0</v>
      </c>
      <c r="K136" s="218" t="s">
        <v>176</v>
      </c>
      <c r="L136" s="43"/>
      <c r="M136" s="223" t="s">
        <v>21</v>
      </c>
      <c r="N136" s="224" t="s">
        <v>44</v>
      </c>
      <c r="O136" s="79"/>
      <c r="P136" s="225">
        <f>O136*H136</f>
        <v>0</v>
      </c>
      <c r="Q136" s="225">
        <v>0.11439000000000001</v>
      </c>
      <c r="R136" s="225">
        <f>Q136*H136</f>
        <v>4.5722826899999998</v>
      </c>
      <c r="S136" s="225">
        <v>0</v>
      </c>
      <c r="T136" s="226">
        <f>S136*H136</f>
        <v>0</v>
      </c>
      <c r="AR136" s="17" t="s">
        <v>92</v>
      </c>
      <c r="AT136" s="17" t="s">
        <v>172</v>
      </c>
      <c r="AU136" s="17" t="s">
        <v>82</v>
      </c>
      <c r="AY136" s="17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80</v>
      </c>
      <c r="BK136" s="227">
        <f>ROUND(I136*H136,2)</f>
        <v>0</v>
      </c>
      <c r="BL136" s="17" t="s">
        <v>92</v>
      </c>
      <c r="BM136" s="17" t="s">
        <v>203</v>
      </c>
    </row>
    <row r="137" s="13" customFormat="1">
      <c r="B137" s="239"/>
      <c r="C137" s="240"/>
      <c r="D137" s="230" t="s">
        <v>178</v>
      </c>
      <c r="E137" s="241" t="s">
        <v>21</v>
      </c>
      <c r="F137" s="242" t="s">
        <v>204</v>
      </c>
      <c r="G137" s="240"/>
      <c r="H137" s="243">
        <v>39.970999999999997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178</v>
      </c>
      <c r="AU137" s="249" t="s">
        <v>82</v>
      </c>
      <c r="AV137" s="13" t="s">
        <v>82</v>
      </c>
      <c r="AW137" s="13" t="s">
        <v>34</v>
      </c>
      <c r="AX137" s="13" t="s">
        <v>80</v>
      </c>
      <c r="AY137" s="249" t="s">
        <v>170</v>
      </c>
    </row>
    <row r="138" s="1" customFormat="1" ht="16.5" customHeight="1">
      <c r="B138" s="38"/>
      <c r="C138" s="216" t="s">
        <v>95</v>
      </c>
      <c r="D138" s="216" t="s">
        <v>172</v>
      </c>
      <c r="E138" s="217" t="s">
        <v>205</v>
      </c>
      <c r="F138" s="218" t="s">
        <v>206</v>
      </c>
      <c r="G138" s="219" t="s">
        <v>207</v>
      </c>
      <c r="H138" s="220">
        <v>7</v>
      </c>
      <c r="I138" s="221"/>
      <c r="J138" s="222">
        <f>ROUND(I138*H138,2)</f>
        <v>0</v>
      </c>
      <c r="K138" s="218" t="s">
        <v>176</v>
      </c>
      <c r="L138" s="43"/>
      <c r="M138" s="223" t="s">
        <v>21</v>
      </c>
      <c r="N138" s="224" t="s">
        <v>44</v>
      </c>
      <c r="O138" s="79"/>
      <c r="P138" s="225">
        <f>O138*H138</f>
        <v>0</v>
      </c>
      <c r="Q138" s="225">
        <v>0.062300000000000001</v>
      </c>
      <c r="R138" s="225">
        <f>Q138*H138</f>
        <v>0.43609999999999999</v>
      </c>
      <c r="S138" s="225">
        <v>0</v>
      </c>
      <c r="T138" s="226">
        <f>S138*H138</f>
        <v>0</v>
      </c>
      <c r="AR138" s="17" t="s">
        <v>92</v>
      </c>
      <c r="AT138" s="17" t="s">
        <v>172</v>
      </c>
      <c r="AU138" s="17" t="s">
        <v>82</v>
      </c>
      <c r="AY138" s="17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80</v>
      </c>
      <c r="BK138" s="227">
        <f>ROUND(I138*H138,2)</f>
        <v>0</v>
      </c>
      <c r="BL138" s="17" t="s">
        <v>92</v>
      </c>
      <c r="BM138" s="17" t="s">
        <v>208</v>
      </c>
    </row>
    <row r="139" s="12" customFormat="1">
      <c r="B139" s="228"/>
      <c r="C139" s="229"/>
      <c r="D139" s="230" t="s">
        <v>178</v>
      </c>
      <c r="E139" s="231" t="s">
        <v>21</v>
      </c>
      <c r="F139" s="232" t="s">
        <v>209</v>
      </c>
      <c r="G139" s="229"/>
      <c r="H139" s="231" t="s">
        <v>21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178</v>
      </c>
      <c r="AU139" s="238" t="s">
        <v>82</v>
      </c>
      <c r="AV139" s="12" t="s">
        <v>80</v>
      </c>
      <c r="AW139" s="12" t="s">
        <v>34</v>
      </c>
      <c r="AX139" s="12" t="s">
        <v>73</v>
      </c>
      <c r="AY139" s="238" t="s">
        <v>170</v>
      </c>
    </row>
    <row r="140" s="12" customFormat="1">
      <c r="B140" s="228"/>
      <c r="C140" s="229"/>
      <c r="D140" s="230" t="s">
        <v>178</v>
      </c>
      <c r="E140" s="231" t="s">
        <v>21</v>
      </c>
      <c r="F140" s="232" t="s">
        <v>210</v>
      </c>
      <c r="G140" s="229"/>
      <c r="H140" s="231" t="s">
        <v>21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178</v>
      </c>
      <c r="AU140" s="238" t="s">
        <v>82</v>
      </c>
      <c r="AV140" s="12" t="s">
        <v>80</v>
      </c>
      <c r="AW140" s="12" t="s">
        <v>34</v>
      </c>
      <c r="AX140" s="12" t="s">
        <v>73</v>
      </c>
      <c r="AY140" s="238" t="s">
        <v>170</v>
      </c>
    </row>
    <row r="141" s="13" customFormat="1">
      <c r="B141" s="239"/>
      <c r="C141" s="240"/>
      <c r="D141" s="230" t="s">
        <v>178</v>
      </c>
      <c r="E141" s="241" t="s">
        <v>21</v>
      </c>
      <c r="F141" s="242" t="s">
        <v>101</v>
      </c>
      <c r="G141" s="240"/>
      <c r="H141" s="243">
        <v>7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178</v>
      </c>
      <c r="AU141" s="249" t="s">
        <v>82</v>
      </c>
      <c r="AV141" s="13" t="s">
        <v>82</v>
      </c>
      <c r="AW141" s="13" t="s">
        <v>34</v>
      </c>
      <c r="AX141" s="13" t="s">
        <v>80</v>
      </c>
      <c r="AY141" s="249" t="s">
        <v>170</v>
      </c>
    </row>
    <row r="142" s="1" customFormat="1" ht="16.5" customHeight="1">
      <c r="B142" s="38"/>
      <c r="C142" s="216" t="s">
        <v>98</v>
      </c>
      <c r="D142" s="216" t="s">
        <v>172</v>
      </c>
      <c r="E142" s="217" t="s">
        <v>211</v>
      </c>
      <c r="F142" s="218" t="s">
        <v>212</v>
      </c>
      <c r="G142" s="219" t="s">
        <v>207</v>
      </c>
      <c r="H142" s="220">
        <v>9</v>
      </c>
      <c r="I142" s="221"/>
      <c r="J142" s="222">
        <f>ROUND(I142*H142,2)</f>
        <v>0</v>
      </c>
      <c r="K142" s="218" t="s">
        <v>176</v>
      </c>
      <c r="L142" s="43"/>
      <c r="M142" s="223" t="s">
        <v>21</v>
      </c>
      <c r="N142" s="224" t="s">
        <v>44</v>
      </c>
      <c r="O142" s="79"/>
      <c r="P142" s="225">
        <f>O142*H142</f>
        <v>0</v>
      </c>
      <c r="Q142" s="225">
        <v>0.087300000000000003</v>
      </c>
      <c r="R142" s="225">
        <f>Q142*H142</f>
        <v>0.78570000000000006</v>
      </c>
      <c r="S142" s="225">
        <v>0</v>
      </c>
      <c r="T142" s="226">
        <f>S142*H142</f>
        <v>0</v>
      </c>
      <c r="AR142" s="17" t="s">
        <v>92</v>
      </c>
      <c r="AT142" s="17" t="s">
        <v>172</v>
      </c>
      <c r="AU142" s="17" t="s">
        <v>82</v>
      </c>
      <c r="AY142" s="17" t="s">
        <v>170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80</v>
      </c>
      <c r="BK142" s="227">
        <f>ROUND(I142*H142,2)</f>
        <v>0</v>
      </c>
      <c r="BL142" s="17" t="s">
        <v>92</v>
      </c>
      <c r="BM142" s="17" t="s">
        <v>213</v>
      </c>
    </row>
    <row r="143" s="1" customFormat="1" ht="16.5" customHeight="1">
      <c r="B143" s="38"/>
      <c r="C143" s="216" t="s">
        <v>101</v>
      </c>
      <c r="D143" s="216" t="s">
        <v>172</v>
      </c>
      <c r="E143" s="217" t="s">
        <v>214</v>
      </c>
      <c r="F143" s="218" t="s">
        <v>215</v>
      </c>
      <c r="G143" s="219" t="s">
        <v>207</v>
      </c>
      <c r="H143" s="220">
        <v>1</v>
      </c>
      <c r="I143" s="221"/>
      <c r="J143" s="222">
        <f>ROUND(I143*H143,2)</f>
        <v>0</v>
      </c>
      <c r="K143" s="218" t="s">
        <v>176</v>
      </c>
      <c r="L143" s="43"/>
      <c r="M143" s="223" t="s">
        <v>21</v>
      </c>
      <c r="N143" s="224" t="s">
        <v>44</v>
      </c>
      <c r="O143" s="79"/>
      <c r="P143" s="225">
        <f>O143*H143</f>
        <v>0</v>
      </c>
      <c r="Q143" s="225">
        <v>0.049099999999999998</v>
      </c>
      <c r="R143" s="225">
        <f>Q143*H143</f>
        <v>0.049099999999999998</v>
      </c>
      <c r="S143" s="225">
        <v>0</v>
      </c>
      <c r="T143" s="226">
        <f>S143*H143</f>
        <v>0</v>
      </c>
      <c r="AR143" s="17" t="s">
        <v>92</v>
      </c>
      <c r="AT143" s="17" t="s">
        <v>172</v>
      </c>
      <c r="AU143" s="17" t="s">
        <v>82</v>
      </c>
      <c r="AY143" s="17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80</v>
      </c>
      <c r="BK143" s="227">
        <f>ROUND(I143*H143,2)</f>
        <v>0</v>
      </c>
      <c r="BL143" s="17" t="s">
        <v>92</v>
      </c>
      <c r="BM143" s="17" t="s">
        <v>216</v>
      </c>
    </row>
    <row r="144" s="11" customFormat="1" ht="22.8" customHeight="1">
      <c r="B144" s="200"/>
      <c r="C144" s="201"/>
      <c r="D144" s="202" t="s">
        <v>72</v>
      </c>
      <c r="E144" s="214" t="s">
        <v>217</v>
      </c>
      <c r="F144" s="214" t="s">
        <v>218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SUM(P145:P214)</f>
        <v>0</v>
      </c>
      <c r="Q144" s="208"/>
      <c r="R144" s="209">
        <f>SUM(R145:R214)</f>
        <v>9.4449923200000008</v>
      </c>
      <c r="S144" s="208"/>
      <c r="T144" s="210">
        <f>SUM(T145:T214)</f>
        <v>0</v>
      </c>
      <c r="AR144" s="211" t="s">
        <v>80</v>
      </c>
      <c r="AT144" s="212" t="s">
        <v>72</v>
      </c>
      <c r="AU144" s="212" t="s">
        <v>80</v>
      </c>
      <c r="AY144" s="211" t="s">
        <v>170</v>
      </c>
      <c r="BK144" s="213">
        <f>SUM(BK145:BK214)</f>
        <v>0</v>
      </c>
    </row>
    <row r="145" s="1" customFormat="1" ht="16.5" customHeight="1">
      <c r="B145" s="38"/>
      <c r="C145" s="216" t="s">
        <v>104</v>
      </c>
      <c r="D145" s="216" t="s">
        <v>172</v>
      </c>
      <c r="E145" s="217" t="s">
        <v>219</v>
      </c>
      <c r="F145" s="218" t="s">
        <v>220</v>
      </c>
      <c r="G145" s="219" t="s">
        <v>175</v>
      </c>
      <c r="H145" s="220">
        <v>1.5600000000000001</v>
      </c>
      <c r="I145" s="221"/>
      <c r="J145" s="222">
        <f>ROUND(I145*H145,2)</f>
        <v>0</v>
      </c>
      <c r="K145" s="218" t="s">
        <v>176</v>
      </c>
      <c r="L145" s="43"/>
      <c r="M145" s="223" t="s">
        <v>21</v>
      </c>
      <c r="N145" s="224" t="s">
        <v>44</v>
      </c>
      <c r="O145" s="79"/>
      <c r="P145" s="225">
        <f>O145*H145</f>
        <v>0</v>
      </c>
      <c r="Q145" s="225">
        <v>0.049840000000000002</v>
      </c>
      <c r="R145" s="225">
        <f>Q145*H145</f>
        <v>0.077750400000000011</v>
      </c>
      <c r="S145" s="225">
        <v>0</v>
      </c>
      <c r="T145" s="226">
        <f>S145*H145</f>
        <v>0</v>
      </c>
      <c r="AR145" s="17" t="s">
        <v>92</v>
      </c>
      <c r="AT145" s="17" t="s">
        <v>172</v>
      </c>
      <c r="AU145" s="17" t="s">
        <v>82</v>
      </c>
      <c r="AY145" s="17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80</v>
      </c>
      <c r="BK145" s="227">
        <f>ROUND(I145*H145,2)</f>
        <v>0</v>
      </c>
      <c r="BL145" s="17" t="s">
        <v>92</v>
      </c>
      <c r="BM145" s="17" t="s">
        <v>221</v>
      </c>
    </row>
    <row r="146" s="12" customFormat="1">
      <c r="B146" s="228"/>
      <c r="C146" s="229"/>
      <c r="D146" s="230" t="s">
        <v>178</v>
      </c>
      <c r="E146" s="231" t="s">
        <v>21</v>
      </c>
      <c r="F146" s="232" t="s">
        <v>222</v>
      </c>
      <c r="G146" s="229"/>
      <c r="H146" s="231" t="s">
        <v>21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178</v>
      </c>
      <c r="AU146" s="238" t="s">
        <v>82</v>
      </c>
      <c r="AV146" s="12" t="s">
        <v>80</v>
      </c>
      <c r="AW146" s="12" t="s">
        <v>34</v>
      </c>
      <c r="AX146" s="12" t="s">
        <v>73</v>
      </c>
      <c r="AY146" s="238" t="s">
        <v>170</v>
      </c>
    </row>
    <row r="147" s="12" customFormat="1">
      <c r="B147" s="228"/>
      <c r="C147" s="229"/>
      <c r="D147" s="230" t="s">
        <v>178</v>
      </c>
      <c r="E147" s="231" t="s">
        <v>21</v>
      </c>
      <c r="F147" s="232" t="s">
        <v>223</v>
      </c>
      <c r="G147" s="229"/>
      <c r="H147" s="231" t="s">
        <v>21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178</v>
      </c>
      <c r="AU147" s="238" t="s">
        <v>82</v>
      </c>
      <c r="AV147" s="12" t="s">
        <v>80</v>
      </c>
      <c r="AW147" s="12" t="s">
        <v>34</v>
      </c>
      <c r="AX147" s="12" t="s">
        <v>73</v>
      </c>
      <c r="AY147" s="238" t="s">
        <v>170</v>
      </c>
    </row>
    <row r="148" s="13" customFormat="1">
      <c r="B148" s="239"/>
      <c r="C148" s="240"/>
      <c r="D148" s="230" t="s">
        <v>178</v>
      </c>
      <c r="E148" s="241" t="s">
        <v>21</v>
      </c>
      <c r="F148" s="242" t="s">
        <v>224</v>
      </c>
      <c r="G148" s="240"/>
      <c r="H148" s="243">
        <v>1.5600000000000001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AT148" s="249" t="s">
        <v>178</v>
      </c>
      <c r="AU148" s="249" t="s">
        <v>82</v>
      </c>
      <c r="AV148" s="13" t="s">
        <v>82</v>
      </c>
      <c r="AW148" s="13" t="s">
        <v>34</v>
      </c>
      <c r="AX148" s="13" t="s">
        <v>80</v>
      </c>
      <c r="AY148" s="249" t="s">
        <v>170</v>
      </c>
    </row>
    <row r="149" s="1" customFormat="1" ht="22.5" customHeight="1">
      <c r="B149" s="38"/>
      <c r="C149" s="216" t="s">
        <v>225</v>
      </c>
      <c r="D149" s="216" t="s">
        <v>172</v>
      </c>
      <c r="E149" s="217" t="s">
        <v>226</v>
      </c>
      <c r="F149" s="218" t="s">
        <v>227</v>
      </c>
      <c r="G149" s="219" t="s">
        <v>175</v>
      </c>
      <c r="H149" s="220">
        <v>18.420000000000002</v>
      </c>
      <c r="I149" s="221"/>
      <c r="J149" s="222">
        <f>ROUND(I149*H149,2)</f>
        <v>0</v>
      </c>
      <c r="K149" s="218" t="s">
        <v>176</v>
      </c>
      <c r="L149" s="43"/>
      <c r="M149" s="223" t="s">
        <v>21</v>
      </c>
      <c r="N149" s="224" t="s">
        <v>44</v>
      </c>
      <c r="O149" s="79"/>
      <c r="P149" s="225">
        <f>O149*H149</f>
        <v>0</v>
      </c>
      <c r="Q149" s="225">
        <v>0.018380000000000001</v>
      </c>
      <c r="R149" s="225">
        <f>Q149*H149</f>
        <v>0.33855960000000002</v>
      </c>
      <c r="S149" s="225">
        <v>0</v>
      </c>
      <c r="T149" s="226">
        <f>S149*H149</f>
        <v>0</v>
      </c>
      <c r="AR149" s="17" t="s">
        <v>92</v>
      </c>
      <c r="AT149" s="17" t="s">
        <v>172</v>
      </c>
      <c r="AU149" s="17" t="s">
        <v>82</v>
      </c>
      <c r="AY149" s="17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80</v>
      </c>
      <c r="BK149" s="227">
        <f>ROUND(I149*H149,2)</f>
        <v>0</v>
      </c>
      <c r="BL149" s="17" t="s">
        <v>92</v>
      </c>
      <c r="BM149" s="17" t="s">
        <v>228</v>
      </c>
    </row>
    <row r="150" s="12" customFormat="1">
      <c r="B150" s="228"/>
      <c r="C150" s="229"/>
      <c r="D150" s="230" t="s">
        <v>178</v>
      </c>
      <c r="E150" s="231" t="s">
        <v>21</v>
      </c>
      <c r="F150" s="232" t="s">
        <v>229</v>
      </c>
      <c r="G150" s="229"/>
      <c r="H150" s="231" t="s">
        <v>21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178</v>
      </c>
      <c r="AU150" s="238" t="s">
        <v>82</v>
      </c>
      <c r="AV150" s="12" t="s">
        <v>80</v>
      </c>
      <c r="AW150" s="12" t="s">
        <v>34</v>
      </c>
      <c r="AX150" s="12" t="s">
        <v>73</v>
      </c>
      <c r="AY150" s="238" t="s">
        <v>170</v>
      </c>
    </row>
    <row r="151" s="12" customFormat="1">
      <c r="B151" s="228"/>
      <c r="C151" s="229"/>
      <c r="D151" s="230" t="s">
        <v>178</v>
      </c>
      <c r="E151" s="231" t="s">
        <v>21</v>
      </c>
      <c r="F151" s="232" t="s">
        <v>230</v>
      </c>
      <c r="G151" s="229"/>
      <c r="H151" s="231" t="s">
        <v>21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178</v>
      </c>
      <c r="AU151" s="238" t="s">
        <v>82</v>
      </c>
      <c r="AV151" s="12" t="s">
        <v>80</v>
      </c>
      <c r="AW151" s="12" t="s">
        <v>34</v>
      </c>
      <c r="AX151" s="12" t="s">
        <v>73</v>
      </c>
      <c r="AY151" s="238" t="s">
        <v>170</v>
      </c>
    </row>
    <row r="152" s="12" customFormat="1">
      <c r="B152" s="228"/>
      <c r="C152" s="229"/>
      <c r="D152" s="230" t="s">
        <v>178</v>
      </c>
      <c r="E152" s="231" t="s">
        <v>21</v>
      </c>
      <c r="F152" s="232" t="s">
        <v>231</v>
      </c>
      <c r="G152" s="229"/>
      <c r="H152" s="231" t="s">
        <v>21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178</v>
      </c>
      <c r="AU152" s="238" t="s">
        <v>82</v>
      </c>
      <c r="AV152" s="12" t="s">
        <v>80</v>
      </c>
      <c r="AW152" s="12" t="s">
        <v>34</v>
      </c>
      <c r="AX152" s="12" t="s">
        <v>73</v>
      </c>
      <c r="AY152" s="238" t="s">
        <v>170</v>
      </c>
    </row>
    <row r="153" s="13" customFormat="1">
      <c r="B153" s="239"/>
      <c r="C153" s="240"/>
      <c r="D153" s="230" t="s">
        <v>178</v>
      </c>
      <c r="E153" s="241" t="s">
        <v>21</v>
      </c>
      <c r="F153" s="242" t="s">
        <v>232</v>
      </c>
      <c r="G153" s="240"/>
      <c r="H153" s="243">
        <v>18.420000000000002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178</v>
      </c>
      <c r="AU153" s="249" t="s">
        <v>82</v>
      </c>
      <c r="AV153" s="13" t="s">
        <v>82</v>
      </c>
      <c r="AW153" s="13" t="s">
        <v>34</v>
      </c>
      <c r="AX153" s="13" t="s">
        <v>80</v>
      </c>
      <c r="AY153" s="249" t="s">
        <v>170</v>
      </c>
    </row>
    <row r="154" s="1" customFormat="1" ht="16.5" customHeight="1">
      <c r="B154" s="38"/>
      <c r="C154" s="216" t="s">
        <v>233</v>
      </c>
      <c r="D154" s="216" t="s">
        <v>172</v>
      </c>
      <c r="E154" s="217" t="s">
        <v>234</v>
      </c>
      <c r="F154" s="218" t="s">
        <v>235</v>
      </c>
      <c r="G154" s="219" t="s">
        <v>175</v>
      </c>
      <c r="H154" s="220">
        <v>18.420000000000002</v>
      </c>
      <c r="I154" s="221"/>
      <c r="J154" s="222">
        <f>ROUND(I154*H154,2)</f>
        <v>0</v>
      </c>
      <c r="K154" s="218" t="s">
        <v>176</v>
      </c>
      <c r="L154" s="43"/>
      <c r="M154" s="223" t="s">
        <v>21</v>
      </c>
      <c r="N154" s="224" t="s">
        <v>44</v>
      </c>
      <c r="O154" s="79"/>
      <c r="P154" s="225">
        <f>O154*H154</f>
        <v>0</v>
      </c>
      <c r="Q154" s="225">
        <v>0.00025999999999999998</v>
      </c>
      <c r="R154" s="225">
        <f>Q154*H154</f>
        <v>0.0047892000000000004</v>
      </c>
      <c r="S154" s="225">
        <v>0</v>
      </c>
      <c r="T154" s="226">
        <f>S154*H154</f>
        <v>0</v>
      </c>
      <c r="AR154" s="17" t="s">
        <v>92</v>
      </c>
      <c r="AT154" s="17" t="s">
        <v>172</v>
      </c>
      <c r="AU154" s="17" t="s">
        <v>82</v>
      </c>
      <c r="AY154" s="17" t="s">
        <v>170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80</v>
      </c>
      <c r="BK154" s="227">
        <f>ROUND(I154*H154,2)</f>
        <v>0</v>
      </c>
      <c r="BL154" s="17" t="s">
        <v>92</v>
      </c>
      <c r="BM154" s="17" t="s">
        <v>236</v>
      </c>
    </row>
    <row r="155" s="1" customFormat="1" ht="16.5" customHeight="1">
      <c r="B155" s="38"/>
      <c r="C155" s="216" t="s">
        <v>237</v>
      </c>
      <c r="D155" s="216" t="s">
        <v>172</v>
      </c>
      <c r="E155" s="217" t="s">
        <v>238</v>
      </c>
      <c r="F155" s="218" t="s">
        <v>239</v>
      </c>
      <c r="G155" s="219" t="s">
        <v>175</v>
      </c>
      <c r="H155" s="220">
        <v>130.52000000000001</v>
      </c>
      <c r="I155" s="221"/>
      <c r="J155" s="222">
        <f>ROUND(I155*H155,2)</f>
        <v>0</v>
      </c>
      <c r="K155" s="218" t="s">
        <v>176</v>
      </c>
      <c r="L155" s="43"/>
      <c r="M155" s="223" t="s">
        <v>21</v>
      </c>
      <c r="N155" s="224" t="s">
        <v>44</v>
      </c>
      <c r="O155" s="79"/>
      <c r="P155" s="225">
        <f>O155*H155</f>
        <v>0</v>
      </c>
      <c r="Q155" s="225">
        <v>0.015400000000000001</v>
      </c>
      <c r="R155" s="225">
        <f>Q155*H155</f>
        <v>2.010008</v>
      </c>
      <c r="S155" s="225">
        <v>0</v>
      </c>
      <c r="T155" s="226">
        <f>S155*H155</f>
        <v>0</v>
      </c>
      <c r="AR155" s="17" t="s">
        <v>92</v>
      </c>
      <c r="AT155" s="17" t="s">
        <v>172</v>
      </c>
      <c r="AU155" s="17" t="s">
        <v>82</v>
      </c>
      <c r="AY155" s="17" t="s">
        <v>170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7" t="s">
        <v>80</v>
      </c>
      <c r="BK155" s="227">
        <f>ROUND(I155*H155,2)</f>
        <v>0</v>
      </c>
      <c r="BL155" s="17" t="s">
        <v>92</v>
      </c>
      <c r="BM155" s="17" t="s">
        <v>240</v>
      </c>
    </row>
    <row r="156" s="12" customFormat="1">
      <c r="B156" s="228"/>
      <c r="C156" s="229"/>
      <c r="D156" s="230" t="s">
        <v>178</v>
      </c>
      <c r="E156" s="231" t="s">
        <v>21</v>
      </c>
      <c r="F156" s="232" t="s">
        <v>241</v>
      </c>
      <c r="G156" s="229"/>
      <c r="H156" s="231" t="s">
        <v>21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178</v>
      </c>
      <c r="AU156" s="238" t="s">
        <v>82</v>
      </c>
      <c r="AV156" s="12" t="s">
        <v>80</v>
      </c>
      <c r="AW156" s="12" t="s">
        <v>34</v>
      </c>
      <c r="AX156" s="12" t="s">
        <v>73</v>
      </c>
      <c r="AY156" s="238" t="s">
        <v>170</v>
      </c>
    </row>
    <row r="157" s="12" customFormat="1">
      <c r="B157" s="228"/>
      <c r="C157" s="229"/>
      <c r="D157" s="230" t="s">
        <v>178</v>
      </c>
      <c r="E157" s="231" t="s">
        <v>21</v>
      </c>
      <c r="F157" s="232" t="s">
        <v>180</v>
      </c>
      <c r="G157" s="229"/>
      <c r="H157" s="231" t="s">
        <v>21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178</v>
      </c>
      <c r="AU157" s="238" t="s">
        <v>82</v>
      </c>
      <c r="AV157" s="12" t="s">
        <v>80</v>
      </c>
      <c r="AW157" s="12" t="s">
        <v>34</v>
      </c>
      <c r="AX157" s="12" t="s">
        <v>73</v>
      </c>
      <c r="AY157" s="238" t="s">
        <v>170</v>
      </c>
    </row>
    <row r="158" s="12" customFormat="1">
      <c r="B158" s="228"/>
      <c r="C158" s="229"/>
      <c r="D158" s="230" t="s">
        <v>178</v>
      </c>
      <c r="E158" s="231" t="s">
        <v>21</v>
      </c>
      <c r="F158" s="232" t="s">
        <v>242</v>
      </c>
      <c r="G158" s="229"/>
      <c r="H158" s="231" t="s">
        <v>21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178</v>
      </c>
      <c r="AU158" s="238" t="s">
        <v>82</v>
      </c>
      <c r="AV158" s="12" t="s">
        <v>80</v>
      </c>
      <c r="AW158" s="12" t="s">
        <v>34</v>
      </c>
      <c r="AX158" s="12" t="s">
        <v>73</v>
      </c>
      <c r="AY158" s="238" t="s">
        <v>170</v>
      </c>
    </row>
    <row r="159" s="13" customFormat="1">
      <c r="B159" s="239"/>
      <c r="C159" s="240"/>
      <c r="D159" s="230" t="s">
        <v>178</v>
      </c>
      <c r="E159" s="241" t="s">
        <v>21</v>
      </c>
      <c r="F159" s="242" t="s">
        <v>243</v>
      </c>
      <c r="G159" s="240"/>
      <c r="H159" s="243">
        <v>29.399999999999999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178</v>
      </c>
      <c r="AU159" s="249" t="s">
        <v>82</v>
      </c>
      <c r="AV159" s="13" t="s">
        <v>82</v>
      </c>
      <c r="AW159" s="13" t="s">
        <v>34</v>
      </c>
      <c r="AX159" s="13" t="s">
        <v>73</v>
      </c>
      <c r="AY159" s="249" t="s">
        <v>170</v>
      </c>
    </row>
    <row r="160" s="13" customFormat="1">
      <c r="B160" s="239"/>
      <c r="C160" s="240"/>
      <c r="D160" s="230" t="s">
        <v>178</v>
      </c>
      <c r="E160" s="241" t="s">
        <v>21</v>
      </c>
      <c r="F160" s="242" t="s">
        <v>244</v>
      </c>
      <c r="G160" s="240"/>
      <c r="H160" s="243">
        <v>35.700000000000003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178</v>
      </c>
      <c r="AU160" s="249" t="s">
        <v>82</v>
      </c>
      <c r="AV160" s="13" t="s">
        <v>82</v>
      </c>
      <c r="AW160" s="13" t="s">
        <v>34</v>
      </c>
      <c r="AX160" s="13" t="s">
        <v>73</v>
      </c>
      <c r="AY160" s="249" t="s">
        <v>170</v>
      </c>
    </row>
    <row r="161" s="13" customFormat="1">
      <c r="B161" s="239"/>
      <c r="C161" s="240"/>
      <c r="D161" s="230" t="s">
        <v>178</v>
      </c>
      <c r="E161" s="241" t="s">
        <v>21</v>
      </c>
      <c r="F161" s="242" t="s">
        <v>245</v>
      </c>
      <c r="G161" s="240"/>
      <c r="H161" s="243">
        <v>16.620000000000001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178</v>
      </c>
      <c r="AU161" s="249" t="s">
        <v>82</v>
      </c>
      <c r="AV161" s="13" t="s">
        <v>82</v>
      </c>
      <c r="AW161" s="13" t="s">
        <v>34</v>
      </c>
      <c r="AX161" s="13" t="s">
        <v>73</v>
      </c>
      <c r="AY161" s="249" t="s">
        <v>170</v>
      </c>
    </row>
    <row r="162" s="13" customFormat="1">
      <c r="B162" s="239"/>
      <c r="C162" s="240"/>
      <c r="D162" s="230" t="s">
        <v>178</v>
      </c>
      <c r="E162" s="241" t="s">
        <v>21</v>
      </c>
      <c r="F162" s="242" t="s">
        <v>246</v>
      </c>
      <c r="G162" s="240"/>
      <c r="H162" s="243">
        <v>19.559999999999999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178</v>
      </c>
      <c r="AU162" s="249" t="s">
        <v>82</v>
      </c>
      <c r="AV162" s="13" t="s">
        <v>82</v>
      </c>
      <c r="AW162" s="13" t="s">
        <v>34</v>
      </c>
      <c r="AX162" s="13" t="s">
        <v>73</v>
      </c>
      <c r="AY162" s="249" t="s">
        <v>170</v>
      </c>
    </row>
    <row r="163" s="13" customFormat="1">
      <c r="B163" s="239"/>
      <c r="C163" s="240"/>
      <c r="D163" s="230" t="s">
        <v>178</v>
      </c>
      <c r="E163" s="241" t="s">
        <v>21</v>
      </c>
      <c r="F163" s="242" t="s">
        <v>247</v>
      </c>
      <c r="G163" s="240"/>
      <c r="H163" s="243">
        <v>23.579999999999998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AT163" s="249" t="s">
        <v>178</v>
      </c>
      <c r="AU163" s="249" t="s">
        <v>82</v>
      </c>
      <c r="AV163" s="13" t="s">
        <v>82</v>
      </c>
      <c r="AW163" s="13" t="s">
        <v>34</v>
      </c>
      <c r="AX163" s="13" t="s">
        <v>73</v>
      </c>
      <c r="AY163" s="249" t="s">
        <v>170</v>
      </c>
    </row>
    <row r="164" s="13" customFormat="1">
      <c r="B164" s="239"/>
      <c r="C164" s="240"/>
      <c r="D164" s="230" t="s">
        <v>178</v>
      </c>
      <c r="E164" s="241" t="s">
        <v>21</v>
      </c>
      <c r="F164" s="242" t="s">
        <v>248</v>
      </c>
      <c r="G164" s="240"/>
      <c r="H164" s="243">
        <v>13.52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178</v>
      </c>
      <c r="AU164" s="249" t="s">
        <v>82</v>
      </c>
      <c r="AV164" s="13" t="s">
        <v>82</v>
      </c>
      <c r="AW164" s="13" t="s">
        <v>34</v>
      </c>
      <c r="AX164" s="13" t="s">
        <v>73</v>
      </c>
      <c r="AY164" s="249" t="s">
        <v>170</v>
      </c>
    </row>
    <row r="165" s="13" customFormat="1">
      <c r="B165" s="239"/>
      <c r="C165" s="240"/>
      <c r="D165" s="230" t="s">
        <v>178</v>
      </c>
      <c r="E165" s="241" t="s">
        <v>21</v>
      </c>
      <c r="F165" s="242" t="s">
        <v>249</v>
      </c>
      <c r="G165" s="240"/>
      <c r="H165" s="243">
        <v>5.5800000000000001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178</v>
      </c>
      <c r="AU165" s="249" t="s">
        <v>82</v>
      </c>
      <c r="AV165" s="13" t="s">
        <v>82</v>
      </c>
      <c r="AW165" s="13" t="s">
        <v>34</v>
      </c>
      <c r="AX165" s="13" t="s">
        <v>73</v>
      </c>
      <c r="AY165" s="249" t="s">
        <v>170</v>
      </c>
    </row>
    <row r="166" s="13" customFormat="1">
      <c r="B166" s="239"/>
      <c r="C166" s="240"/>
      <c r="D166" s="230" t="s">
        <v>178</v>
      </c>
      <c r="E166" s="241" t="s">
        <v>21</v>
      </c>
      <c r="F166" s="242" t="s">
        <v>250</v>
      </c>
      <c r="G166" s="240"/>
      <c r="H166" s="243">
        <v>6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178</v>
      </c>
      <c r="AU166" s="249" t="s">
        <v>82</v>
      </c>
      <c r="AV166" s="13" t="s">
        <v>82</v>
      </c>
      <c r="AW166" s="13" t="s">
        <v>34</v>
      </c>
      <c r="AX166" s="13" t="s">
        <v>73</v>
      </c>
      <c r="AY166" s="249" t="s">
        <v>170</v>
      </c>
    </row>
    <row r="167" s="12" customFormat="1">
      <c r="B167" s="228"/>
      <c r="C167" s="229"/>
      <c r="D167" s="230" t="s">
        <v>178</v>
      </c>
      <c r="E167" s="231" t="s">
        <v>21</v>
      </c>
      <c r="F167" s="232" t="s">
        <v>196</v>
      </c>
      <c r="G167" s="229"/>
      <c r="H167" s="231" t="s">
        <v>21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178</v>
      </c>
      <c r="AU167" s="238" t="s">
        <v>82</v>
      </c>
      <c r="AV167" s="12" t="s">
        <v>80</v>
      </c>
      <c r="AW167" s="12" t="s">
        <v>34</v>
      </c>
      <c r="AX167" s="12" t="s">
        <v>73</v>
      </c>
      <c r="AY167" s="238" t="s">
        <v>170</v>
      </c>
    </row>
    <row r="168" s="13" customFormat="1">
      <c r="B168" s="239"/>
      <c r="C168" s="240"/>
      <c r="D168" s="230" t="s">
        <v>178</v>
      </c>
      <c r="E168" s="241" t="s">
        <v>21</v>
      </c>
      <c r="F168" s="242" t="s">
        <v>251</v>
      </c>
      <c r="G168" s="240"/>
      <c r="H168" s="243">
        <v>-6.5599999999999996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178</v>
      </c>
      <c r="AU168" s="249" t="s">
        <v>82</v>
      </c>
      <c r="AV168" s="13" t="s">
        <v>82</v>
      </c>
      <c r="AW168" s="13" t="s">
        <v>34</v>
      </c>
      <c r="AX168" s="13" t="s">
        <v>73</v>
      </c>
      <c r="AY168" s="249" t="s">
        <v>170</v>
      </c>
    </row>
    <row r="169" s="13" customFormat="1">
      <c r="B169" s="239"/>
      <c r="C169" s="240"/>
      <c r="D169" s="230" t="s">
        <v>178</v>
      </c>
      <c r="E169" s="241" t="s">
        <v>21</v>
      </c>
      <c r="F169" s="242" t="s">
        <v>252</v>
      </c>
      <c r="G169" s="240"/>
      <c r="H169" s="243">
        <v>-3.2000000000000002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AT169" s="249" t="s">
        <v>178</v>
      </c>
      <c r="AU169" s="249" t="s">
        <v>82</v>
      </c>
      <c r="AV169" s="13" t="s">
        <v>82</v>
      </c>
      <c r="AW169" s="13" t="s">
        <v>34</v>
      </c>
      <c r="AX169" s="13" t="s">
        <v>73</v>
      </c>
      <c r="AY169" s="249" t="s">
        <v>170</v>
      </c>
    </row>
    <row r="170" s="13" customFormat="1">
      <c r="B170" s="239"/>
      <c r="C170" s="240"/>
      <c r="D170" s="230" t="s">
        <v>178</v>
      </c>
      <c r="E170" s="241" t="s">
        <v>21</v>
      </c>
      <c r="F170" s="242" t="s">
        <v>198</v>
      </c>
      <c r="G170" s="240"/>
      <c r="H170" s="243">
        <v>-1.0800000000000001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178</v>
      </c>
      <c r="AU170" s="249" t="s">
        <v>82</v>
      </c>
      <c r="AV170" s="13" t="s">
        <v>82</v>
      </c>
      <c r="AW170" s="13" t="s">
        <v>34</v>
      </c>
      <c r="AX170" s="13" t="s">
        <v>73</v>
      </c>
      <c r="AY170" s="249" t="s">
        <v>170</v>
      </c>
    </row>
    <row r="171" s="13" customFormat="1">
      <c r="B171" s="239"/>
      <c r="C171" s="240"/>
      <c r="D171" s="230" t="s">
        <v>178</v>
      </c>
      <c r="E171" s="241" t="s">
        <v>21</v>
      </c>
      <c r="F171" s="242" t="s">
        <v>253</v>
      </c>
      <c r="G171" s="240"/>
      <c r="H171" s="243">
        <v>-5.9800000000000004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178</v>
      </c>
      <c r="AU171" s="249" t="s">
        <v>82</v>
      </c>
      <c r="AV171" s="13" t="s">
        <v>82</v>
      </c>
      <c r="AW171" s="13" t="s">
        <v>34</v>
      </c>
      <c r="AX171" s="13" t="s">
        <v>73</v>
      </c>
      <c r="AY171" s="249" t="s">
        <v>170</v>
      </c>
    </row>
    <row r="172" s="13" customFormat="1">
      <c r="B172" s="239"/>
      <c r="C172" s="240"/>
      <c r="D172" s="230" t="s">
        <v>178</v>
      </c>
      <c r="E172" s="241" t="s">
        <v>21</v>
      </c>
      <c r="F172" s="242" t="s">
        <v>254</v>
      </c>
      <c r="G172" s="240"/>
      <c r="H172" s="243">
        <v>-1.2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178</v>
      </c>
      <c r="AU172" s="249" t="s">
        <v>82</v>
      </c>
      <c r="AV172" s="13" t="s">
        <v>82</v>
      </c>
      <c r="AW172" s="13" t="s">
        <v>34</v>
      </c>
      <c r="AX172" s="13" t="s">
        <v>73</v>
      </c>
      <c r="AY172" s="249" t="s">
        <v>170</v>
      </c>
    </row>
    <row r="173" s="13" customFormat="1">
      <c r="B173" s="239"/>
      <c r="C173" s="240"/>
      <c r="D173" s="230" t="s">
        <v>178</v>
      </c>
      <c r="E173" s="241" t="s">
        <v>21</v>
      </c>
      <c r="F173" s="242" t="s">
        <v>255</v>
      </c>
      <c r="G173" s="240"/>
      <c r="H173" s="243">
        <v>-6.2400000000000002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178</v>
      </c>
      <c r="AU173" s="249" t="s">
        <v>82</v>
      </c>
      <c r="AV173" s="13" t="s">
        <v>82</v>
      </c>
      <c r="AW173" s="13" t="s">
        <v>34</v>
      </c>
      <c r="AX173" s="13" t="s">
        <v>73</v>
      </c>
      <c r="AY173" s="249" t="s">
        <v>170</v>
      </c>
    </row>
    <row r="174" s="12" customFormat="1">
      <c r="B174" s="228"/>
      <c r="C174" s="229"/>
      <c r="D174" s="230" t="s">
        <v>178</v>
      </c>
      <c r="E174" s="231" t="s">
        <v>21</v>
      </c>
      <c r="F174" s="232" t="s">
        <v>256</v>
      </c>
      <c r="G174" s="229"/>
      <c r="H174" s="231" t="s">
        <v>21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178</v>
      </c>
      <c r="AU174" s="238" t="s">
        <v>82</v>
      </c>
      <c r="AV174" s="12" t="s">
        <v>80</v>
      </c>
      <c r="AW174" s="12" t="s">
        <v>34</v>
      </c>
      <c r="AX174" s="12" t="s">
        <v>73</v>
      </c>
      <c r="AY174" s="238" t="s">
        <v>170</v>
      </c>
    </row>
    <row r="175" s="13" customFormat="1">
      <c r="B175" s="239"/>
      <c r="C175" s="240"/>
      <c r="D175" s="230" t="s">
        <v>178</v>
      </c>
      <c r="E175" s="241" t="s">
        <v>21</v>
      </c>
      <c r="F175" s="242" t="s">
        <v>257</v>
      </c>
      <c r="G175" s="240"/>
      <c r="H175" s="243">
        <v>3.8399999999999999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178</v>
      </c>
      <c r="AU175" s="249" t="s">
        <v>82</v>
      </c>
      <c r="AV175" s="13" t="s">
        <v>82</v>
      </c>
      <c r="AW175" s="13" t="s">
        <v>34</v>
      </c>
      <c r="AX175" s="13" t="s">
        <v>73</v>
      </c>
      <c r="AY175" s="249" t="s">
        <v>170</v>
      </c>
    </row>
    <row r="176" s="13" customFormat="1">
      <c r="B176" s="239"/>
      <c r="C176" s="240"/>
      <c r="D176" s="230" t="s">
        <v>178</v>
      </c>
      <c r="E176" s="241" t="s">
        <v>21</v>
      </c>
      <c r="F176" s="242" t="s">
        <v>258</v>
      </c>
      <c r="G176" s="240"/>
      <c r="H176" s="243">
        <v>0.97999999999999998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178</v>
      </c>
      <c r="AU176" s="249" t="s">
        <v>82</v>
      </c>
      <c r="AV176" s="13" t="s">
        <v>82</v>
      </c>
      <c r="AW176" s="13" t="s">
        <v>34</v>
      </c>
      <c r="AX176" s="13" t="s">
        <v>73</v>
      </c>
      <c r="AY176" s="249" t="s">
        <v>170</v>
      </c>
    </row>
    <row r="177" s="14" customFormat="1">
      <c r="B177" s="250"/>
      <c r="C177" s="251"/>
      <c r="D177" s="230" t="s">
        <v>178</v>
      </c>
      <c r="E177" s="252" t="s">
        <v>21</v>
      </c>
      <c r="F177" s="253" t="s">
        <v>200</v>
      </c>
      <c r="G177" s="251"/>
      <c r="H177" s="254">
        <v>130.52000000000001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178</v>
      </c>
      <c r="AU177" s="260" t="s">
        <v>82</v>
      </c>
      <c r="AV177" s="14" t="s">
        <v>92</v>
      </c>
      <c r="AW177" s="14" t="s">
        <v>34</v>
      </c>
      <c r="AX177" s="14" t="s">
        <v>80</v>
      </c>
      <c r="AY177" s="260" t="s">
        <v>170</v>
      </c>
    </row>
    <row r="178" s="1" customFormat="1" ht="22.5" customHeight="1">
      <c r="B178" s="38"/>
      <c r="C178" s="216" t="s">
        <v>259</v>
      </c>
      <c r="D178" s="216" t="s">
        <v>172</v>
      </c>
      <c r="E178" s="217" t="s">
        <v>260</v>
      </c>
      <c r="F178" s="218" t="s">
        <v>261</v>
      </c>
      <c r="G178" s="219" t="s">
        <v>175</v>
      </c>
      <c r="H178" s="220">
        <v>334.24700000000001</v>
      </c>
      <c r="I178" s="221"/>
      <c r="J178" s="222">
        <f>ROUND(I178*H178,2)</f>
        <v>0</v>
      </c>
      <c r="K178" s="218" t="s">
        <v>176</v>
      </c>
      <c r="L178" s="43"/>
      <c r="M178" s="223" t="s">
        <v>21</v>
      </c>
      <c r="N178" s="224" t="s">
        <v>44</v>
      </c>
      <c r="O178" s="79"/>
      <c r="P178" s="225">
        <f>O178*H178</f>
        <v>0</v>
      </c>
      <c r="Q178" s="225">
        <v>0.018380000000000001</v>
      </c>
      <c r="R178" s="225">
        <f>Q178*H178</f>
        <v>6.1434598600000001</v>
      </c>
      <c r="S178" s="225">
        <v>0</v>
      </c>
      <c r="T178" s="226">
        <f>S178*H178</f>
        <v>0</v>
      </c>
      <c r="AR178" s="17" t="s">
        <v>92</v>
      </c>
      <c r="AT178" s="17" t="s">
        <v>172</v>
      </c>
      <c r="AU178" s="17" t="s">
        <v>82</v>
      </c>
      <c r="AY178" s="17" t="s">
        <v>170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80</v>
      </c>
      <c r="BK178" s="227">
        <f>ROUND(I178*H178,2)</f>
        <v>0</v>
      </c>
      <c r="BL178" s="17" t="s">
        <v>92</v>
      </c>
      <c r="BM178" s="17" t="s">
        <v>262</v>
      </c>
    </row>
    <row r="179" s="12" customFormat="1">
      <c r="B179" s="228"/>
      <c r="C179" s="229"/>
      <c r="D179" s="230" t="s">
        <v>178</v>
      </c>
      <c r="E179" s="231" t="s">
        <v>21</v>
      </c>
      <c r="F179" s="232" t="s">
        <v>263</v>
      </c>
      <c r="G179" s="229"/>
      <c r="H179" s="231" t="s">
        <v>21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178</v>
      </c>
      <c r="AU179" s="238" t="s">
        <v>82</v>
      </c>
      <c r="AV179" s="12" t="s">
        <v>80</v>
      </c>
      <c r="AW179" s="12" t="s">
        <v>34</v>
      </c>
      <c r="AX179" s="12" t="s">
        <v>73</v>
      </c>
      <c r="AY179" s="238" t="s">
        <v>170</v>
      </c>
    </row>
    <row r="180" s="12" customFormat="1">
      <c r="B180" s="228"/>
      <c r="C180" s="229"/>
      <c r="D180" s="230" t="s">
        <v>178</v>
      </c>
      <c r="E180" s="231" t="s">
        <v>21</v>
      </c>
      <c r="F180" s="232" t="s">
        <v>180</v>
      </c>
      <c r="G180" s="229"/>
      <c r="H180" s="231" t="s">
        <v>21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178</v>
      </c>
      <c r="AU180" s="238" t="s">
        <v>82</v>
      </c>
      <c r="AV180" s="12" t="s">
        <v>80</v>
      </c>
      <c r="AW180" s="12" t="s">
        <v>34</v>
      </c>
      <c r="AX180" s="12" t="s">
        <v>73</v>
      </c>
      <c r="AY180" s="238" t="s">
        <v>170</v>
      </c>
    </row>
    <row r="181" s="12" customFormat="1">
      <c r="B181" s="228"/>
      <c r="C181" s="229"/>
      <c r="D181" s="230" t="s">
        <v>178</v>
      </c>
      <c r="E181" s="231" t="s">
        <v>21</v>
      </c>
      <c r="F181" s="232" t="s">
        <v>264</v>
      </c>
      <c r="G181" s="229"/>
      <c r="H181" s="231" t="s">
        <v>21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178</v>
      </c>
      <c r="AU181" s="238" t="s">
        <v>82</v>
      </c>
      <c r="AV181" s="12" t="s">
        <v>80</v>
      </c>
      <c r="AW181" s="12" t="s">
        <v>34</v>
      </c>
      <c r="AX181" s="12" t="s">
        <v>73</v>
      </c>
      <c r="AY181" s="238" t="s">
        <v>170</v>
      </c>
    </row>
    <row r="182" s="13" customFormat="1">
      <c r="B182" s="239"/>
      <c r="C182" s="240"/>
      <c r="D182" s="230" t="s">
        <v>178</v>
      </c>
      <c r="E182" s="241" t="s">
        <v>21</v>
      </c>
      <c r="F182" s="242" t="s">
        <v>265</v>
      </c>
      <c r="G182" s="240"/>
      <c r="H182" s="243">
        <v>72.030000000000001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178</v>
      </c>
      <c r="AU182" s="249" t="s">
        <v>82</v>
      </c>
      <c r="AV182" s="13" t="s">
        <v>82</v>
      </c>
      <c r="AW182" s="13" t="s">
        <v>34</v>
      </c>
      <c r="AX182" s="13" t="s">
        <v>73</v>
      </c>
      <c r="AY182" s="249" t="s">
        <v>170</v>
      </c>
    </row>
    <row r="183" s="13" customFormat="1">
      <c r="B183" s="239"/>
      <c r="C183" s="240"/>
      <c r="D183" s="230" t="s">
        <v>178</v>
      </c>
      <c r="E183" s="241" t="s">
        <v>21</v>
      </c>
      <c r="F183" s="242" t="s">
        <v>266</v>
      </c>
      <c r="G183" s="240"/>
      <c r="H183" s="243">
        <v>87.465000000000003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178</v>
      </c>
      <c r="AU183" s="249" t="s">
        <v>82</v>
      </c>
      <c r="AV183" s="13" t="s">
        <v>82</v>
      </c>
      <c r="AW183" s="13" t="s">
        <v>34</v>
      </c>
      <c r="AX183" s="13" t="s">
        <v>73</v>
      </c>
      <c r="AY183" s="249" t="s">
        <v>170</v>
      </c>
    </row>
    <row r="184" s="13" customFormat="1">
      <c r="B184" s="239"/>
      <c r="C184" s="240"/>
      <c r="D184" s="230" t="s">
        <v>178</v>
      </c>
      <c r="E184" s="241" t="s">
        <v>21</v>
      </c>
      <c r="F184" s="242" t="s">
        <v>267</v>
      </c>
      <c r="G184" s="240"/>
      <c r="H184" s="243">
        <v>40.719000000000001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178</v>
      </c>
      <c r="AU184" s="249" t="s">
        <v>82</v>
      </c>
      <c r="AV184" s="13" t="s">
        <v>82</v>
      </c>
      <c r="AW184" s="13" t="s">
        <v>34</v>
      </c>
      <c r="AX184" s="13" t="s">
        <v>73</v>
      </c>
      <c r="AY184" s="249" t="s">
        <v>170</v>
      </c>
    </row>
    <row r="185" s="13" customFormat="1">
      <c r="B185" s="239"/>
      <c r="C185" s="240"/>
      <c r="D185" s="230" t="s">
        <v>178</v>
      </c>
      <c r="E185" s="241" t="s">
        <v>21</v>
      </c>
      <c r="F185" s="242" t="s">
        <v>268</v>
      </c>
      <c r="G185" s="240"/>
      <c r="H185" s="243">
        <v>47.921999999999997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178</v>
      </c>
      <c r="AU185" s="249" t="s">
        <v>82</v>
      </c>
      <c r="AV185" s="13" t="s">
        <v>82</v>
      </c>
      <c r="AW185" s="13" t="s">
        <v>34</v>
      </c>
      <c r="AX185" s="13" t="s">
        <v>73</v>
      </c>
      <c r="AY185" s="249" t="s">
        <v>170</v>
      </c>
    </row>
    <row r="186" s="13" customFormat="1">
      <c r="B186" s="239"/>
      <c r="C186" s="240"/>
      <c r="D186" s="230" t="s">
        <v>178</v>
      </c>
      <c r="E186" s="241" t="s">
        <v>21</v>
      </c>
      <c r="F186" s="242" t="s">
        <v>269</v>
      </c>
      <c r="G186" s="240"/>
      <c r="H186" s="243">
        <v>35.182000000000002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178</v>
      </c>
      <c r="AU186" s="249" t="s">
        <v>82</v>
      </c>
      <c r="AV186" s="13" t="s">
        <v>82</v>
      </c>
      <c r="AW186" s="13" t="s">
        <v>34</v>
      </c>
      <c r="AX186" s="13" t="s">
        <v>73</v>
      </c>
      <c r="AY186" s="249" t="s">
        <v>170</v>
      </c>
    </row>
    <row r="187" s="13" customFormat="1">
      <c r="B187" s="239"/>
      <c r="C187" s="240"/>
      <c r="D187" s="230" t="s">
        <v>178</v>
      </c>
      <c r="E187" s="241" t="s">
        <v>21</v>
      </c>
      <c r="F187" s="242" t="s">
        <v>270</v>
      </c>
      <c r="G187" s="240"/>
      <c r="H187" s="243">
        <v>57.771000000000001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178</v>
      </c>
      <c r="AU187" s="249" t="s">
        <v>82</v>
      </c>
      <c r="AV187" s="13" t="s">
        <v>82</v>
      </c>
      <c r="AW187" s="13" t="s">
        <v>34</v>
      </c>
      <c r="AX187" s="13" t="s">
        <v>73</v>
      </c>
      <c r="AY187" s="249" t="s">
        <v>170</v>
      </c>
    </row>
    <row r="188" s="13" customFormat="1">
      <c r="B188" s="239"/>
      <c r="C188" s="240"/>
      <c r="D188" s="230" t="s">
        <v>178</v>
      </c>
      <c r="E188" s="241" t="s">
        <v>21</v>
      </c>
      <c r="F188" s="242" t="s">
        <v>271</v>
      </c>
      <c r="G188" s="240"/>
      <c r="H188" s="243">
        <v>33.124000000000002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178</v>
      </c>
      <c r="AU188" s="249" t="s">
        <v>82</v>
      </c>
      <c r="AV188" s="13" t="s">
        <v>82</v>
      </c>
      <c r="AW188" s="13" t="s">
        <v>34</v>
      </c>
      <c r="AX188" s="13" t="s">
        <v>73</v>
      </c>
      <c r="AY188" s="249" t="s">
        <v>170</v>
      </c>
    </row>
    <row r="189" s="13" customFormat="1">
      <c r="B189" s="239"/>
      <c r="C189" s="240"/>
      <c r="D189" s="230" t="s">
        <v>178</v>
      </c>
      <c r="E189" s="241" t="s">
        <v>21</v>
      </c>
      <c r="F189" s="242" t="s">
        <v>272</v>
      </c>
      <c r="G189" s="240"/>
      <c r="H189" s="243">
        <v>47.432000000000002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178</v>
      </c>
      <c r="AU189" s="249" t="s">
        <v>82</v>
      </c>
      <c r="AV189" s="13" t="s">
        <v>82</v>
      </c>
      <c r="AW189" s="13" t="s">
        <v>34</v>
      </c>
      <c r="AX189" s="13" t="s">
        <v>73</v>
      </c>
      <c r="AY189" s="249" t="s">
        <v>170</v>
      </c>
    </row>
    <row r="190" s="13" customFormat="1">
      <c r="B190" s="239"/>
      <c r="C190" s="240"/>
      <c r="D190" s="230" t="s">
        <v>178</v>
      </c>
      <c r="E190" s="241" t="s">
        <v>21</v>
      </c>
      <c r="F190" s="242" t="s">
        <v>273</v>
      </c>
      <c r="G190" s="240"/>
      <c r="H190" s="243">
        <v>72.912000000000006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178</v>
      </c>
      <c r="AU190" s="249" t="s">
        <v>82</v>
      </c>
      <c r="AV190" s="13" t="s">
        <v>82</v>
      </c>
      <c r="AW190" s="13" t="s">
        <v>34</v>
      </c>
      <c r="AX190" s="13" t="s">
        <v>73</v>
      </c>
      <c r="AY190" s="249" t="s">
        <v>170</v>
      </c>
    </row>
    <row r="191" s="13" customFormat="1">
      <c r="B191" s="239"/>
      <c r="C191" s="240"/>
      <c r="D191" s="230" t="s">
        <v>178</v>
      </c>
      <c r="E191" s="241" t="s">
        <v>21</v>
      </c>
      <c r="F191" s="242" t="s">
        <v>274</v>
      </c>
      <c r="G191" s="240"/>
      <c r="H191" s="243">
        <v>12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178</v>
      </c>
      <c r="AU191" s="249" t="s">
        <v>82</v>
      </c>
      <c r="AV191" s="13" t="s">
        <v>82</v>
      </c>
      <c r="AW191" s="13" t="s">
        <v>34</v>
      </c>
      <c r="AX191" s="13" t="s">
        <v>73</v>
      </c>
      <c r="AY191" s="249" t="s">
        <v>170</v>
      </c>
    </row>
    <row r="192" s="12" customFormat="1">
      <c r="B192" s="228"/>
      <c r="C192" s="229"/>
      <c r="D192" s="230" t="s">
        <v>178</v>
      </c>
      <c r="E192" s="231" t="s">
        <v>21</v>
      </c>
      <c r="F192" s="232" t="s">
        <v>196</v>
      </c>
      <c r="G192" s="229"/>
      <c r="H192" s="231" t="s">
        <v>21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178</v>
      </c>
      <c r="AU192" s="238" t="s">
        <v>82</v>
      </c>
      <c r="AV192" s="12" t="s">
        <v>80</v>
      </c>
      <c r="AW192" s="12" t="s">
        <v>34</v>
      </c>
      <c r="AX192" s="12" t="s">
        <v>73</v>
      </c>
      <c r="AY192" s="238" t="s">
        <v>170</v>
      </c>
    </row>
    <row r="193" s="13" customFormat="1">
      <c r="B193" s="239"/>
      <c r="C193" s="240"/>
      <c r="D193" s="230" t="s">
        <v>178</v>
      </c>
      <c r="E193" s="241" t="s">
        <v>21</v>
      </c>
      <c r="F193" s="242" t="s">
        <v>251</v>
      </c>
      <c r="G193" s="240"/>
      <c r="H193" s="243">
        <v>-6.5599999999999996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178</v>
      </c>
      <c r="AU193" s="249" t="s">
        <v>82</v>
      </c>
      <c r="AV193" s="13" t="s">
        <v>82</v>
      </c>
      <c r="AW193" s="13" t="s">
        <v>34</v>
      </c>
      <c r="AX193" s="13" t="s">
        <v>73</v>
      </c>
      <c r="AY193" s="249" t="s">
        <v>170</v>
      </c>
    </row>
    <row r="194" s="13" customFormat="1">
      <c r="B194" s="239"/>
      <c r="C194" s="240"/>
      <c r="D194" s="230" t="s">
        <v>178</v>
      </c>
      <c r="E194" s="241" t="s">
        <v>21</v>
      </c>
      <c r="F194" s="242" t="s">
        <v>275</v>
      </c>
      <c r="G194" s="240"/>
      <c r="H194" s="243">
        <v>-4.7999999999999998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178</v>
      </c>
      <c r="AU194" s="249" t="s">
        <v>82</v>
      </c>
      <c r="AV194" s="13" t="s">
        <v>82</v>
      </c>
      <c r="AW194" s="13" t="s">
        <v>34</v>
      </c>
      <c r="AX194" s="13" t="s">
        <v>73</v>
      </c>
      <c r="AY194" s="249" t="s">
        <v>170</v>
      </c>
    </row>
    <row r="195" s="13" customFormat="1">
      <c r="B195" s="239"/>
      <c r="C195" s="240"/>
      <c r="D195" s="230" t="s">
        <v>178</v>
      </c>
      <c r="E195" s="241" t="s">
        <v>21</v>
      </c>
      <c r="F195" s="242" t="s">
        <v>276</v>
      </c>
      <c r="G195" s="240"/>
      <c r="H195" s="243">
        <v>-2.1600000000000001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178</v>
      </c>
      <c r="AU195" s="249" t="s">
        <v>82</v>
      </c>
      <c r="AV195" s="13" t="s">
        <v>82</v>
      </c>
      <c r="AW195" s="13" t="s">
        <v>34</v>
      </c>
      <c r="AX195" s="13" t="s">
        <v>73</v>
      </c>
      <c r="AY195" s="249" t="s">
        <v>170</v>
      </c>
    </row>
    <row r="196" s="13" customFormat="1">
      <c r="B196" s="239"/>
      <c r="C196" s="240"/>
      <c r="D196" s="230" t="s">
        <v>178</v>
      </c>
      <c r="E196" s="241" t="s">
        <v>21</v>
      </c>
      <c r="F196" s="242" t="s">
        <v>253</v>
      </c>
      <c r="G196" s="240"/>
      <c r="H196" s="243">
        <v>-5.9800000000000004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AT196" s="249" t="s">
        <v>178</v>
      </c>
      <c r="AU196" s="249" t="s">
        <v>82</v>
      </c>
      <c r="AV196" s="13" t="s">
        <v>82</v>
      </c>
      <c r="AW196" s="13" t="s">
        <v>34</v>
      </c>
      <c r="AX196" s="13" t="s">
        <v>73</v>
      </c>
      <c r="AY196" s="249" t="s">
        <v>170</v>
      </c>
    </row>
    <row r="197" s="13" customFormat="1">
      <c r="B197" s="239"/>
      <c r="C197" s="240"/>
      <c r="D197" s="230" t="s">
        <v>178</v>
      </c>
      <c r="E197" s="241" t="s">
        <v>21</v>
      </c>
      <c r="F197" s="242" t="s">
        <v>277</v>
      </c>
      <c r="G197" s="240"/>
      <c r="H197" s="243">
        <v>-3.4500000000000002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178</v>
      </c>
      <c r="AU197" s="249" t="s">
        <v>82</v>
      </c>
      <c r="AV197" s="13" t="s">
        <v>82</v>
      </c>
      <c r="AW197" s="13" t="s">
        <v>34</v>
      </c>
      <c r="AX197" s="13" t="s">
        <v>73</v>
      </c>
      <c r="AY197" s="249" t="s">
        <v>170</v>
      </c>
    </row>
    <row r="198" s="13" customFormat="1">
      <c r="B198" s="239"/>
      <c r="C198" s="240"/>
      <c r="D198" s="230" t="s">
        <v>178</v>
      </c>
      <c r="E198" s="241" t="s">
        <v>21</v>
      </c>
      <c r="F198" s="242" t="s">
        <v>278</v>
      </c>
      <c r="G198" s="240"/>
      <c r="H198" s="243">
        <v>-4.7999999999999998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178</v>
      </c>
      <c r="AU198" s="249" t="s">
        <v>82</v>
      </c>
      <c r="AV198" s="13" t="s">
        <v>82</v>
      </c>
      <c r="AW198" s="13" t="s">
        <v>34</v>
      </c>
      <c r="AX198" s="13" t="s">
        <v>73</v>
      </c>
      <c r="AY198" s="249" t="s">
        <v>170</v>
      </c>
    </row>
    <row r="199" s="13" customFormat="1">
      <c r="B199" s="239"/>
      <c r="C199" s="240"/>
      <c r="D199" s="230" t="s">
        <v>178</v>
      </c>
      <c r="E199" s="241" t="s">
        <v>21</v>
      </c>
      <c r="F199" s="242" t="s">
        <v>279</v>
      </c>
      <c r="G199" s="240"/>
      <c r="H199" s="243">
        <v>-14.039999999999999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178</v>
      </c>
      <c r="AU199" s="249" t="s">
        <v>82</v>
      </c>
      <c r="AV199" s="13" t="s">
        <v>82</v>
      </c>
      <c r="AW199" s="13" t="s">
        <v>34</v>
      </c>
      <c r="AX199" s="13" t="s">
        <v>73</v>
      </c>
      <c r="AY199" s="249" t="s">
        <v>170</v>
      </c>
    </row>
    <row r="200" s="12" customFormat="1">
      <c r="B200" s="228"/>
      <c r="C200" s="229"/>
      <c r="D200" s="230" t="s">
        <v>178</v>
      </c>
      <c r="E200" s="231" t="s">
        <v>21</v>
      </c>
      <c r="F200" s="232" t="s">
        <v>280</v>
      </c>
      <c r="G200" s="229"/>
      <c r="H200" s="231" t="s">
        <v>21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178</v>
      </c>
      <c r="AU200" s="238" t="s">
        <v>82</v>
      </c>
      <c r="AV200" s="12" t="s">
        <v>80</v>
      </c>
      <c r="AW200" s="12" t="s">
        <v>34</v>
      </c>
      <c r="AX200" s="12" t="s">
        <v>73</v>
      </c>
      <c r="AY200" s="238" t="s">
        <v>170</v>
      </c>
    </row>
    <row r="201" s="13" customFormat="1">
      <c r="B201" s="239"/>
      <c r="C201" s="240"/>
      <c r="D201" s="230" t="s">
        <v>178</v>
      </c>
      <c r="E201" s="241" t="s">
        <v>21</v>
      </c>
      <c r="F201" s="242" t="s">
        <v>281</v>
      </c>
      <c r="G201" s="240"/>
      <c r="H201" s="243">
        <v>-130.52000000000001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178</v>
      </c>
      <c r="AU201" s="249" t="s">
        <v>82</v>
      </c>
      <c r="AV201" s="13" t="s">
        <v>82</v>
      </c>
      <c r="AW201" s="13" t="s">
        <v>34</v>
      </c>
      <c r="AX201" s="13" t="s">
        <v>73</v>
      </c>
      <c r="AY201" s="249" t="s">
        <v>170</v>
      </c>
    </row>
    <row r="202" s="14" customFormat="1">
      <c r="B202" s="250"/>
      <c r="C202" s="251"/>
      <c r="D202" s="230" t="s">
        <v>178</v>
      </c>
      <c r="E202" s="252" t="s">
        <v>21</v>
      </c>
      <c r="F202" s="253" t="s">
        <v>200</v>
      </c>
      <c r="G202" s="251"/>
      <c r="H202" s="254">
        <v>334.24699999999996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AT202" s="260" t="s">
        <v>178</v>
      </c>
      <c r="AU202" s="260" t="s">
        <v>82</v>
      </c>
      <c r="AV202" s="14" t="s">
        <v>92</v>
      </c>
      <c r="AW202" s="14" t="s">
        <v>34</v>
      </c>
      <c r="AX202" s="14" t="s">
        <v>80</v>
      </c>
      <c r="AY202" s="260" t="s">
        <v>170</v>
      </c>
    </row>
    <row r="203" s="1" customFormat="1" ht="16.5" customHeight="1">
      <c r="B203" s="38"/>
      <c r="C203" s="216" t="s">
        <v>282</v>
      </c>
      <c r="D203" s="216" t="s">
        <v>172</v>
      </c>
      <c r="E203" s="217" t="s">
        <v>283</v>
      </c>
      <c r="F203" s="218" t="s">
        <v>284</v>
      </c>
      <c r="G203" s="219" t="s">
        <v>175</v>
      </c>
      <c r="H203" s="220">
        <v>17.347999999999999</v>
      </c>
      <c r="I203" s="221"/>
      <c r="J203" s="222">
        <f>ROUND(I203*H203,2)</f>
        <v>0</v>
      </c>
      <c r="K203" s="218" t="s">
        <v>176</v>
      </c>
      <c r="L203" s="43"/>
      <c r="M203" s="223" t="s">
        <v>21</v>
      </c>
      <c r="N203" s="224" t="s">
        <v>44</v>
      </c>
      <c r="O203" s="79"/>
      <c r="P203" s="225">
        <f>O203*H203</f>
        <v>0</v>
      </c>
      <c r="Q203" s="225">
        <v>0.033579999999999999</v>
      </c>
      <c r="R203" s="225">
        <f>Q203*H203</f>
        <v>0.58254583999999998</v>
      </c>
      <c r="S203" s="225">
        <v>0</v>
      </c>
      <c r="T203" s="226">
        <f>S203*H203</f>
        <v>0</v>
      </c>
      <c r="AR203" s="17" t="s">
        <v>92</v>
      </c>
      <c r="AT203" s="17" t="s">
        <v>172</v>
      </c>
      <c r="AU203" s="17" t="s">
        <v>82</v>
      </c>
      <c r="AY203" s="17" t="s">
        <v>170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7" t="s">
        <v>80</v>
      </c>
      <c r="BK203" s="227">
        <f>ROUND(I203*H203,2)</f>
        <v>0</v>
      </c>
      <c r="BL203" s="17" t="s">
        <v>92</v>
      </c>
      <c r="BM203" s="17" t="s">
        <v>285</v>
      </c>
    </row>
    <row r="204" s="12" customFormat="1">
      <c r="B204" s="228"/>
      <c r="C204" s="229"/>
      <c r="D204" s="230" t="s">
        <v>178</v>
      </c>
      <c r="E204" s="231" t="s">
        <v>21</v>
      </c>
      <c r="F204" s="232" t="s">
        <v>286</v>
      </c>
      <c r="G204" s="229"/>
      <c r="H204" s="231" t="s">
        <v>21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178</v>
      </c>
      <c r="AU204" s="238" t="s">
        <v>82</v>
      </c>
      <c r="AV204" s="12" t="s">
        <v>80</v>
      </c>
      <c r="AW204" s="12" t="s">
        <v>34</v>
      </c>
      <c r="AX204" s="12" t="s">
        <v>73</v>
      </c>
      <c r="AY204" s="238" t="s">
        <v>170</v>
      </c>
    </row>
    <row r="205" s="13" customFormat="1">
      <c r="B205" s="239"/>
      <c r="C205" s="240"/>
      <c r="D205" s="230" t="s">
        <v>178</v>
      </c>
      <c r="E205" s="241" t="s">
        <v>21</v>
      </c>
      <c r="F205" s="242" t="s">
        <v>287</v>
      </c>
      <c r="G205" s="240"/>
      <c r="H205" s="243">
        <v>2.0800000000000001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178</v>
      </c>
      <c r="AU205" s="249" t="s">
        <v>82</v>
      </c>
      <c r="AV205" s="13" t="s">
        <v>82</v>
      </c>
      <c r="AW205" s="13" t="s">
        <v>34</v>
      </c>
      <c r="AX205" s="13" t="s">
        <v>73</v>
      </c>
      <c r="AY205" s="249" t="s">
        <v>170</v>
      </c>
    </row>
    <row r="206" s="13" customFormat="1">
      <c r="B206" s="239"/>
      <c r="C206" s="240"/>
      <c r="D206" s="230" t="s">
        <v>178</v>
      </c>
      <c r="E206" s="241" t="s">
        <v>21</v>
      </c>
      <c r="F206" s="242" t="s">
        <v>288</v>
      </c>
      <c r="G206" s="240"/>
      <c r="H206" s="243">
        <v>0.85499999999999998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178</v>
      </c>
      <c r="AU206" s="249" t="s">
        <v>82</v>
      </c>
      <c r="AV206" s="13" t="s">
        <v>82</v>
      </c>
      <c r="AW206" s="13" t="s">
        <v>34</v>
      </c>
      <c r="AX206" s="13" t="s">
        <v>73</v>
      </c>
      <c r="AY206" s="249" t="s">
        <v>170</v>
      </c>
    </row>
    <row r="207" s="13" customFormat="1">
      <c r="B207" s="239"/>
      <c r="C207" s="240"/>
      <c r="D207" s="230" t="s">
        <v>178</v>
      </c>
      <c r="E207" s="241" t="s">
        <v>21</v>
      </c>
      <c r="F207" s="242" t="s">
        <v>289</v>
      </c>
      <c r="G207" s="240"/>
      <c r="H207" s="243">
        <v>12.800000000000001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178</v>
      </c>
      <c r="AU207" s="249" t="s">
        <v>82</v>
      </c>
      <c r="AV207" s="13" t="s">
        <v>82</v>
      </c>
      <c r="AW207" s="13" t="s">
        <v>34</v>
      </c>
      <c r="AX207" s="13" t="s">
        <v>73</v>
      </c>
      <c r="AY207" s="249" t="s">
        <v>170</v>
      </c>
    </row>
    <row r="208" s="13" customFormat="1">
      <c r="B208" s="239"/>
      <c r="C208" s="240"/>
      <c r="D208" s="230" t="s">
        <v>178</v>
      </c>
      <c r="E208" s="241" t="s">
        <v>21</v>
      </c>
      <c r="F208" s="242" t="s">
        <v>290</v>
      </c>
      <c r="G208" s="240"/>
      <c r="H208" s="243">
        <v>1.613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178</v>
      </c>
      <c r="AU208" s="249" t="s">
        <v>82</v>
      </c>
      <c r="AV208" s="13" t="s">
        <v>82</v>
      </c>
      <c r="AW208" s="13" t="s">
        <v>34</v>
      </c>
      <c r="AX208" s="13" t="s">
        <v>73</v>
      </c>
      <c r="AY208" s="249" t="s">
        <v>170</v>
      </c>
    </row>
    <row r="209" s="14" customFormat="1">
      <c r="B209" s="250"/>
      <c r="C209" s="251"/>
      <c r="D209" s="230" t="s">
        <v>178</v>
      </c>
      <c r="E209" s="252" t="s">
        <v>21</v>
      </c>
      <c r="F209" s="253" t="s">
        <v>200</v>
      </c>
      <c r="G209" s="251"/>
      <c r="H209" s="254">
        <v>17.348000000000003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AT209" s="260" t="s">
        <v>178</v>
      </c>
      <c r="AU209" s="260" t="s">
        <v>82</v>
      </c>
      <c r="AV209" s="14" t="s">
        <v>92</v>
      </c>
      <c r="AW209" s="14" t="s">
        <v>34</v>
      </c>
      <c r="AX209" s="14" t="s">
        <v>80</v>
      </c>
      <c r="AY209" s="260" t="s">
        <v>170</v>
      </c>
    </row>
    <row r="210" s="1" customFormat="1" ht="16.5" customHeight="1">
      <c r="B210" s="38"/>
      <c r="C210" s="216" t="s">
        <v>291</v>
      </c>
      <c r="D210" s="216" t="s">
        <v>172</v>
      </c>
      <c r="E210" s="217" t="s">
        <v>292</v>
      </c>
      <c r="F210" s="218" t="s">
        <v>293</v>
      </c>
      <c r="G210" s="219" t="s">
        <v>207</v>
      </c>
      <c r="H210" s="220">
        <v>4</v>
      </c>
      <c r="I210" s="221"/>
      <c r="J210" s="222">
        <f>ROUND(I210*H210,2)</f>
        <v>0</v>
      </c>
      <c r="K210" s="218" t="s">
        <v>176</v>
      </c>
      <c r="L210" s="43"/>
      <c r="M210" s="223" t="s">
        <v>21</v>
      </c>
      <c r="N210" s="224" t="s">
        <v>44</v>
      </c>
      <c r="O210" s="79"/>
      <c r="P210" s="225">
        <f>O210*H210</f>
        <v>0</v>
      </c>
      <c r="Q210" s="225">
        <v>0.041500000000000002</v>
      </c>
      <c r="R210" s="225">
        <f>Q210*H210</f>
        <v>0.16600000000000001</v>
      </c>
      <c r="S210" s="225">
        <v>0</v>
      </c>
      <c r="T210" s="226">
        <f>S210*H210</f>
        <v>0</v>
      </c>
      <c r="AR210" s="17" t="s">
        <v>92</v>
      </c>
      <c r="AT210" s="17" t="s">
        <v>172</v>
      </c>
      <c r="AU210" s="17" t="s">
        <v>82</v>
      </c>
      <c r="AY210" s="17" t="s">
        <v>170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80</v>
      </c>
      <c r="BK210" s="227">
        <f>ROUND(I210*H210,2)</f>
        <v>0</v>
      </c>
      <c r="BL210" s="17" t="s">
        <v>92</v>
      </c>
      <c r="BM210" s="17" t="s">
        <v>294</v>
      </c>
    </row>
    <row r="211" s="12" customFormat="1">
      <c r="B211" s="228"/>
      <c r="C211" s="229"/>
      <c r="D211" s="230" t="s">
        <v>178</v>
      </c>
      <c r="E211" s="231" t="s">
        <v>21</v>
      </c>
      <c r="F211" s="232" t="s">
        <v>295</v>
      </c>
      <c r="G211" s="229"/>
      <c r="H211" s="231" t="s">
        <v>21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178</v>
      </c>
      <c r="AU211" s="238" t="s">
        <v>82</v>
      </c>
      <c r="AV211" s="12" t="s">
        <v>80</v>
      </c>
      <c r="AW211" s="12" t="s">
        <v>34</v>
      </c>
      <c r="AX211" s="12" t="s">
        <v>73</v>
      </c>
      <c r="AY211" s="238" t="s">
        <v>170</v>
      </c>
    </row>
    <row r="212" s="13" customFormat="1">
      <c r="B212" s="239"/>
      <c r="C212" s="240"/>
      <c r="D212" s="230" t="s">
        <v>178</v>
      </c>
      <c r="E212" s="241" t="s">
        <v>21</v>
      </c>
      <c r="F212" s="242" t="s">
        <v>296</v>
      </c>
      <c r="G212" s="240"/>
      <c r="H212" s="243">
        <v>4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178</v>
      </c>
      <c r="AU212" s="249" t="s">
        <v>82</v>
      </c>
      <c r="AV212" s="13" t="s">
        <v>82</v>
      </c>
      <c r="AW212" s="13" t="s">
        <v>34</v>
      </c>
      <c r="AX212" s="13" t="s">
        <v>80</v>
      </c>
      <c r="AY212" s="249" t="s">
        <v>170</v>
      </c>
    </row>
    <row r="213" s="1" customFormat="1" ht="16.5" customHeight="1">
      <c r="B213" s="38"/>
      <c r="C213" s="216" t="s">
        <v>8</v>
      </c>
      <c r="D213" s="216" t="s">
        <v>172</v>
      </c>
      <c r="E213" s="217" t="s">
        <v>297</v>
      </c>
      <c r="F213" s="218" t="s">
        <v>298</v>
      </c>
      <c r="G213" s="219" t="s">
        <v>175</v>
      </c>
      <c r="H213" s="220">
        <v>468.767</v>
      </c>
      <c r="I213" s="221"/>
      <c r="J213" s="222">
        <f>ROUND(I213*H213,2)</f>
        <v>0</v>
      </c>
      <c r="K213" s="218" t="s">
        <v>176</v>
      </c>
      <c r="L213" s="43"/>
      <c r="M213" s="223" t="s">
        <v>21</v>
      </c>
      <c r="N213" s="224" t="s">
        <v>44</v>
      </c>
      <c r="O213" s="79"/>
      <c r="P213" s="225">
        <f>O213*H213</f>
        <v>0</v>
      </c>
      <c r="Q213" s="225">
        <v>0.00025999999999999998</v>
      </c>
      <c r="R213" s="225">
        <f>Q213*H213</f>
        <v>0.12187941999999999</v>
      </c>
      <c r="S213" s="225">
        <v>0</v>
      </c>
      <c r="T213" s="226">
        <f>S213*H213</f>
        <v>0</v>
      </c>
      <c r="AR213" s="17" t="s">
        <v>92</v>
      </c>
      <c r="AT213" s="17" t="s">
        <v>172</v>
      </c>
      <c r="AU213" s="17" t="s">
        <v>82</v>
      </c>
      <c r="AY213" s="17" t="s">
        <v>170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7" t="s">
        <v>80</v>
      </c>
      <c r="BK213" s="227">
        <f>ROUND(I213*H213,2)</f>
        <v>0</v>
      </c>
      <c r="BL213" s="17" t="s">
        <v>92</v>
      </c>
      <c r="BM213" s="17" t="s">
        <v>299</v>
      </c>
    </row>
    <row r="214" s="13" customFormat="1">
      <c r="B214" s="239"/>
      <c r="C214" s="240"/>
      <c r="D214" s="230" t="s">
        <v>178</v>
      </c>
      <c r="E214" s="241" t="s">
        <v>21</v>
      </c>
      <c r="F214" s="242" t="s">
        <v>300</v>
      </c>
      <c r="G214" s="240"/>
      <c r="H214" s="243">
        <v>468.767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AT214" s="249" t="s">
        <v>178</v>
      </c>
      <c r="AU214" s="249" t="s">
        <v>82</v>
      </c>
      <c r="AV214" s="13" t="s">
        <v>82</v>
      </c>
      <c r="AW214" s="13" t="s">
        <v>34</v>
      </c>
      <c r="AX214" s="13" t="s">
        <v>80</v>
      </c>
      <c r="AY214" s="249" t="s">
        <v>170</v>
      </c>
    </row>
    <row r="215" s="11" customFormat="1" ht="22.8" customHeight="1">
      <c r="B215" s="200"/>
      <c r="C215" s="201"/>
      <c r="D215" s="202" t="s">
        <v>72</v>
      </c>
      <c r="E215" s="214" t="s">
        <v>301</v>
      </c>
      <c r="F215" s="214" t="s">
        <v>302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SUM(P216:P223)</f>
        <v>0</v>
      </c>
      <c r="Q215" s="208"/>
      <c r="R215" s="209">
        <f>SUM(R216:R223)</f>
        <v>0.12892500000000001</v>
      </c>
      <c r="S215" s="208"/>
      <c r="T215" s="210">
        <f>SUM(T216:T223)</f>
        <v>0</v>
      </c>
      <c r="AR215" s="211" t="s">
        <v>80</v>
      </c>
      <c r="AT215" s="212" t="s">
        <v>72</v>
      </c>
      <c r="AU215" s="212" t="s">
        <v>80</v>
      </c>
      <c r="AY215" s="211" t="s">
        <v>170</v>
      </c>
      <c r="BK215" s="213">
        <f>SUM(BK216:BK223)</f>
        <v>0</v>
      </c>
    </row>
    <row r="216" s="1" customFormat="1" ht="16.5" customHeight="1">
      <c r="B216" s="38"/>
      <c r="C216" s="216" t="s">
        <v>303</v>
      </c>
      <c r="D216" s="216" t="s">
        <v>172</v>
      </c>
      <c r="E216" s="217" t="s">
        <v>304</v>
      </c>
      <c r="F216" s="218" t="s">
        <v>305</v>
      </c>
      <c r="G216" s="219" t="s">
        <v>306</v>
      </c>
      <c r="H216" s="220">
        <v>24</v>
      </c>
      <c r="I216" s="221"/>
      <c r="J216" s="222">
        <f>ROUND(I216*H216,2)</f>
        <v>0</v>
      </c>
      <c r="K216" s="218" t="s">
        <v>176</v>
      </c>
      <c r="L216" s="43"/>
      <c r="M216" s="223" t="s">
        <v>21</v>
      </c>
      <c r="N216" s="224" t="s">
        <v>44</v>
      </c>
      <c r="O216" s="79"/>
      <c r="P216" s="225">
        <f>O216*H216</f>
        <v>0</v>
      </c>
      <c r="Q216" s="225">
        <v>0.0015</v>
      </c>
      <c r="R216" s="225">
        <f>Q216*H216</f>
        <v>0.036000000000000004</v>
      </c>
      <c r="S216" s="225">
        <v>0</v>
      </c>
      <c r="T216" s="226">
        <f>S216*H216</f>
        <v>0</v>
      </c>
      <c r="AR216" s="17" t="s">
        <v>92</v>
      </c>
      <c r="AT216" s="17" t="s">
        <v>172</v>
      </c>
      <c r="AU216" s="17" t="s">
        <v>82</v>
      </c>
      <c r="AY216" s="17" t="s">
        <v>170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80</v>
      </c>
      <c r="BK216" s="227">
        <f>ROUND(I216*H216,2)</f>
        <v>0</v>
      </c>
      <c r="BL216" s="17" t="s">
        <v>92</v>
      </c>
      <c r="BM216" s="17" t="s">
        <v>307</v>
      </c>
    </row>
    <row r="217" s="12" customFormat="1">
      <c r="B217" s="228"/>
      <c r="C217" s="229"/>
      <c r="D217" s="230" t="s">
        <v>178</v>
      </c>
      <c r="E217" s="231" t="s">
        <v>21</v>
      </c>
      <c r="F217" s="232" t="s">
        <v>308</v>
      </c>
      <c r="G217" s="229"/>
      <c r="H217" s="231" t="s">
        <v>21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178</v>
      </c>
      <c r="AU217" s="238" t="s">
        <v>82</v>
      </c>
      <c r="AV217" s="12" t="s">
        <v>80</v>
      </c>
      <c r="AW217" s="12" t="s">
        <v>34</v>
      </c>
      <c r="AX217" s="12" t="s">
        <v>73</v>
      </c>
      <c r="AY217" s="238" t="s">
        <v>170</v>
      </c>
    </row>
    <row r="218" s="13" customFormat="1">
      <c r="B218" s="239"/>
      <c r="C218" s="240"/>
      <c r="D218" s="230" t="s">
        <v>178</v>
      </c>
      <c r="E218" s="241" t="s">
        <v>21</v>
      </c>
      <c r="F218" s="242" t="s">
        <v>309</v>
      </c>
      <c r="G218" s="240"/>
      <c r="H218" s="243">
        <v>24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178</v>
      </c>
      <c r="AU218" s="249" t="s">
        <v>82</v>
      </c>
      <c r="AV218" s="13" t="s">
        <v>82</v>
      </c>
      <c r="AW218" s="13" t="s">
        <v>34</v>
      </c>
      <c r="AX218" s="13" t="s">
        <v>80</v>
      </c>
      <c r="AY218" s="249" t="s">
        <v>170</v>
      </c>
    </row>
    <row r="219" s="1" customFormat="1" ht="16.5" customHeight="1">
      <c r="B219" s="38"/>
      <c r="C219" s="216" t="s">
        <v>310</v>
      </c>
      <c r="D219" s="216" t="s">
        <v>172</v>
      </c>
      <c r="E219" s="217" t="s">
        <v>311</v>
      </c>
      <c r="F219" s="218" t="s">
        <v>312</v>
      </c>
      <c r="G219" s="219" t="s">
        <v>306</v>
      </c>
      <c r="H219" s="220">
        <v>4.5</v>
      </c>
      <c r="I219" s="221"/>
      <c r="J219" s="222">
        <f>ROUND(I219*H219,2)</f>
        <v>0</v>
      </c>
      <c r="K219" s="218" t="s">
        <v>176</v>
      </c>
      <c r="L219" s="43"/>
      <c r="M219" s="223" t="s">
        <v>21</v>
      </c>
      <c r="N219" s="224" t="s">
        <v>44</v>
      </c>
      <c r="O219" s="79"/>
      <c r="P219" s="225">
        <f>O219*H219</f>
        <v>0</v>
      </c>
      <c r="Q219" s="225">
        <v>0.020650000000000002</v>
      </c>
      <c r="R219" s="225">
        <f>Q219*H219</f>
        <v>0.092925000000000008</v>
      </c>
      <c r="S219" s="225">
        <v>0</v>
      </c>
      <c r="T219" s="226">
        <f>S219*H219</f>
        <v>0</v>
      </c>
      <c r="AR219" s="17" t="s">
        <v>92</v>
      </c>
      <c r="AT219" s="17" t="s">
        <v>172</v>
      </c>
      <c r="AU219" s="17" t="s">
        <v>82</v>
      </c>
      <c r="AY219" s="17" t="s">
        <v>170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80</v>
      </c>
      <c r="BK219" s="227">
        <f>ROUND(I219*H219,2)</f>
        <v>0</v>
      </c>
      <c r="BL219" s="17" t="s">
        <v>92</v>
      </c>
      <c r="BM219" s="17" t="s">
        <v>313</v>
      </c>
    </row>
    <row r="220" s="12" customFormat="1">
      <c r="B220" s="228"/>
      <c r="C220" s="229"/>
      <c r="D220" s="230" t="s">
        <v>178</v>
      </c>
      <c r="E220" s="231" t="s">
        <v>21</v>
      </c>
      <c r="F220" s="232" t="s">
        <v>314</v>
      </c>
      <c r="G220" s="229"/>
      <c r="H220" s="231" t="s">
        <v>21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178</v>
      </c>
      <c r="AU220" s="238" t="s">
        <v>82</v>
      </c>
      <c r="AV220" s="12" t="s">
        <v>80</v>
      </c>
      <c r="AW220" s="12" t="s">
        <v>34</v>
      </c>
      <c r="AX220" s="12" t="s">
        <v>73</v>
      </c>
      <c r="AY220" s="238" t="s">
        <v>170</v>
      </c>
    </row>
    <row r="221" s="12" customFormat="1">
      <c r="B221" s="228"/>
      <c r="C221" s="229"/>
      <c r="D221" s="230" t="s">
        <v>178</v>
      </c>
      <c r="E221" s="231" t="s">
        <v>21</v>
      </c>
      <c r="F221" s="232" t="s">
        <v>315</v>
      </c>
      <c r="G221" s="229"/>
      <c r="H221" s="231" t="s">
        <v>21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178</v>
      </c>
      <c r="AU221" s="238" t="s">
        <v>82</v>
      </c>
      <c r="AV221" s="12" t="s">
        <v>80</v>
      </c>
      <c r="AW221" s="12" t="s">
        <v>34</v>
      </c>
      <c r="AX221" s="12" t="s">
        <v>73</v>
      </c>
      <c r="AY221" s="238" t="s">
        <v>170</v>
      </c>
    </row>
    <row r="222" s="12" customFormat="1">
      <c r="B222" s="228"/>
      <c r="C222" s="229"/>
      <c r="D222" s="230" t="s">
        <v>178</v>
      </c>
      <c r="E222" s="231" t="s">
        <v>21</v>
      </c>
      <c r="F222" s="232" t="s">
        <v>223</v>
      </c>
      <c r="G222" s="229"/>
      <c r="H222" s="231" t="s">
        <v>21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178</v>
      </c>
      <c r="AU222" s="238" t="s">
        <v>82</v>
      </c>
      <c r="AV222" s="12" t="s">
        <v>80</v>
      </c>
      <c r="AW222" s="12" t="s">
        <v>34</v>
      </c>
      <c r="AX222" s="12" t="s">
        <v>73</v>
      </c>
      <c r="AY222" s="238" t="s">
        <v>170</v>
      </c>
    </row>
    <row r="223" s="13" customFormat="1">
      <c r="B223" s="239"/>
      <c r="C223" s="240"/>
      <c r="D223" s="230" t="s">
        <v>178</v>
      </c>
      <c r="E223" s="241" t="s">
        <v>21</v>
      </c>
      <c r="F223" s="242" t="s">
        <v>316</v>
      </c>
      <c r="G223" s="240"/>
      <c r="H223" s="243">
        <v>4.5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178</v>
      </c>
      <c r="AU223" s="249" t="s">
        <v>82</v>
      </c>
      <c r="AV223" s="13" t="s">
        <v>82</v>
      </c>
      <c r="AW223" s="13" t="s">
        <v>34</v>
      </c>
      <c r="AX223" s="13" t="s">
        <v>80</v>
      </c>
      <c r="AY223" s="249" t="s">
        <v>170</v>
      </c>
    </row>
    <row r="224" s="11" customFormat="1" ht="22.8" customHeight="1">
      <c r="B224" s="200"/>
      <c r="C224" s="201"/>
      <c r="D224" s="202" t="s">
        <v>72</v>
      </c>
      <c r="E224" s="214" t="s">
        <v>317</v>
      </c>
      <c r="F224" s="214" t="s">
        <v>318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SUM(P225:P251)</f>
        <v>0</v>
      </c>
      <c r="Q224" s="208"/>
      <c r="R224" s="209">
        <f>SUM(R225:R251)</f>
        <v>43.908564720000001</v>
      </c>
      <c r="S224" s="208"/>
      <c r="T224" s="210">
        <f>SUM(T225:T251)</f>
        <v>0</v>
      </c>
      <c r="AR224" s="211" t="s">
        <v>80</v>
      </c>
      <c r="AT224" s="212" t="s">
        <v>72</v>
      </c>
      <c r="AU224" s="212" t="s">
        <v>80</v>
      </c>
      <c r="AY224" s="211" t="s">
        <v>170</v>
      </c>
      <c r="BK224" s="213">
        <f>SUM(BK225:BK251)</f>
        <v>0</v>
      </c>
    </row>
    <row r="225" s="1" customFormat="1" ht="16.5" customHeight="1">
      <c r="B225" s="38"/>
      <c r="C225" s="216" t="s">
        <v>319</v>
      </c>
      <c r="D225" s="216" t="s">
        <v>172</v>
      </c>
      <c r="E225" s="217" t="s">
        <v>320</v>
      </c>
      <c r="F225" s="218" t="s">
        <v>321</v>
      </c>
      <c r="G225" s="219" t="s">
        <v>175</v>
      </c>
      <c r="H225" s="220">
        <v>75.439999999999998</v>
      </c>
      <c r="I225" s="221"/>
      <c r="J225" s="222">
        <f>ROUND(I225*H225,2)</f>
        <v>0</v>
      </c>
      <c r="K225" s="218" t="s">
        <v>176</v>
      </c>
      <c r="L225" s="43"/>
      <c r="M225" s="223" t="s">
        <v>21</v>
      </c>
      <c r="N225" s="224" t="s">
        <v>44</v>
      </c>
      <c r="O225" s="79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AR225" s="17" t="s">
        <v>92</v>
      </c>
      <c r="AT225" s="17" t="s">
        <v>172</v>
      </c>
      <c r="AU225" s="17" t="s">
        <v>82</v>
      </c>
      <c r="AY225" s="17" t="s">
        <v>170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80</v>
      </c>
      <c r="BK225" s="227">
        <f>ROUND(I225*H225,2)</f>
        <v>0</v>
      </c>
      <c r="BL225" s="17" t="s">
        <v>92</v>
      </c>
      <c r="BM225" s="17" t="s">
        <v>322</v>
      </c>
    </row>
    <row r="226" s="12" customFormat="1">
      <c r="B226" s="228"/>
      <c r="C226" s="229"/>
      <c r="D226" s="230" t="s">
        <v>178</v>
      </c>
      <c r="E226" s="231" t="s">
        <v>21</v>
      </c>
      <c r="F226" s="232" t="s">
        <v>323</v>
      </c>
      <c r="G226" s="229"/>
      <c r="H226" s="231" t="s">
        <v>21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178</v>
      </c>
      <c r="AU226" s="238" t="s">
        <v>82</v>
      </c>
      <c r="AV226" s="12" t="s">
        <v>80</v>
      </c>
      <c r="AW226" s="12" t="s">
        <v>34</v>
      </c>
      <c r="AX226" s="12" t="s">
        <v>73</v>
      </c>
      <c r="AY226" s="238" t="s">
        <v>170</v>
      </c>
    </row>
    <row r="227" s="12" customFormat="1">
      <c r="B227" s="228"/>
      <c r="C227" s="229"/>
      <c r="D227" s="230" t="s">
        <v>178</v>
      </c>
      <c r="E227" s="231" t="s">
        <v>21</v>
      </c>
      <c r="F227" s="232" t="s">
        <v>230</v>
      </c>
      <c r="G227" s="229"/>
      <c r="H227" s="231" t="s">
        <v>21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178</v>
      </c>
      <c r="AU227" s="238" t="s">
        <v>82</v>
      </c>
      <c r="AV227" s="12" t="s">
        <v>80</v>
      </c>
      <c r="AW227" s="12" t="s">
        <v>34</v>
      </c>
      <c r="AX227" s="12" t="s">
        <v>73</v>
      </c>
      <c r="AY227" s="238" t="s">
        <v>170</v>
      </c>
    </row>
    <row r="228" s="13" customFormat="1">
      <c r="B228" s="239"/>
      <c r="C228" s="240"/>
      <c r="D228" s="230" t="s">
        <v>178</v>
      </c>
      <c r="E228" s="241" t="s">
        <v>21</v>
      </c>
      <c r="F228" s="242" t="s">
        <v>324</v>
      </c>
      <c r="G228" s="240"/>
      <c r="H228" s="243">
        <v>27.219999999999999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178</v>
      </c>
      <c r="AU228" s="249" t="s">
        <v>82</v>
      </c>
      <c r="AV228" s="13" t="s">
        <v>82</v>
      </c>
      <c r="AW228" s="13" t="s">
        <v>34</v>
      </c>
      <c r="AX228" s="13" t="s">
        <v>73</v>
      </c>
      <c r="AY228" s="249" t="s">
        <v>170</v>
      </c>
    </row>
    <row r="229" s="13" customFormat="1">
      <c r="B229" s="239"/>
      <c r="C229" s="240"/>
      <c r="D229" s="230" t="s">
        <v>178</v>
      </c>
      <c r="E229" s="241" t="s">
        <v>21</v>
      </c>
      <c r="F229" s="242" t="s">
        <v>325</v>
      </c>
      <c r="G229" s="240"/>
      <c r="H229" s="243">
        <v>29.800000000000001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178</v>
      </c>
      <c r="AU229" s="249" t="s">
        <v>82</v>
      </c>
      <c r="AV229" s="13" t="s">
        <v>82</v>
      </c>
      <c r="AW229" s="13" t="s">
        <v>34</v>
      </c>
      <c r="AX229" s="13" t="s">
        <v>73</v>
      </c>
      <c r="AY229" s="249" t="s">
        <v>170</v>
      </c>
    </row>
    <row r="230" s="13" customFormat="1">
      <c r="B230" s="239"/>
      <c r="C230" s="240"/>
      <c r="D230" s="230" t="s">
        <v>178</v>
      </c>
      <c r="E230" s="241" t="s">
        <v>21</v>
      </c>
      <c r="F230" s="242" t="s">
        <v>232</v>
      </c>
      <c r="G230" s="240"/>
      <c r="H230" s="243">
        <v>18.420000000000002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178</v>
      </c>
      <c r="AU230" s="249" t="s">
        <v>82</v>
      </c>
      <c r="AV230" s="13" t="s">
        <v>82</v>
      </c>
      <c r="AW230" s="13" t="s">
        <v>34</v>
      </c>
      <c r="AX230" s="13" t="s">
        <v>73</v>
      </c>
      <c r="AY230" s="249" t="s">
        <v>170</v>
      </c>
    </row>
    <row r="231" s="14" customFormat="1">
      <c r="B231" s="250"/>
      <c r="C231" s="251"/>
      <c r="D231" s="230" t="s">
        <v>178</v>
      </c>
      <c r="E231" s="252" t="s">
        <v>21</v>
      </c>
      <c r="F231" s="253" t="s">
        <v>200</v>
      </c>
      <c r="G231" s="251"/>
      <c r="H231" s="254">
        <v>75.439999999999998</v>
      </c>
      <c r="I231" s="255"/>
      <c r="J231" s="251"/>
      <c r="K231" s="251"/>
      <c r="L231" s="256"/>
      <c r="M231" s="257"/>
      <c r="N231" s="258"/>
      <c r="O231" s="258"/>
      <c r="P231" s="258"/>
      <c r="Q231" s="258"/>
      <c r="R231" s="258"/>
      <c r="S231" s="258"/>
      <c r="T231" s="259"/>
      <c r="AT231" s="260" t="s">
        <v>178</v>
      </c>
      <c r="AU231" s="260" t="s">
        <v>82</v>
      </c>
      <c r="AV231" s="14" t="s">
        <v>92</v>
      </c>
      <c r="AW231" s="14" t="s">
        <v>34</v>
      </c>
      <c r="AX231" s="14" t="s">
        <v>80</v>
      </c>
      <c r="AY231" s="260" t="s">
        <v>170</v>
      </c>
    </row>
    <row r="232" s="1" customFormat="1" ht="16.5" customHeight="1">
      <c r="B232" s="38"/>
      <c r="C232" s="216" t="s">
        <v>326</v>
      </c>
      <c r="D232" s="216" t="s">
        <v>172</v>
      </c>
      <c r="E232" s="217" t="s">
        <v>327</v>
      </c>
      <c r="F232" s="218" t="s">
        <v>328</v>
      </c>
      <c r="G232" s="219" t="s">
        <v>329</v>
      </c>
      <c r="H232" s="220">
        <v>11.316000000000001</v>
      </c>
      <c r="I232" s="221"/>
      <c r="J232" s="222">
        <f>ROUND(I232*H232,2)</f>
        <v>0</v>
      </c>
      <c r="K232" s="218" t="s">
        <v>176</v>
      </c>
      <c r="L232" s="43"/>
      <c r="M232" s="223" t="s">
        <v>21</v>
      </c>
      <c r="N232" s="224" t="s">
        <v>44</v>
      </c>
      <c r="O232" s="79"/>
      <c r="P232" s="225">
        <f>O232*H232</f>
        <v>0</v>
      </c>
      <c r="Q232" s="225">
        <v>2.1600000000000001</v>
      </c>
      <c r="R232" s="225">
        <f>Q232*H232</f>
        <v>24.442560000000004</v>
      </c>
      <c r="S232" s="225">
        <v>0</v>
      </c>
      <c r="T232" s="226">
        <f>S232*H232</f>
        <v>0</v>
      </c>
      <c r="AR232" s="17" t="s">
        <v>92</v>
      </c>
      <c r="AT232" s="17" t="s">
        <v>172</v>
      </c>
      <c r="AU232" s="17" t="s">
        <v>82</v>
      </c>
      <c r="AY232" s="17" t="s">
        <v>170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7" t="s">
        <v>80</v>
      </c>
      <c r="BK232" s="227">
        <f>ROUND(I232*H232,2)</f>
        <v>0</v>
      </c>
      <c r="BL232" s="17" t="s">
        <v>92</v>
      </c>
      <c r="BM232" s="17" t="s">
        <v>330</v>
      </c>
    </row>
    <row r="233" s="12" customFormat="1">
      <c r="B233" s="228"/>
      <c r="C233" s="229"/>
      <c r="D233" s="230" t="s">
        <v>178</v>
      </c>
      <c r="E233" s="231" t="s">
        <v>21</v>
      </c>
      <c r="F233" s="232" t="s">
        <v>331</v>
      </c>
      <c r="G233" s="229"/>
      <c r="H233" s="231" t="s">
        <v>21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178</v>
      </c>
      <c r="AU233" s="238" t="s">
        <v>82</v>
      </c>
      <c r="AV233" s="12" t="s">
        <v>80</v>
      </c>
      <c r="AW233" s="12" t="s">
        <v>34</v>
      </c>
      <c r="AX233" s="12" t="s">
        <v>73</v>
      </c>
      <c r="AY233" s="238" t="s">
        <v>170</v>
      </c>
    </row>
    <row r="234" s="12" customFormat="1">
      <c r="B234" s="228"/>
      <c r="C234" s="229"/>
      <c r="D234" s="230" t="s">
        <v>178</v>
      </c>
      <c r="E234" s="231" t="s">
        <v>21</v>
      </c>
      <c r="F234" s="232" t="s">
        <v>180</v>
      </c>
      <c r="G234" s="229"/>
      <c r="H234" s="231" t="s">
        <v>21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178</v>
      </c>
      <c r="AU234" s="238" t="s">
        <v>82</v>
      </c>
      <c r="AV234" s="12" t="s">
        <v>80</v>
      </c>
      <c r="AW234" s="12" t="s">
        <v>34</v>
      </c>
      <c r="AX234" s="12" t="s">
        <v>73</v>
      </c>
      <c r="AY234" s="238" t="s">
        <v>170</v>
      </c>
    </row>
    <row r="235" s="12" customFormat="1">
      <c r="B235" s="228"/>
      <c r="C235" s="229"/>
      <c r="D235" s="230" t="s">
        <v>178</v>
      </c>
      <c r="E235" s="231" t="s">
        <v>21</v>
      </c>
      <c r="F235" s="232" t="s">
        <v>332</v>
      </c>
      <c r="G235" s="229"/>
      <c r="H235" s="231" t="s">
        <v>21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178</v>
      </c>
      <c r="AU235" s="238" t="s">
        <v>82</v>
      </c>
      <c r="AV235" s="12" t="s">
        <v>80</v>
      </c>
      <c r="AW235" s="12" t="s">
        <v>34</v>
      </c>
      <c r="AX235" s="12" t="s">
        <v>73</v>
      </c>
      <c r="AY235" s="238" t="s">
        <v>170</v>
      </c>
    </row>
    <row r="236" s="13" customFormat="1">
      <c r="B236" s="239"/>
      <c r="C236" s="240"/>
      <c r="D236" s="230" t="s">
        <v>178</v>
      </c>
      <c r="E236" s="241" t="s">
        <v>21</v>
      </c>
      <c r="F236" s="242" t="s">
        <v>333</v>
      </c>
      <c r="G236" s="240"/>
      <c r="H236" s="243">
        <v>4.0830000000000002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178</v>
      </c>
      <c r="AU236" s="249" t="s">
        <v>82</v>
      </c>
      <c r="AV236" s="13" t="s">
        <v>82</v>
      </c>
      <c r="AW236" s="13" t="s">
        <v>34</v>
      </c>
      <c r="AX236" s="13" t="s">
        <v>73</v>
      </c>
      <c r="AY236" s="249" t="s">
        <v>170</v>
      </c>
    </row>
    <row r="237" s="13" customFormat="1">
      <c r="B237" s="239"/>
      <c r="C237" s="240"/>
      <c r="D237" s="230" t="s">
        <v>178</v>
      </c>
      <c r="E237" s="241" t="s">
        <v>21</v>
      </c>
      <c r="F237" s="242" t="s">
        <v>334</v>
      </c>
      <c r="G237" s="240"/>
      <c r="H237" s="243">
        <v>4.4699999999999998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178</v>
      </c>
      <c r="AU237" s="249" t="s">
        <v>82</v>
      </c>
      <c r="AV237" s="13" t="s">
        <v>82</v>
      </c>
      <c r="AW237" s="13" t="s">
        <v>34</v>
      </c>
      <c r="AX237" s="13" t="s">
        <v>73</v>
      </c>
      <c r="AY237" s="249" t="s">
        <v>170</v>
      </c>
    </row>
    <row r="238" s="13" customFormat="1">
      <c r="B238" s="239"/>
      <c r="C238" s="240"/>
      <c r="D238" s="230" t="s">
        <v>178</v>
      </c>
      <c r="E238" s="241" t="s">
        <v>21</v>
      </c>
      <c r="F238" s="242" t="s">
        <v>335</v>
      </c>
      <c r="G238" s="240"/>
      <c r="H238" s="243">
        <v>2.7629999999999999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178</v>
      </c>
      <c r="AU238" s="249" t="s">
        <v>82</v>
      </c>
      <c r="AV238" s="13" t="s">
        <v>82</v>
      </c>
      <c r="AW238" s="13" t="s">
        <v>34</v>
      </c>
      <c r="AX238" s="13" t="s">
        <v>73</v>
      </c>
      <c r="AY238" s="249" t="s">
        <v>170</v>
      </c>
    </row>
    <row r="239" s="14" customFormat="1">
      <c r="B239" s="250"/>
      <c r="C239" s="251"/>
      <c r="D239" s="230" t="s">
        <v>178</v>
      </c>
      <c r="E239" s="252" t="s">
        <v>21</v>
      </c>
      <c r="F239" s="253" t="s">
        <v>200</v>
      </c>
      <c r="G239" s="251"/>
      <c r="H239" s="254">
        <v>11.316000000000001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AT239" s="260" t="s">
        <v>178</v>
      </c>
      <c r="AU239" s="260" t="s">
        <v>82</v>
      </c>
      <c r="AV239" s="14" t="s">
        <v>92</v>
      </c>
      <c r="AW239" s="14" t="s">
        <v>34</v>
      </c>
      <c r="AX239" s="14" t="s">
        <v>80</v>
      </c>
      <c r="AY239" s="260" t="s">
        <v>170</v>
      </c>
    </row>
    <row r="240" s="1" customFormat="1" ht="16.5" customHeight="1">
      <c r="B240" s="38"/>
      <c r="C240" s="216" t="s">
        <v>336</v>
      </c>
      <c r="D240" s="216" t="s">
        <v>172</v>
      </c>
      <c r="E240" s="217" t="s">
        <v>337</v>
      </c>
      <c r="F240" s="218" t="s">
        <v>338</v>
      </c>
      <c r="G240" s="219" t="s">
        <v>329</v>
      </c>
      <c r="H240" s="220">
        <v>4.5259999999999998</v>
      </c>
      <c r="I240" s="221"/>
      <c r="J240" s="222">
        <f>ROUND(I240*H240,2)</f>
        <v>0</v>
      </c>
      <c r="K240" s="218" t="s">
        <v>176</v>
      </c>
      <c r="L240" s="43"/>
      <c r="M240" s="223" t="s">
        <v>21</v>
      </c>
      <c r="N240" s="224" t="s">
        <v>44</v>
      </c>
      <c r="O240" s="79"/>
      <c r="P240" s="225">
        <f>O240*H240</f>
        <v>0</v>
      </c>
      <c r="Q240" s="225">
        <v>2.2563399999999998</v>
      </c>
      <c r="R240" s="225">
        <f>Q240*H240</f>
        <v>10.212194839999999</v>
      </c>
      <c r="S240" s="225">
        <v>0</v>
      </c>
      <c r="T240" s="226">
        <f>S240*H240</f>
        <v>0</v>
      </c>
      <c r="AR240" s="17" t="s">
        <v>92</v>
      </c>
      <c r="AT240" s="17" t="s">
        <v>172</v>
      </c>
      <c r="AU240" s="17" t="s">
        <v>82</v>
      </c>
      <c r="AY240" s="17" t="s">
        <v>170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80</v>
      </c>
      <c r="BK240" s="227">
        <f>ROUND(I240*H240,2)</f>
        <v>0</v>
      </c>
      <c r="BL240" s="17" t="s">
        <v>92</v>
      </c>
      <c r="BM240" s="17" t="s">
        <v>339</v>
      </c>
    </row>
    <row r="241" s="12" customFormat="1">
      <c r="B241" s="228"/>
      <c r="C241" s="229"/>
      <c r="D241" s="230" t="s">
        <v>178</v>
      </c>
      <c r="E241" s="231" t="s">
        <v>21</v>
      </c>
      <c r="F241" s="232" t="s">
        <v>340</v>
      </c>
      <c r="G241" s="229"/>
      <c r="H241" s="231" t="s">
        <v>21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178</v>
      </c>
      <c r="AU241" s="238" t="s">
        <v>82</v>
      </c>
      <c r="AV241" s="12" t="s">
        <v>80</v>
      </c>
      <c r="AW241" s="12" t="s">
        <v>34</v>
      </c>
      <c r="AX241" s="12" t="s">
        <v>73</v>
      </c>
      <c r="AY241" s="238" t="s">
        <v>170</v>
      </c>
    </row>
    <row r="242" s="13" customFormat="1">
      <c r="B242" s="239"/>
      <c r="C242" s="240"/>
      <c r="D242" s="230" t="s">
        <v>178</v>
      </c>
      <c r="E242" s="241" t="s">
        <v>21</v>
      </c>
      <c r="F242" s="242" t="s">
        <v>341</v>
      </c>
      <c r="G242" s="240"/>
      <c r="H242" s="243">
        <v>1.633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178</v>
      </c>
      <c r="AU242" s="249" t="s">
        <v>82</v>
      </c>
      <c r="AV242" s="13" t="s">
        <v>82</v>
      </c>
      <c r="AW242" s="13" t="s">
        <v>34</v>
      </c>
      <c r="AX242" s="13" t="s">
        <v>73</v>
      </c>
      <c r="AY242" s="249" t="s">
        <v>170</v>
      </c>
    </row>
    <row r="243" s="13" customFormat="1">
      <c r="B243" s="239"/>
      <c r="C243" s="240"/>
      <c r="D243" s="230" t="s">
        <v>178</v>
      </c>
      <c r="E243" s="241" t="s">
        <v>21</v>
      </c>
      <c r="F243" s="242" t="s">
        <v>342</v>
      </c>
      <c r="G243" s="240"/>
      <c r="H243" s="243">
        <v>1.788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178</v>
      </c>
      <c r="AU243" s="249" t="s">
        <v>82</v>
      </c>
      <c r="AV243" s="13" t="s">
        <v>82</v>
      </c>
      <c r="AW243" s="13" t="s">
        <v>34</v>
      </c>
      <c r="AX243" s="13" t="s">
        <v>73</v>
      </c>
      <c r="AY243" s="249" t="s">
        <v>170</v>
      </c>
    </row>
    <row r="244" s="13" customFormat="1">
      <c r="B244" s="239"/>
      <c r="C244" s="240"/>
      <c r="D244" s="230" t="s">
        <v>178</v>
      </c>
      <c r="E244" s="241" t="s">
        <v>21</v>
      </c>
      <c r="F244" s="242" t="s">
        <v>343</v>
      </c>
      <c r="G244" s="240"/>
      <c r="H244" s="243">
        <v>1.105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178</v>
      </c>
      <c r="AU244" s="249" t="s">
        <v>82</v>
      </c>
      <c r="AV244" s="13" t="s">
        <v>82</v>
      </c>
      <c r="AW244" s="13" t="s">
        <v>34</v>
      </c>
      <c r="AX244" s="13" t="s">
        <v>73</v>
      </c>
      <c r="AY244" s="249" t="s">
        <v>170</v>
      </c>
    </row>
    <row r="245" s="14" customFormat="1">
      <c r="B245" s="250"/>
      <c r="C245" s="251"/>
      <c r="D245" s="230" t="s">
        <v>178</v>
      </c>
      <c r="E245" s="252" t="s">
        <v>21</v>
      </c>
      <c r="F245" s="253" t="s">
        <v>200</v>
      </c>
      <c r="G245" s="251"/>
      <c r="H245" s="254">
        <v>4.5259999999999998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178</v>
      </c>
      <c r="AU245" s="260" t="s">
        <v>82</v>
      </c>
      <c r="AV245" s="14" t="s">
        <v>92</v>
      </c>
      <c r="AW245" s="14" t="s">
        <v>34</v>
      </c>
      <c r="AX245" s="14" t="s">
        <v>80</v>
      </c>
      <c r="AY245" s="260" t="s">
        <v>170</v>
      </c>
    </row>
    <row r="246" s="1" customFormat="1" ht="16.5" customHeight="1">
      <c r="B246" s="38"/>
      <c r="C246" s="216" t="s">
        <v>7</v>
      </c>
      <c r="D246" s="216" t="s">
        <v>172</v>
      </c>
      <c r="E246" s="217" t="s">
        <v>344</v>
      </c>
      <c r="F246" s="218" t="s">
        <v>345</v>
      </c>
      <c r="G246" s="219" t="s">
        <v>329</v>
      </c>
      <c r="H246" s="220">
        <v>3.7719999999999998</v>
      </c>
      <c r="I246" s="221"/>
      <c r="J246" s="222">
        <f>ROUND(I246*H246,2)</f>
        <v>0</v>
      </c>
      <c r="K246" s="218" t="s">
        <v>176</v>
      </c>
      <c r="L246" s="43"/>
      <c r="M246" s="223" t="s">
        <v>21</v>
      </c>
      <c r="N246" s="224" t="s">
        <v>44</v>
      </c>
      <c r="O246" s="79"/>
      <c r="P246" s="225">
        <f>O246*H246</f>
        <v>0</v>
      </c>
      <c r="Q246" s="225">
        <v>2.45329</v>
      </c>
      <c r="R246" s="225">
        <f>Q246*H246</f>
        <v>9.2538098799999986</v>
      </c>
      <c r="S246" s="225">
        <v>0</v>
      </c>
      <c r="T246" s="226">
        <f>S246*H246</f>
        <v>0</v>
      </c>
      <c r="AR246" s="17" t="s">
        <v>92</v>
      </c>
      <c r="AT246" s="17" t="s">
        <v>172</v>
      </c>
      <c r="AU246" s="17" t="s">
        <v>82</v>
      </c>
      <c r="AY246" s="17" t="s">
        <v>170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7" t="s">
        <v>80</v>
      </c>
      <c r="BK246" s="227">
        <f>ROUND(I246*H246,2)</f>
        <v>0</v>
      </c>
      <c r="BL246" s="17" t="s">
        <v>92</v>
      </c>
      <c r="BM246" s="17" t="s">
        <v>346</v>
      </c>
    </row>
    <row r="247" s="12" customFormat="1">
      <c r="B247" s="228"/>
      <c r="C247" s="229"/>
      <c r="D247" s="230" t="s">
        <v>178</v>
      </c>
      <c r="E247" s="231" t="s">
        <v>21</v>
      </c>
      <c r="F247" s="232" t="s">
        <v>347</v>
      </c>
      <c r="G247" s="229"/>
      <c r="H247" s="231" t="s">
        <v>21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178</v>
      </c>
      <c r="AU247" s="238" t="s">
        <v>82</v>
      </c>
      <c r="AV247" s="12" t="s">
        <v>80</v>
      </c>
      <c r="AW247" s="12" t="s">
        <v>34</v>
      </c>
      <c r="AX247" s="12" t="s">
        <v>73</v>
      </c>
      <c r="AY247" s="238" t="s">
        <v>170</v>
      </c>
    </row>
    <row r="248" s="13" customFormat="1">
      <c r="B248" s="239"/>
      <c r="C248" s="240"/>
      <c r="D248" s="230" t="s">
        <v>178</v>
      </c>
      <c r="E248" s="241" t="s">
        <v>21</v>
      </c>
      <c r="F248" s="242" t="s">
        <v>348</v>
      </c>
      <c r="G248" s="240"/>
      <c r="H248" s="243">
        <v>1.361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178</v>
      </c>
      <c r="AU248" s="249" t="s">
        <v>82</v>
      </c>
      <c r="AV248" s="13" t="s">
        <v>82</v>
      </c>
      <c r="AW248" s="13" t="s">
        <v>34</v>
      </c>
      <c r="AX248" s="13" t="s">
        <v>73</v>
      </c>
      <c r="AY248" s="249" t="s">
        <v>170</v>
      </c>
    </row>
    <row r="249" s="13" customFormat="1">
      <c r="B249" s="239"/>
      <c r="C249" s="240"/>
      <c r="D249" s="230" t="s">
        <v>178</v>
      </c>
      <c r="E249" s="241" t="s">
        <v>21</v>
      </c>
      <c r="F249" s="242" t="s">
        <v>349</v>
      </c>
      <c r="G249" s="240"/>
      <c r="H249" s="243">
        <v>1.49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178</v>
      </c>
      <c r="AU249" s="249" t="s">
        <v>82</v>
      </c>
      <c r="AV249" s="13" t="s">
        <v>82</v>
      </c>
      <c r="AW249" s="13" t="s">
        <v>34</v>
      </c>
      <c r="AX249" s="13" t="s">
        <v>73</v>
      </c>
      <c r="AY249" s="249" t="s">
        <v>170</v>
      </c>
    </row>
    <row r="250" s="13" customFormat="1">
      <c r="B250" s="239"/>
      <c r="C250" s="240"/>
      <c r="D250" s="230" t="s">
        <v>178</v>
      </c>
      <c r="E250" s="241" t="s">
        <v>21</v>
      </c>
      <c r="F250" s="242" t="s">
        <v>350</v>
      </c>
      <c r="G250" s="240"/>
      <c r="H250" s="243">
        <v>0.92100000000000004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178</v>
      </c>
      <c r="AU250" s="249" t="s">
        <v>82</v>
      </c>
      <c r="AV250" s="13" t="s">
        <v>82</v>
      </c>
      <c r="AW250" s="13" t="s">
        <v>34</v>
      </c>
      <c r="AX250" s="13" t="s">
        <v>73</v>
      </c>
      <c r="AY250" s="249" t="s">
        <v>170</v>
      </c>
    </row>
    <row r="251" s="14" customFormat="1">
      <c r="B251" s="250"/>
      <c r="C251" s="251"/>
      <c r="D251" s="230" t="s">
        <v>178</v>
      </c>
      <c r="E251" s="252" t="s">
        <v>21</v>
      </c>
      <c r="F251" s="253" t="s">
        <v>200</v>
      </c>
      <c r="G251" s="251"/>
      <c r="H251" s="254">
        <v>3.7720000000000002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AT251" s="260" t="s">
        <v>178</v>
      </c>
      <c r="AU251" s="260" t="s">
        <v>82</v>
      </c>
      <c r="AV251" s="14" t="s">
        <v>92</v>
      </c>
      <c r="AW251" s="14" t="s">
        <v>34</v>
      </c>
      <c r="AX251" s="14" t="s">
        <v>80</v>
      </c>
      <c r="AY251" s="260" t="s">
        <v>170</v>
      </c>
    </row>
    <row r="252" s="11" customFormat="1" ht="22.8" customHeight="1">
      <c r="B252" s="200"/>
      <c r="C252" s="201"/>
      <c r="D252" s="202" t="s">
        <v>72</v>
      </c>
      <c r="E252" s="214" t="s">
        <v>351</v>
      </c>
      <c r="F252" s="214" t="s">
        <v>352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SUM(P253:P267)</f>
        <v>0</v>
      </c>
      <c r="Q252" s="208"/>
      <c r="R252" s="209">
        <f>SUM(R253:R267)</f>
        <v>0.24766000000000002</v>
      </c>
      <c r="S252" s="208"/>
      <c r="T252" s="210">
        <f>SUM(T253:T267)</f>
        <v>0</v>
      </c>
      <c r="AR252" s="211" t="s">
        <v>80</v>
      </c>
      <c r="AT252" s="212" t="s">
        <v>72</v>
      </c>
      <c r="AU252" s="212" t="s">
        <v>80</v>
      </c>
      <c r="AY252" s="211" t="s">
        <v>170</v>
      </c>
      <c r="BK252" s="213">
        <f>SUM(BK253:BK267)</f>
        <v>0</v>
      </c>
    </row>
    <row r="253" s="1" customFormat="1" ht="16.5" customHeight="1">
      <c r="B253" s="38"/>
      <c r="C253" s="216" t="s">
        <v>353</v>
      </c>
      <c r="D253" s="216" t="s">
        <v>172</v>
      </c>
      <c r="E253" s="217" t="s">
        <v>354</v>
      </c>
      <c r="F253" s="218" t="s">
        <v>355</v>
      </c>
      <c r="G253" s="219" t="s">
        <v>207</v>
      </c>
      <c r="H253" s="220">
        <v>4</v>
      </c>
      <c r="I253" s="221"/>
      <c r="J253" s="222">
        <f>ROUND(I253*H253,2)</f>
        <v>0</v>
      </c>
      <c r="K253" s="218" t="s">
        <v>176</v>
      </c>
      <c r="L253" s="43"/>
      <c r="M253" s="223" t="s">
        <v>21</v>
      </c>
      <c r="N253" s="224" t="s">
        <v>44</v>
      </c>
      <c r="O253" s="79"/>
      <c r="P253" s="225">
        <f>O253*H253</f>
        <v>0</v>
      </c>
      <c r="Q253" s="225">
        <v>0.04684</v>
      </c>
      <c r="R253" s="225">
        <f>Q253*H253</f>
        <v>0.18736</v>
      </c>
      <c r="S253" s="225">
        <v>0</v>
      </c>
      <c r="T253" s="226">
        <f>S253*H253</f>
        <v>0</v>
      </c>
      <c r="AR253" s="17" t="s">
        <v>92</v>
      </c>
      <c r="AT253" s="17" t="s">
        <v>172</v>
      </c>
      <c r="AU253" s="17" t="s">
        <v>82</v>
      </c>
      <c r="AY253" s="17" t="s">
        <v>170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7" t="s">
        <v>80</v>
      </c>
      <c r="BK253" s="227">
        <f>ROUND(I253*H253,2)</f>
        <v>0</v>
      </c>
      <c r="BL253" s="17" t="s">
        <v>92</v>
      </c>
      <c r="BM253" s="17" t="s">
        <v>356</v>
      </c>
    </row>
    <row r="254" s="12" customFormat="1">
      <c r="B254" s="228"/>
      <c r="C254" s="229"/>
      <c r="D254" s="230" t="s">
        <v>178</v>
      </c>
      <c r="E254" s="231" t="s">
        <v>21</v>
      </c>
      <c r="F254" s="232" t="s">
        <v>357</v>
      </c>
      <c r="G254" s="229"/>
      <c r="H254" s="231" t="s">
        <v>21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178</v>
      </c>
      <c r="AU254" s="238" t="s">
        <v>82</v>
      </c>
      <c r="AV254" s="12" t="s">
        <v>80</v>
      </c>
      <c r="AW254" s="12" t="s">
        <v>34</v>
      </c>
      <c r="AX254" s="12" t="s">
        <v>73</v>
      </c>
      <c r="AY254" s="238" t="s">
        <v>170</v>
      </c>
    </row>
    <row r="255" s="12" customFormat="1">
      <c r="B255" s="228"/>
      <c r="C255" s="229"/>
      <c r="D255" s="230" t="s">
        <v>178</v>
      </c>
      <c r="E255" s="231" t="s">
        <v>21</v>
      </c>
      <c r="F255" s="232" t="s">
        <v>210</v>
      </c>
      <c r="G255" s="229"/>
      <c r="H255" s="231" t="s">
        <v>21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178</v>
      </c>
      <c r="AU255" s="238" t="s">
        <v>82</v>
      </c>
      <c r="AV255" s="12" t="s">
        <v>80</v>
      </c>
      <c r="AW255" s="12" t="s">
        <v>34</v>
      </c>
      <c r="AX255" s="12" t="s">
        <v>73</v>
      </c>
      <c r="AY255" s="238" t="s">
        <v>170</v>
      </c>
    </row>
    <row r="256" s="12" customFormat="1">
      <c r="B256" s="228"/>
      <c r="C256" s="229"/>
      <c r="D256" s="230" t="s">
        <v>178</v>
      </c>
      <c r="E256" s="231" t="s">
        <v>21</v>
      </c>
      <c r="F256" s="232" t="s">
        <v>358</v>
      </c>
      <c r="G256" s="229"/>
      <c r="H256" s="231" t="s">
        <v>21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178</v>
      </c>
      <c r="AU256" s="238" t="s">
        <v>82</v>
      </c>
      <c r="AV256" s="12" t="s">
        <v>80</v>
      </c>
      <c r="AW256" s="12" t="s">
        <v>34</v>
      </c>
      <c r="AX256" s="12" t="s">
        <v>73</v>
      </c>
      <c r="AY256" s="238" t="s">
        <v>170</v>
      </c>
    </row>
    <row r="257" s="13" customFormat="1">
      <c r="B257" s="239"/>
      <c r="C257" s="240"/>
      <c r="D257" s="230" t="s">
        <v>178</v>
      </c>
      <c r="E257" s="241" t="s">
        <v>21</v>
      </c>
      <c r="F257" s="242" t="s">
        <v>80</v>
      </c>
      <c r="G257" s="240"/>
      <c r="H257" s="243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178</v>
      </c>
      <c r="AU257" s="249" t="s">
        <v>82</v>
      </c>
      <c r="AV257" s="13" t="s">
        <v>82</v>
      </c>
      <c r="AW257" s="13" t="s">
        <v>34</v>
      </c>
      <c r="AX257" s="13" t="s">
        <v>73</v>
      </c>
      <c r="AY257" s="249" t="s">
        <v>170</v>
      </c>
    </row>
    <row r="258" s="12" customFormat="1">
      <c r="B258" s="228"/>
      <c r="C258" s="229"/>
      <c r="D258" s="230" t="s">
        <v>178</v>
      </c>
      <c r="E258" s="231" t="s">
        <v>21</v>
      </c>
      <c r="F258" s="232" t="s">
        <v>359</v>
      </c>
      <c r="G258" s="229"/>
      <c r="H258" s="231" t="s">
        <v>21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178</v>
      </c>
      <c r="AU258" s="238" t="s">
        <v>82</v>
      </c>
      <c r="AV258" s="12" t="s">
        <v>80</v>
      </c>
      <c r="AW258" s="12" t="s">
        <v>34</v>
      </c>
      <c r="AX258" s="12" t="s">
        <v>73</v>
      </c>
      <c r="AY258" s="238" t="s">
        <v>170</v>
      </c>
    </row>
    <row r="259" s="13" customFormat="1">
      <c r="B259" s="239"/>
      <c r="C259" s="240"/>
      <c r="D259" s="230" t="s">
        <v>178</v>
      </c>
      <c r="E259" s="241" t="s">
        <v>21</v>
      </c>
      <c r="F259" s="242" t="s">
        <v>80</v>
      </c>
      <c r="G259" s="240"/>
      <c r="H259" s="243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178</v>
      </c>
      <c r="AU259" s="249" t="s">
        <v>82</v>
      </c>
      <c r="AV259" s="13" t="s">
        <v>82</v>
      </c>
      <c r="AW259" s="13" t="s">
        <v>34</v>
      </c>
      <c r="AX259" s="13" t="s">
        <v>73</v>
      </c>
      <c r="AY259" s="249" t="s">
        <v>170</v>
      </c>
    </row>
    <row r="260" s="12" customFormat="1">
      <c r="B260" s="228"/>
      <c r="C260" s="229"/>
      <c r="D260" s="230" t="s">
        <v>178</v>
      </c>
      <c r="E260" s="231" t="s">
        <v>21</v>
      </c>
      <c r="F260" s="232" t="s">
        <v>360</v>
      </c>
      <c r="G260" s="229"/>
      <c r="H260" s="231" t="s">
        <v>21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178</v>
      </c>
      <c r="AU260" s="238" t="s">
        <v>82</v>
      </c>
      <c r="AV260" s="12" t="s">
        <v>80</v>
      </c>
      <c r="AW260" s="12" t="s">
        <v>34</v>
      </c>
      <c r="AX260" s="12" t="s">
        <v>73</v>
      </c>
      <c r="AY260" s="238" t="s">
        <v>170</v>
      </c>
    </row>
    <row r="261" s="13" customFormat="1">
      <c r="B261" s="239"/>
      <c r="C261" s="240"/>
      <c r="D261" s="230" t="s">
        <v>178</v>
      </c>
      <c r="E261" s="241" t="s">
        <v>21</v>
      </c>
      <c r="F261" s="242" t="s">
        <v>80</v>
      </c>
      <c r="G261" s="240"/>
      <c r="H261" s="243">
        <v>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178</v>
      </c>
      <c r="AU261" s="249" t="s">
        <v>82</v>
      </c>
      <c r="AV261" s="13" t="s">
        <v>82</v>
      </c>
      <c r="AW261" s="13" t="s">
        <v>34</v>
      </c>
      <c r="AX261" s="13" t="s">
        <v>73</v>
      </c>
      <c r="AY261" s="249" t="s">
        <v>170</v>
      </c>
    </row>
    <row r="262" s="12" customFormat="1">
      <c r="B262" s="228"/>
      <c r="C262" s="229"/>
      <c r="D262" s="230" t="s">
        <v>178</v>
      </c>
      <c r="E262" s="231" t="s">
        <v>21</v>
      </c>
      <c r="F262" s="232" t="s">
        <v>361</v>
      </c>
      <c r="G262" s="229"/>
      <c r="H262" s="231" t="s">
        <v>21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178</v>
      </c>
      <c r="AU262" s="238" t="s">
        <v>82</v>
      </c>
      <c r="AV262" s="12" t="s">
        <v>80</v>
      </c>
      <c r="AW262" s="12" t="s">
        <v>34</v>
      </c>
      <c r="AX262" s="12" t="s">
        <v>73</v>
      </c>
      <c r="AY262" s="238" t="s">
        <v>170</v>
      </c>
    </row>
    <row r="263" s="13" customFormat="1">
      <c r="B263" s="239"/>
      <c r="C263" s="240"/>
      <c r="D263" s="230" t="s">
        <v>178</v>
      </c>
      <c r="E263" s="241" t="s">
        <v>21</v>
      </c>
      <c r="F263" s="242" t="s">
        <v>80</v>
      </c>
      <c r="G263" s="240"/>
      <c r="H263" s="243">
        <v>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178</v>
      </c>
      <c r="AU263" s="249" t="s">
        <v>82</v>
      </c>
      <c r="AV263" s="13" t="s">
        <v>82</v>
      </c>
      <c r="AW263" s="13" t="s">
        <v>34</v>
      </c>
      <c r="AX263" s="13" t="s">
        <v>73</v>
      </c>
      <c r="AY263" s="249" t="s">
        <v>170</v>
      </c>
    </row>
    <row r="264" s="14" customFormat="1">
      <c r="B264" s="250"/>
      <c r="C264" s="251"/>
      <c r="D264" s="230" t="s">
        <v>178</v>
      </c>
      <c r="E264" s="252" t="s">
        <v>21</v>
      </c>
      <c r="F264" s="253" t="s">
        <v>200</v>
      </c>
      <c r="G264" s="251"/>
      <c r="H264" s="254">
        <v>4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178</v>
      </c>
      <c r="AU264" s="260" t="s">
        <v>82</v>
      </c>
      <c r="AV264" s="14" t="s">
        <v>92</v>
      </c>
      <c r="AW264" s="14" t="s">
        <v>34</v>
      </c>
      <c r="AX264" s="14" t="s">
        <v>80</v>
      </c>
      <c r="AY264" s="260" t="s">
        <v>170</v>
      </c>
    </row>
    <row r="265" s="1" customFormat="1" ht="16.5" customHeight="1">
      <c r="B265" s="38"/>
      <c r="C265" s="261" t="s">
        <v>362</v>
      </c>
      <c r="D265" s="261" t="s">
        <v>363</v>
      </c>
      <c r="E265" s="262" t="s">
        <v>364</v>
      </c>
      <c r="F265" s="263" t="s">
        <v>365</v>
      </c>
      <c r="G265" s="264" t="s">
        <v>207</v>
      </c>
      <c r="H265" s="265">
        <v>2</v>
      </c>
      <c r="I265" s="266"/>
      <c r="J265" s="267">
        <f>ROUND(I265*H265,2)</f>
        <v>0</v>
      </c>
      <c r="K265" s="263" t="s">
        <v>176</v>
      </c>
      <c r="L265" s="268"/>
      <c r="M265" s="269" t="s">
        <v>21</v>
      </c>
      <c r="N265" s="270" t="s">
        <v>44</v>
      </c>
      <c r="O265" s="79"/>
      <c r="P265" s="225">
        <f>O265*H265</f>
        <v>0</v>
      </c>
      <c r="Q265" s="225">
        <v>0.010200000000000001</v>
      </c>
      <c r="R265" s="225">
        <f>Q265*H265</f>
        <v>0.020400000000000001</v>
      </c>
      <c r="S265" s="225">
        <v>0</v>
      </c>
      <c r="T265" s="226">
        <f>S265*H265</f>
        <v>0</v>
      </c>
      <c r="AR265" s="17" t="s">
        <v>104</v>
      </c>
      <c r="AT265" s="17" t="s">
        <v>363</v>
      </c>
      <c r="AU265" s="17" t="s">
        <v>82</v>
      </c>
      <c r="AY265" s="17" t="s">
        <v>170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7" t="s">
        <v>80</v>
      </c>
      <c r="BK265" s="227">
        <f>ROUND(I265*H265,2)</f>
        <v>0</v>
      </c>
      <c r="BL265" s="17" t="s">
        <v>92</v>
      </c>
      <c r="BM265" s="17" t="s">
        <v>366</v>
      </c>
    </row>
    <row r="266" s="1" customFormat="1" ht="16.5" customHeight="1">
      <c r="B266" s="38"/>
      <c r="C266" s="261" t="s">
        <v>367</v>
      </c>
      <c r="D266" s="261" t="s">
        <v>363</v>
      </c>
      <c r="E266" s="262" t="s">
        <v>368</v>
      </c>
      <c r="F266" s="263" t="s">
        <v>369</v>
      </c>
      <c r="G266" s="264" t="s">
        <v>207</v>
      </c>
      <c r="H266" s="265">
        <v>1</v>
      </c>
      <c r="I266" s="266"/>
      <c r="J266" s="267">
        <f>ROUND(I266*H266,2)</f>
        <v>0</v>
      </c>
      <c r="K266" s="263" t="s">
        <v>176</v>
      </c>
      <c r="L266" s="268"/>
      <c r="M266" s="269" t="s">
        <v>21</v>
      </c>
      <c r="N266" s="270" t="s">
        <v>44</v>
      </c>
      <c r="O266" s="79"/>
      <c r="P266" s="225">
        <f>O266*H266</f>
        <v>0</v>
      </c>
      <c r="Q266" s="225">
        <v>0.018020000000000001</v>
      </c>
      <c r="R266" s="225">
        <f>Q266*H266</f>
        <v>0.018020000000000001</v>
      </c>
      <c r="S266" s="225">
        <v>0</v>
      </c>
      <c r="T266" s="226">
        <f>S266*H266</f>
        <v>0</v>
      </c>
      <c r="AR266" s="17" t="s">
        <v>104</v>
      </c>
      <c r="AT266" s="17" t="s">
        <v>363</v>
      </c>
      <c r="AU266" s="17" t="s">
        <v>82</v>
      </c>
      <c r="AY266" s="17" t="s">
        <v>170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7" t="s">
        <v>80</v>
      </c>
      <c r="BK266" s="227">
        <f>ROUND(I266*H266,2)</f>
        <v>0</v>
      </c>
      <c r="BL266" s="17" t="s">
        <v>92</v>
      </c>
      <c r="BM266" s="17" t="s">
        <v>370</v>
      </c>
    </row>
    <row r="267" s="1" customFormat="1" ht="16.5" customHeight="1">
      <c r="B267" s="38"/>
      <c r="C267" s="261" t="s">
        <v>371</v>
      </c>
      <c r="D267" s="261" t="s">
        <v>363</v>
      </c>
      <c r="E267" s="262" t="s">
        <v>372</v>
      </c>
      <c r="F267" s="263" t="s">
        <v>373</v>
      </c>
      <c r="G267" s="264" t="s">
        <v>207</v>
      </c>
      <c r="H267" s="265">
        <v>1</v>
      </c>
      <c r="I267" s="266"/>
      <c r="J267" s="267">
        <f>ROUND(I267*H267,2)</f>
        <v>0</v>
      </c>
      <c r="K267" s="263" t="s">
        <v>176</v>
      </c>
      <c r="L267" s="268"/>
      <c r="M267" s="269" t="s">
        <v>21</v>
      </c>
      <c r="N267" s="270" t="s">
        <v>44</v>
      </c>
      <c r="O267" s="79"/>
      <c r="P267" s="225">
        <f>O267*H267</f>
        <v>0</v>
      </c>
      <c r="Q267" s="225">
        <v>0.02188</v>
      </c>
      <c r="R267" s="225">
        <f>Q267*H267</f>
        <v>0.02188</v>
      </c>
      <c r="S267" s="225">
        <v>0</v>
      </c>
      <c r="T267" s="226">
        <f>S267*H267</f>
        <v>0</v>
      </c>
      <c r="AR267" s="17" t="s">
        <v>104</v>
      </c>
      <c r="AT267" s="17" t="s">
        <v>363</v>
      </c>
      <c r="AU267" s="17" t="s">
        <v>82</v>
      </c>
      <c r="AY267" s="17" t="s">
        <v>170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7" t="s">
        <v>80</v>
      </c>
      <c r="BK267" s="227">
        <f>ROUND(I267*H267,2)</f>
        <v>0</v>
      </c>
      <c r="BL267" s="17" t="s">
        <v>92</v>
      </c>
      <c r="BM267" s="17" t="s">
        <v>374</v>
      </c>
    </row>
    <row r="268" s="11" customFormat="1" ht="22.8" customHeight="1">
      <c r="B268" s="200"/>
      <c r="C268" s="201"/>
      <c r="D268" s="202" t="s">
        <v>72</v>
      </c>
      <c r="E268" s="214" t="s">
        <v>225</v>
      </c>
      <c r="F268" s="214" t="s">
        <v>375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SUM(P269:P276)</f>
        <v>0</v>
      </c>
      <c r="Q268" s="208"/>
      <c r="R268" s="209">
        <f>SUM(R269:R276)</f>
        <v>0.0117</v>
      </c>
      <c r="S268" s="208"/>
      <c r="T268" s="210">
        <f>SUM(T269:T276)</f>
        <v>0</v>
      </c>
      <c r="AR268" s="211" t="s">
        <v>80</v>
      </c>
      <c r="AT268" s="212" t="s">
        <v>72</v>
      </c>
      <c r="AU268" s="212" t="s">
        <v>80</v>
      </c>
      <c r="AY268" s="211" t="s">
        <v>170</v>
      </c>
      <c r="BK268" s="213">
        <f>SUM(BK269:BK276)</f>
        <v>0</v>
      </c>
    </row>
    <row r="269" s="1" customFormat="1" ht="22.5" customHeight="1">
      <c r="B269" s="38"/>
      <c r="C269" s="216" t="s">
        <v>376</v>
      </c>
      <c r="D269" s="216" t="s">
        <v>172</v>
      </c>
      <c r="E269" s="217" t="s">
        <v>377</v>
      </c>
      <c r="F269" s="218" t="s">
        <v>378</v>
      </c>
      <c r="G269" s="219" t="s">
        <v>175</v>
      </c>
      <c r="H269" s="220">
        <v>112.5</v>
      </c>
      <c r="I269" s="221"/>
      <c r="J269" s="222">
        <f>ROUND(I269*H269,2)</f>
        <v>0</v>
      </c>
      <c r="K269" s="218" t="s">
        <v>176</v>
      </c>
      <c r="L269" s="43"/>
      <c r="M269" s="223" t="s">
        <v>21</v>
      </c>
      <c r="N269" s="224" t="s">
        <v>44</v>
      </c>
      <c r="O269" s="79"/>
      <c r="P269" s="225">
        <f>O269*H269</f>
        <v>0</v>
      </c>
      <c r="Q269" s="225">
        <v>4.0000000000000003E-05</v>
      </c>
      <c r="R269" s="225">
        <f>Q269*H269</f>
        <v>0.0045000000000000005</v>
      </c>
      <c r="S269" s="225">
        <v>0</v>
      </c>
      <c r="T269" s="226">
        <f>S269*H269</f>
        <v>0</v>
      </c>
      <c r="AR269" s="17" t="s">
        <v>92</v>
      </c>
      <c r="AT269" s="17" t="s">
        <v>172</v>
      </c>
      <c r="AU269" s="17" t="s">
        <v>82</v>
      </c>
      <c r="AY269" s="17" t="s">
        <v>170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7" t="s">
        <v>80</v>
      </c>
      <c r="BK269" s="227">
        <f>ROUND(I269*H269,2)</f>
        <v>0</v>
      </c>
      <c r="BL269" s="17" t="s">
        <v>92</v>
      </c>
      <c r="BM269" s="17" t="s">
        <v>379</v>
      </c>
    </row>
    <row r="270" s="12" customFormat="1">
      <c r="B270" s="228"/>
      <c r="C270" s="229"/>
      <c r="D270" s="230" t="s">
        <v>178</v>
      </c>
      <c r="E270" s="231" t="s">
        <v>21</v>
      </c>
      <c r="F270" s="232" t="s">
        <v>380</v>
      </c>
      <c r="G270" s="229"/>
      <c r="H270" s="231" t="s">
        <v>21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178</v>
      </c>
      <c r="AU270" s="238" t="s">
        <v>82</v>
      </c>
      <c r="AV270" s="12" t="s">
        <v>80</v>
      </c>
      <c r="AW270" s="12" t="s">
        <v>34</v>
      </c>
      <c r="AX270" s="12" t="s">
        <v>73</v>
      </c>
      <c r="AY270" s="238" t="s">
        <v>170</v>
      </c>
    </row>
    <row r="271" s="12" customFormat="1">
      <c r="B271" s="228"/>
      <c r="C271" s="229"/>
      <c r="D271" s="230" t="s">
        <v>178</v>
      </c>
      <c r="E271" s="231" t="s">
        <v>21</v>
      </c>
      <c r="F271" s="232" t="s">
        <v>210</v>
      </c>
      <c r="G271" s="229"/>
      <c r="H271" s="231" t="s">
        <v>21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178</v>
      </c>
      <c r="AU271" s="238" t="s">
        <v>82</v>
      </c>
      <c r="AV271" s="12" t="s">
        <v>80</v>
      </c>
      <c r="AW271" s="12" t="s">
        <v>34</v>
      </c>
      <c r="AX271" s="12" t="s">
        <v>73</v>
      </c>
      <c r="AY271" s="238" t="s">
        <v>170</v>
      </c>
    </row>
    <row r="272" s="13" customFormat="1">
      <c r="B272" s="239"/>
      <c r="C272" s="240"/>
      <c r="D272" s="230" t="s">
        <v>178</v>
      </c>
      <c r="E272" s="241" t="s">
        <v>21</v>
      </c>
      <c r="F272" s="242" t="s">
        <v>381</v>
      </c>
      <c r="G272" s="240"/>
      <c r="H272" s="243">
        <v>112.5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178</v>
      </c>
      <c r="AU272" s="249" t="s">
        <v>82</v>
      </c>
      <c r="AV272" s="13" t="s">
        <v>82</v>
      </c>
      <c r="AW272" s="13" t="s">
        <v>34</v>
      </c>
      <c r="AX272" s="13" t="s">
        <v>80</v>
      </c>
      <c r="AY272" s="249" t="s">
        <v>170</v>
      </c>
    </row>
    <row r="273" s="1" customFormat="1" ht="22.5" customHeight="1">
      <c r="B273" s="38"/>
      <c r="C273" s="216" t="s">
        <v>382</v>
      </c>
      <c r="D273" s="216" t="s">
        <v>172</v>
      </c>
      <c r="E273" s="217" t="s">
        <v>383</v>
      </c>
      <c r="F273" s="218" t="s">
        <v>384</v>
      </c>
      <c r="G273" s="219" t="s">
        <v>207</v>
      </c>
      <c r="H273" s="220">
        <v>24</v>
      </c>
      <c r="I273" s="221"/>
      <c r="J273" s="222">
        <f>ROUND(I273*H273,2)</f>
        <v>0</v>
      </c>
      <c r="K273" s="218" t="s">
        <v>176</v>
      </c>
      <c r="L273" s="43"/>
      <c r="M273" s="223" t="s">
        <v>21</v>
      </c>
      <c r="N273" s="224" t="s">
        <v>44</v>
      </c>
      <c r="O273" s="79"/>
      <c r="P273" s="225">
        <f>O273*H273</f>
        <v>0</v>
      </c>
      <c r="Q273" s="225">
        <v>0.00029999999999999997</v>
      </c>
      <c r="R273" s="225">
        <f>Q273*H273</f>
        <v>0.0071999999999999998</v>
      </c>
      <c r="S273" s="225">
        <v>0</v>
      </c>
      <c r="T273" s="226">
        <f>S273*H273</f>
        <v>0</v>
      </c>
      <c r="AR273" s="17" t="s">
        <v>92</v>
      </c>
      <c r="AT273" s="17" t="s">
        <v>172</v>
      </c>
      <c r="AU273" s="17" t="s">
        <v>82</v>
      </c>
      <c r="AY273" s="17" t="s">
        <v>170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7" t="s">
        <v>80</v>
      </c>
      <c r="BK273" s="227">
        <f>ROUND(I273*H273,2)</f>
        <v>0</v>
      </c>
      <c r="BL273" s="17" t="s">
        <v>92</v>
      </c>
      <c r="BM273" s="17" t="s">
        <v>385</v>
      </c>
    </row>
    <row r="274" s="12" customFormat="1">
      <c r="B274" s="228"/>
      <c r="C274" s="229"/>
      <c r="D274" s="230" t="s">
        <v>178</v>
      </c>
      <c r="E274" s="231" t="s">
        <v>21</v>
      </c>
      <c r="F274" s="232" t="s">
        <v>386</v>
      </c>
      <c r="G274" s="229"/>
      <c r="H274" s="231" t="s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178</v>
      </c>
      <c r="AU274" s="238" t="s">
        <v>82</v>
      </c>
      <c r="AV274" s="12" t="s">
        <v>80</v>
      </c>
      <c r="AW274" s="12" t="s">
        <v>34</v>
      </c>
      <c r="AX274" s="12" t="s">
        <v>73</v>
      </c>
      <c r="AY274" s="238" t="s">
        <v>170</v>
      </c>
    </row>
    <row r="275" s="12" customFormat="1">
      <c r="B275" s="228"/>
      <c r="C275" s="229"/>
      <c r="D275" s="230" t="s">
        <v>178</v>
      </c>
      <c r="E275" s="231" t="s">
        <v>21</v>
      </c>
      <c r="F275" s="232" t="s">
        <v>387</v>
      </c>
      <c r="G275" s="229"/>
      <c r="H275" s="231" t="s">
        <v>21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178</v>
      </c>
      <c r="AU275" s="238" t="s">
        <v>82</v>
      </c>
      <c r="AV275" s="12" t="s">
        <v>80</v>
      </c>
      <c r="AW275" s="12" t="s">
        <v>34</v>
      </c>
      <c r="AX275" s="12" t="s">
        <v>73</v>
      </c>
      <c r="AY275" s="238" t="s">
        <v>170</v>
      </c>
    </row>
    <row r="276" s="13" customFormat="1">
      <c r="B276" s="239"/>
      <c r="C276" s="240"/>
      <c r="D276" s="230" t="s">
        <v>178</v>
      </c>
      <c r="E276" s="241" t="s">
        <v>21</v>
      </c>
      <c r="F276" s="242" t="s">
        <v>388</v>
      </c>
      <c r="G276" s="240"/>
      <c r="H276" s="243">
        <v>24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178</v>
      </c>
      <c r="AU276" s="249" t="s">
        <v>82</v>
      </c>
      <c r="AV276" s="13" t="s">
        <v>82</v>
      </c>
      <c r="AW276" s="13" t="s">
        <v>34</v>
      </c>
      <c r="AX276" s="13" t="s">
        <v>80</v>
      </c>
      <c r="AY276" s="249" t="s">
        <v>170</v>
      </c>
    </row>
    <row r="277" s="11" customFormat="1" ht="22.8" customHeight="1">
      <c r="B277" s="200"/>
      <c r="C277" s="201"/>
      <c r="D277" s="202" t="s">
        <v>72</v>
      </c>
      <c r="E277" s="214" t="s">
        <v>389</v>
      </c>
      <c r="F277" s="214" t="s">
        <v>390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SUM(P278:P283)</f>
        <v>0</v>
      </c>
      <c r="Q277" s="208"/>
      <c r="R277" s="209">
        <f>SUM(R278:R283)</f>
        <v>0.025095000000000003</v>
      </c>
      <c r="S277" s="208"/>
      <c r="T277" s="210">
        <f>SUM(T278:T283)</f>
        <v>0</v>
      </c>
      <c r="AR277" s="211" t="s">
        <v>80</v>
      </c>
      <c r="AT277" s="212" t="s">
        <v>72</v>
      </c>
      <c r="AU277" s="212" t="s">
        <v>80</v>
      </c>
      <c r="AY277" s="211" t="s">
        <v>170</v>
      </c>
      <c r="BK277" s="213">
        <f>SUM(BK278:BK283)</f>
        <v>0</v>
      </c>
    </row>
    <row r="278" s="1" customFormat="1" ht="22.5" customHeight="1">
      <c r="B278" s="38"/>
      <c r="C278" s="216" t="s">
        <v>391</v>
      </c>
      <c r="D278" s="216" t="s">
        <v>172</v>
      </c>
      <c r="E278" s="217" t="s">
        <v>392</v>
      </c>
      <c r="F278" s="218" t="s">
        <v>393</v>
      </c>
      <c r="G278" s="219" t="s">
        <v>175</v>
      </c>
      <c r="H278" s="220">
        <v>119.5</v>
      </c>
      <c r="I278" s="221"/>
      <c r="J278" s="222">
        <f>ROUND(I278*H278,2)</f>
        <v>0</v>
      </c>
      <c r="K278" s="218" t="s">
        <v>176</v>
      </c>
      <c r="L278" s="43"/>
      <c r="M278" s="223" t="s">
        <v>21</v>
      </c>
      <c r="N278" s="224" t="s">
        <v>44</v>
      </c>
      <c r="O278" s="79"/>
      <c r="P278" s="225">
        <f>O278*H278</f>
        <v>0</v>
      </c>
      <c r="Q278" s="225">
        <v>0.00021000000000000001</v>
      </c>
      <c r="R278" s="225">
        <f>Q278*H278</f>
        <v>0.025095000000000003</v>
      </c>
      <c r="S278" s="225">
        <v>0</v>
      </c>
      <c r="T278" s="226">
        <f>S278*H278</f>
        <v>0</v>
      </c>
      <c r="AR278" s="17" t="s">
        <v>92</v>
      </c>
      <c r="AT278" s="17" t="s">
        <v>172</v>
      </c>
      <c r="AU278" s="17" t="s">
        <v>82</v>
      </c>
      <c r="AY278" s="17" t="s">
        <v>170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7" t="s">
        <v>80</v>
      </c>
      <c r="BK278" s="227">
        <f>ROUND(I278*H278,2)</f>
        <v>0</v>
      </c>
      <c r="BL278" s="17" t="s">
        <v>92</v>
      </c>
      <c r="BM278" s="17" t="s">
        <v>394</v>
      </c>
    </row>
    <row r="279" s="12" customFormat="1">
      <c r="B279" s="228"/>
      <c r="C279" s="229"/>
      <c r="D279" s="230" t="s">
        <v>178</v>
      </c>
      <c r="E279" s="231" t="s">
        <v>21</v>
      </c>
      <c r="F279" s="232" t="s">
        <v>395</v>
      </c>
      <c r="G279" s="229"/>
      <c r="H279" s="231" t="s">
        <v>21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178</v>
      </c>
      <c r="AU279" s="238" t="s">
        <v>82</v>
      </c>
      <c r="AV279" s="12" t="s">
        <v>80</v>
      </c>
      <c r="AW279" s="12" t="s">
        <v>34</v>
      </c>
      <c r="AX279" s="12" t="s">
        <v>73</v>
      </c>
      <c r="AY279" s="238" t="s">
        <v>170</v>
      </c>
    </row>
    <row r="280" s="13" customFormat="1">
      <c r="B280" s="239"/>
      <c r="C280" s="240"/>
      <c r="D280" s="230" t="s">
        <v>178</v>
      </c>
      <c r="E280" s="241" t="s">
        <v>21</v>
      </c>
      <c r="F280" s="242" t="s">
        <v>396</v>
      </c>
      <c r="G280" s="240"/>
      <c r="H280" s="243">
        <v>112.5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178</v>
      </c>
      <c r="AU280" s="249" t="s">
        <v>82</v>
      </c>
      <c r="AV280" s="13" t="s">
        <v>82</v>
      </c>
      <c r="AW280" s="13" t="s">
        <v>34</v>
      </c>
      <c r="AX280" s="13" t="s">
        <v>73</v>
      </c>
      <c r="AY280" s="249" t="s">
        <v>170</v>
      </c>
    </row>
    <row r="281" s="12" customFormat="1">
      <c r="B281" s="228"/>
      <c r="C281" s="229"/>
      <c r="D281" s="230" t="s">
        <v>178</v>
      </c>
      <c r="E281" s="231" t="s">
        <v>21</v>
      </c>
      <c r="F281" s="232" t="s">
        <v>397</v>
      </c>
      <c r="G281" s="229"/>
      <c r="H281" s="231" t="s">
        <v>21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178</v>
      </c>
      <c r="AU281" s="238" t="s">
        <v>82</v>
      </c>
      <c r="AV281" s="12" t="s">
        <v>80</v>
      </c>
      <c r="AW281" s="12" t="s">
        <v>34</v>
      </c>
      <c r="AX281" s="12" t="s">
        <v>73</v>
      </c>
      <c r="AY281" s="238" t="s">
        <v>170</v>
      </c>
    </row>
    <row r="282" s="13" customFormat="1">
      <c r="B282" s="239"/>
      <c r="C282" s="240"/>
      <c r="D282" s="230" t="s">
        <v>178</v>
      </c>
      <c r="E282" s="241" t="s">
        <v>21</v>
      </c>
      <c r="F282" s="242" t="s">
        <v>398</v>
      </c>
      <c r="G282" s="240"/>
      <c r="H282" s="243">
        <v>7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178</v>
      </c>
      <c r="AU282" s="249" t="s">
        <v>82</v>
      </c>
      <c r="AV282" s="13" t="s">
        <v>82</v>
      </c>
      <c r="AW282" s="13" t="s">
        <v>34</v>
      </c>
      <c r="AX282" s="13" t="s">
        <v>73</v>
      </c>
      <c r="AY282" s="249" t="s">
        <v>170</v>
      </c>
    </row>
    <row r="283" s="14" customFormat="1">
      <c r="B283" s="250"/>
      <c r="C283" s="251"/>
      <c r="D283" s="230" t="s">
        <v>178</v>
      </c>
      <c r="E283" s="252" t="s">
        <v>21</v>
      </c>
      <c r="F283" s="253" t="s">
        <v>200</v>
      </c>
      <c r="G283" s="251"/>
      <c r="H283" s="254">
        <v>119.5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178</v>
      </c>
      <c r="AU283" s="260" t="s">
        <v>82</v>
      </c>
      <c r="AV283" s="14" t="s">
        <v>92</v>
      </c>
      <c r="AW283" s="14" t="s">
        <v>34</v>
      </c>
      <c r="AX283" s="14" t="s">
        <v>80</v>
      </c>
      <c r="AY283" s="260" t="s">
        <v>170</v>
      </c>
    </row>
    <row r="284" s="11" customFormat="1" ht="22.8" customHeight="1">
      <c r="B284" s="200"/>
      <c r="C284" s="201"/>
      <c r="D284" s="202" t="s">
        <v>72</v>
      </c>
      <c r="E284" s="214" t="s">
        <v>399</v>
      </c>
      <c r="F284" s="214" t="s">
        <v>400</v>
      </c>
      <c r="G284" s="201"/>
      <c r="H284" s="201"/>
      <c r="I284" s="204"/>
      <c r="J284" s="215">
        <f>BK284</f>
        <v>0</v>
      </c>
      <c r="K284" s="201"/>
      <c r="L284" s="206"/>
      <c r="M284" s="207"/>
      <c r="N284" s="208"/>
      <c r="O284" s="208"/>
      <c r="P284" s="209">
        <f>SUM(P285:P435)</f>
        <v>0</v>
      </c>
      <c r="Q284" s="208"/>
      <c r="R284" s="209">
        <f>SUM(R285:R435)</f>
        <v>0</v>
      </c>
      <c r="S284" s="208"/>
      <c r="T284" s="210">
        <f>SUM(T285:T435)</f>
        <v>152.58458999999999</v>
      </c>
      <c r="AR284" s="211" t="s">
        <v>80</v>
      </c>
      <c r="AT284" s="212" t="s">
        <v>72</v>
      </c>
      <c r="AU284" s="212" t="s">
        <v>80</v>
      </c>
      <c r="AY284" s="211" t="s">
        <v>170</v>
      </c>
      <c r="BK284" s="213">
        <f>SUM(BK285:BK435)</f>
        <v>0</v>
      </c>
    </row>
    <row r="285" s="1" customFormat="1" ht="16.5" customHeight="1">
      <c r="B285" s="38"/>
      <c r="C285" s="216" t="s">
        <v>401</v>
      </c>
      <c r="D285" s="216" t="s">
        <v>172</v>
      </c>
      <c r="E285" s="217" t="s">
        <v>402</v>
      </c>
      <c r="F285" s="218" t="s">
        <v>403</v>
      </c>
      <c r="G285" s="219" t="s">
        <v>175</v>
      </c>
      <c r="H285" s="220">
        <v>14</v>
      </c>
      <c r="I285" s="221"/>
      <c r="J285" s="222">
        <f>ROUND(I285*H285,2)</f>
        <v>0</v>
      </c>
      <c r="K285" s="218" t="s">
        <v>176</v>
      </c>
      <c r="L285" s="43"/>
      <c r="M285" s="223" t="s">
        <v>21</v>
      </c>
      <c r="N285" s="224" t="s">
        <v>44</v>
      </c>
      <c r="O285" s="79"/>
      <c r="P285" s="225">
        <f>O285*H285</f>
        <v>0</v>
      </c>
      <c r="Q285" s="225">
        <v>0</v>
      </c>
      <c r="R285" s="225">
        <f>Q285*H285</f>
        <v>0</v>
      </c>
      <c r="S285" s="225">
        <v>0.075999999999999998</v>
      </c>
      <c r="T285" s="226">
        <f>S285*H285</f>
        <v>1.0640000000000001</v>
      </c>
      <c r="AR285" s="17" t="s">
        <v>92</v>
      </c>
      <c r="AT285" s="17" t="s">
        <v>172</v>
      </c>
      <c r="AU285" s="17" t="s">
        <v>82</v>
      </c>
      <c r="AY285" s="17" t="s">
        <v>170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7" t="s">
        <v>80</v>
      </c>
      <c r="BK285" s="227">
        <f>ROUND(I285*H285,2)</f>
        <v>0</v>
      </c>
      <c r="BL285" s="17" t="s">
        <v>92</v>
      </c>
      <c r="BM285" s="17" t="s">
        <v>404</v>
      </c>
    </row>
    <row r="286" s="12" customFormat="1">
      <c r="B286" s="228"/>
      <c r="C286" s="229"/>
      <c r="D286" s="230" t="s">
        <v>178</v>
      </c>
      <c r="E286" s="231" t="s">
        <v>21</v>
      </c>
      <c r="F286" s="232" t="s">
        <v>405</v>
      </c>
      <c r="G286" s="229"/>
      <c r="H286" s="231" t="s">
        <v>21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178</v>
      </c>
      <c r="AU286" s="238" t="s">
        <v>82</v>
      </c>
      <c r="AV286" s="12" t="s">
        <v>80</v>
      </c>
      <c r="AW286" s="12" t="s">
        <v>34</v>
      </c>
      <c r="AX286" s="12" t="s">
        <v>73</v>
      </c>
      <c r="AY286" s="238" t="s">
        <v>170</v>
      </c>
    </row>
    <row r="287" s="12" customFormat="1">
      <c r="B287" s="228"/>
      <c r="C287" s="229"/>
      <c r="D287" s="230" t="s">
        <v>178</v>
      </c>
      <c r="E287" s="231" t="s">
        <v>21</v>
      </c>
      <c r="F287" s="232" t="s">
        <v>406</v>
      </c>
      <c r="G287" s="229"/>
      <c r="H287" s="231" t="s">
        <v>21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178</v>
      </c>
      <c r="AU287" s="238" t="s">
        <v>82</v>
      </c>
      <c r="AV287" s="12" t="s">
        <v>80</v>
      </c>
      <c r="AW287" s="12" t="s">
        <v>34</v>
      </c>
      <c r="AX287" s="12" t="s">
        <v>73</v>
      </c>
      <c r="AY287" s="238" t="s">
        <v>170</v>
      </c>
    </row>
    <row r="288" s="13" customFormat="1">
      <c r="B288" s="239"/>
      <c r="C288" s="240"/>
      <c r="D288" s="230" t="s">
        <v>178</v>
      </c>
      <c r="E288" s="241" t="s">
        <v>21</v>
      </c>
      <c r="F288" s="242" t="s">
        <v>407</v>
      </c>
      <c r="G288" s="240"/>
      <c r="H288" s="243">
        <v>10.800000000000001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178</v>
      </c>
      <c r="AU288" s="249" t="s">
        <v>82</v>
      </c>
      <c r="AV288" s="13" t="s">
        <v>82</v>
      </c>
      <c r="AW288" s="13" t="s">
        <v>34</v>
      </c>
      <c r="AX288" s="13" t="s">
        <v>73</v>
      </c>
      <c r="AY288" s="249" t="s">
        <v>170</v>
      </c>
    </row>
    <row r="289" s="13" customFormat="1">
      <c r="B289" s="239"/>
      <c r="C289" s="240"/>
      <c r="D289" s="230" t="s">
        <v>178</v>
      </c>
      <c r="E289" s="241" t="s">
        <v>21</v>
      </c>
      <c r="F289" s="242" t="s">
        <v>408</v>
      </c>
      <c r="G289" s="240"/>
      <c r="H289" s="243">
        <v>3.2000000000000002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AT289" s="249" t="s">
        <v>178</v>
      </c>
      <c r="AU289" s="249" t="s">
        <v>82</v>
      </c>
      <c r="AV289" s="13" t="s">
        <v>82</v>
      </c>
      <c r="AW289" s="13" t="s">
        <v>34</v>
      </c>
      <c r="AX289" s="13" t="s">
        <v>73</v>
      </c>
      <c r="AY289" s="249" t="s">
        <v>170</v>
      </c>
    </row>
    <row r="290" s="14" customFormat="1">
      <c r="B290" s="250"/>
      <c r="C290" s="251"/>
      <c r="D290" s="230" t="s">
        <v>178</v>
      </c>
      <c r="E290" s="252" t="s">
        <v>21</v>
      </c>
      <c r="F290" s="253" t="s">
        <v>200</v>
      </c>
      <c r="G290" s="251"/>
      <c r="H290" s="254">
        <v>14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AT290" s="260" t="s">
        <v>178</v>
      </c>
      <c r="AU290" s="260" t="s">
        <v>82</v>
      </c>
      <c r="AV290" s="14" t="s">
        <v>92</v>
      </c>
      <c r="AW290" s="14" t="s">
        <v>34</v>
      </c>
      <c r="AX290" s="14" t="s">
        <v>80</v>
      </c>
      <c r="AY290" s="260" t="s">
        <v>170</v>
      </c>
    </row>
    <row r="291" s="1" customFormat="1" ht="22.5" customHeight="1">
      <c r="B291" s="38"/>
      <c r="C291" s="216" t="s">
        <v>409</v>
      </c>
      <c r="D291" s="216" t="s">
        <v>172</v>
      </c>
      <c r="E291" s="217" t="s">
        <v>410</v>
      </c>
      <c r="F291" s="218" t="s">
        <v>411</v>
      </c>
      <c r="G291" s="219" t="s">
        <v>329</v>
      </c>
      <c r="H291" s="220">
        <v>1.0820000000000001</v>
      </c>
      <c r="I291" s="221"/>
      <c r="J291" s="222">
        <f>ROUND(I291*H291,2)</f>
        <v>0</v>
      </c>
      <c r="K291" s="218" t="s">
        <v>176</v>
      </c>
      <c r="L291" s="43"/>
      <c r="M291" s="223" t="s">
        <v>21</v>
      </c>
      <c r="N291" s="224" t="s">
        <v>44</v>
      </c>
      <c r="O291" s="79"/>
      <c r="P291" s="225">
        <f>O291*H291</f>
        <v>0</v>
      </c>
      <c r="Q291" s="225">
        <v>0</v>
      </c>
      <c r="R291" s="225">
        <f>Q291*H291</f>
        <v>0</v>
      </c>
      <c r="S291" s="225">
        <v>1.8</v>
      </c>
      <c r="T291" s="226">
        <f>S291*H291</f>
        <v>1.9476000000000002</v>
      </c>
      <c r="AR291" s="17" t="s">
        <v>92</v>
      </c>
      <c r="AT291" s="17" t="s">
        <v>172</v>
      </c>
      <c r="AU291" s="17" t="s">
        <v>82</v>
      </c>
      <c r="AY291" s="17" t="s">
        <v>170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7" t="s">
        <v>80</v>
      </c>
      <c r="BK291" s="227">
        <f>ROUND(I291*H291,2)</f>
        <v>0</v>
      </c>
      <c r="BL291" s="17" t="s">
        <v>92</v>
      </c>
      <c r="BM291" s="17" t="s">
        <v>412</v>
      </c>
    </row>
    <row r="292" s="12" customFormat="1">
      <c r="B292" s="228"/>
      <c r="C292" s="229"/>
      <c r="D292" s="230" t="s">
        <v>178</v>
      </c>
      <c r="E292" s="231" t="s">
        <v>21</v>
      </c>
      <c r="F292" s="232" t="s">
        <v>413</v>
      </c>
      <c r="G292" s="229"/>
      <c r="H292" s="231" t="s">
        <v>21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178</v>
      </c>
      <c r="AU292" s="238" t="s">
        <v>82</v>
      </c>
      <c r="AV292" s="12" t="s">
        <v>80</v>
      </c>
      <c r="AW292" s="12" t="s">
        <v>34</v>
      </c>
      <c r="AX292" s="12" t="s">
        <v>73</v>
      </c>
      <c r="AY292" s="238" t="s">
        <v>170</v>
      </c>
    </row>
    <row r="293" s="12" customFormat="1">
      <c r="B293" s="228"/>
      <c r="C293" s="229"/>
      <c r="D293" s="230" t="s">
        <v>178</v>
      </c>
      <c r="E293" s="231" t="s">
        <v>21</v>
      </c>
      <c r="F293" s="232" t="s">
        <v>414</v>
      </c>
      <c r="G293" s="229"/>
      <c r="H293" s="231" t="s">
        <v>21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178</v>
      </c>
      <c r="AU293" s="238" t="s">
        <v>82</v>
      </c>
      <c r="AV293" s="12" t="s">
        <v>80</v>
      </c>
      <c r="AW293" s="12" t="s">
        <v>34</v>
      </c>
      <c r="AX293" s="12" t="s">
        <v>73</v>
      </c>
      <c r="AY293" s="238" t="s">
        <v>170</v>
      </c>
    </row>
    <row r="294" s="13" customFormat="1">
      <c r="B294" s="239"/>
      <c r="C294" s="240"/>
      <c r="D294" s="230" t="s">
        <v>178</v>
      </c>
      <c r="E294" s="241" t="s">
        <v>21</v>
      </c>
      <c r="F294" s="242" t="s">
        <v>415</v>
      </c>
      <c r="G294" s="240"/>
      <c r="H294" s="243">
        <v>1.0820000000000001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178</v>
      </c>
      <c r="AU294" s="249" t="s">
        <v>82</v>
      </c>
      <c r="AV294" s="13" t="s">
        <v>82</v>
      </c>
      <c r="AW294" s="13" t="s">
        <v>34</v>
      </c>
      <c r="AX294" s="13" t="s">
        <v>80</v>
      </c>
      <c r="AY294" s="249" t="s">
        <v>170</v>
      </c>
    </row>
    <row r="295" s="1" customFormat="1" ht="22.5" customHeight="1">
      <c r="B295" s="38"/>
      <c r="C295" s="216" t="s">
        <v>416</v>
      </c>
      <c r="D295" s="216" t="s">
        <v>172</v>
      </c>
      <c r="E295" s="217" t="s">
        <v>417</v>
      </c>
      <c r="F295" s="218" t="s">
        <v>418</v>
      </c>
      <c r="G295" s="219" t="s">
        <v>329</v>
      </c>
      <c r="H295" s="220">
        <v>14.563000000000001</v>
      </c>
      <c r="I295" s="221"/>
      <c r="J295" s="222">
        <f>ROUND(I295*H295,2)</f>
        <v>0</v>
      </c>
      <c r="K295" s="218" t="s">
        <v>176</v>
      </c>
      <c r="L295" s="43"/>
      <c r="M295" s="223" t="s">
        <v>21</v>
      </c>
      <c r="N295" s="224" t="s">
        <v>44</v>
      </c>
      <c r="O295" s="79"/>
      <c r="P295" s="225">
        <f>O295*H295</f>
        <v>0</v>
      </c>
      <c r="Q295" s="225">
        <v>0</v>
      </c>
      <c r="R295" s="225">
        <f>Q295*H295</f>
        <v>0</v>
      </c>
      <c r="S295" s="225">
        <v>1.8</v>
      </c>
      <c r="T295" s="226">
        <f>S295*H295</f>
        <v>26.2134</v>
      </c>
      <c r="AR295" s="17" t="s">
        <v>92</v>
      </c>
      <c r="AT295" s="17" t="s">
        <v>172</v>
      </c>
      <c r="AU295" s="17" t="s">
        <v>82</v>
      </c>
      <c r="AY295" s="17" t="s">
        <v>170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7" t="s">
        <v>80</v>
      </c>
      <c r="BK295" s="227">
        <f>ROUND(I295*H295,2)</f>
        <v>0</v>
      </c>
      <c r="BL295" s="17" t="s">
        <v>92</v>
      </c>
      <c r="BM295" s="17" t="s">
        <v>419</v>
      </c>
    </row>
    <row r="296" s="12" customFormat="1">
      <c r="B296" s="228"/>
      <c r="C296" s="229"/>
      <c r="D296" s="230" t="s">
        <v>178</v>
      </c>
      <c r="E296" s="231" t="s">
        <v>21</v>
      </c>
      <c r="F296" s="232" t="s">
        <v>420</v>
      </c>
      <c r="G296" s="229"/>
      <c r="H296" s="231" t="s">
        <v>21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178</v>
      </c>
      <c r="AU296" s="238" t="s">
        <v>82</v>
      </c>
      <c r="AV296" s="12" t="s">
        <v>80</v>
      </c>
      <c r="AW296" s="12" t="s">
        <v>34</v>
      </c>
      <c r="AX296" s="12" t="s">
        <v>73</v>
      </c>
      <c r="AY296" s="238" t="s">
        <v>170</v>
      </c>
    </row>
    <row r="297" s="12" customFormat="1">
      <c r="B297" s="228"/>
      <c r="C297" s="229"/>
      <c r="D297" s="230" t="s">
        <v>178</v>
      </c>
      <c r="E297" s="231" t="s">
        <v>21</v>
      </c>
      <c r="F297" s="232" t="s">
        <v>414</v>
      </c>
      <c r="G297" s="229"/>
      <c r="H297" s="231" t="s">
        <v>21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178</v>
      </c>
      <c r="AU297" s="238" t="s">
        <v>82</v>
      </c>
      <c r="AV297" s="12" t="s">
        <v>80</v>
      </c>
      <c r="AW297" s="12" t="s">
        <v>34</v>
      </c>
      <c r="AX297" s="12" t="s">
        <v>73</v>
      </c>
      <c r="AY297" s="238" t="s">
        <v>170</v>
      </c>
    </row>
    <row r="298" s="13" customFormat="1">
      <c r="B298" s="239"/>
      <c r="C298" s="240"/>
      <c r="D298" s="230" t="s">
        <v>178</v>
      </c>
      <c r="E298" s="241" t="s">
        <v>21</v>
      </c>
      <c r="F298" s="242" t="s">
        <v>421</v>
      </c>
      <c r="G298" s="240"/>
      <c r="H298" s="243">
        <v>2.1099999999999999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178</v>
      </c>
      <c r="AU298" s="249" t="s">
        <v>82</v>
      </c>
      <c r="AV298" s="13" t="s">
        <v>82</v>
      </c>
      <c r="AW298" s="13" t="s">
        <v>34</v>
      </c>
      <c r="AX298" s="13" t="s">
        <v>73</v>
      </c>
      <c r="AY298" s="249" t="s">
        <v>170</v>
      </c>
    </row>
    <row r="299" s="13" customFormat="1">
      <c r="B299" s="239"/>
      <c r="C299" s="240"/>
      <c r="D299" s="230" t="s">
        <v>178</v>
      </c>
      <c r="E299" s="241" t="s">
        <v>21</v>
      </c>
      <c r="F299" s="242" t="s">
        <v>422</v>
      </c>
      <c r="G299" s="240"/>
      <c r="H299" s="243">
        <v>4.1100000000000003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178</v>
      </c>
      <c r="AU299" s="249" t="s">
        <v>82</v>
      </c>
      <c r="AV299" s="13" t="s">
        <v>82</v>
      </c>
      <c r="AW299" s="13" t="s">
        <v>34</v>
      </c>
      <c r="AX299" s="13" t="s">
        <v>73</v>
      </c>
      <c r="AY299" s="249" t="s">
        <v>170</v>
      </c>
    </row>
    <row r="300" s="13" customFormat="1">
      <c r="B300" s="239"/>
      <c r="C300" s="240"/>
      <c r="D300" s="230" t="s">
        <v>178</v>
      </c>
      <c r="E300" s="241" t="s">
        <v>21</v>
      </c>
      <c r="F300" s="242" t="s">
        <v>423</v>
      </c>
      <c r="G300" s="240"/>
      <c r="H300" s="243">
        <v>8.343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178</v>
      </c>
      <c r="AU300" s="249" t="s">
        <v>82</v>
      </c>
      <c r="AV300" s="13" t="s">
        <v>82</v>
      </c>
      <c r="AW300" s="13" t="s">
        <v>34</v>
      </c>
      <c r="AX300" s="13" t="s">
        <v>73</v>
      </c>
      <c r="AY300" s="249" t="s">
        <v>170</v>
      </c>
    </row>
    <row r="301" s="14" customFormat="1">
      <c r="B301" s="250"/>
      <c r="C301" s="251"/>
      <c r="D301" s="230" t="s">
        <v>178</v>
      </c>
      <c r="E301" s="252" t="s">
        <v>21</v>
      </c>
      <c r="F301" s="253" t="s">
        <v>200</v>
      </c>
      <c r="G301" s="251"/>
      <c r="H301" s="254">
        <v>14.563000000000001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AT301" s="260" t="s">
        <v>178</v>
      </c>
      <c r="AU301" s="260" t="s">
        <v>82</v>
      </c>
      <c r="AV301" s="14" t="s">
        <v>92</v>
      </c>
      <c r="AW301" s="14" t="s">
        <v>34</v>
      </c>
      <c r="AX301" s="14" t="s">
        <v>80</v>
      </c>
      <c r="AY301" s="260" t="s">
        <v>170</v>
      </c>
    </row>
    <row r="302" s="1" customFormat="1" ht="22.5" customHeight="1">
      <c r="B302" s="38"/>
      <c r="C302" s="216" t="s">
        <v>424</v>
      </c>
      <c r="D302" s="216" t="s">
        <v>172</v>
      </c>
      <c r="E302" s="217" t="s">
        <v>425</v>
      </c>
      <c r="F302" s="218" t="s">
        <v>426</v>
      </c>
      <c r="G302" s="219" t="s">
        <v>175</v>
      </c>
      <c r="H302" s="220">
        <v>19.574000000000002</v>
      </c>
      <c r="I302" s="221"/>
      <c r="J302" s="222">
        <f>ROUND(I302*H302,2)</f>
        <v>0</v>
      </c>
      <c r="K302" s="218" t="s">
        <v>176</v>
      </c>
      <c r="L302" s="43"/>
      <c r="M302" s="223" t="s">
        <v>21</v>
      </c>
      <c r="N302" s="224" t="s">
        <v>44</v>
      </c>
      <c r="O302" s="79"/>
      <c r="P302" s="225">
        <f>O302*H302</f>
        <v>0</v>
      </c>
      <c r="Q302" s="225">
        <v>0</v>
      </c>
      <c r="R302" s="225">
        <f>Q302*H302</f>
        <v>0</v>
      </c>
      <c r="S302" s="225">
        <v>0.055</v>
      </c>
      <c r="T302" s="226">
        <f>S302*H302</f>
        <v>1.07657</v>
      </c>
      <c r="AR302" s="17" t="s">
        <v>92</v>
      </c>
      <c r="AT302" s="17" t="s">
        <v>172</v>
      </c>
      <c r="AU302" s="17" t="s">
        <v>82</v>
      </c>
      <c r="AY302" s="17" t="s">
        <v>170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7" t="s">
        <v>80</v>
      </c>
      <c r="BK302" s="227">
        <f>ROUND(I302*H302,2)</f>
        <v>0</v>
      </c>
      <c r="BL302" s="17" t="s">
        <v>92</v>
      </c>
      <c r="BM302" s="17" t="s">
        <v>427</v>
      </c>
    </row>
    <row r="303" s="12" customFormat="1">
      <c r="B303" s="228"/>
      <c r="C303" s="229"/>
      <c r="D303" s="230" t="s">
        <v>178</v>
      </c>
      <c r="E303" s="231" t="s">
        <v>21</v>
      </c>
      <c r="F303" s="232" t="s">
        <v>428</v>
      </c>
      <c r="G303" s="229"/>
      <c r="H303" s="231" t="s">
        <v>21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178</v>
      </c>
      <c r="AU303" s="238" t="s">
        <v>82</v>
      </c>
      <c r="AV303" s="12" t="s">
        <v>80</v>
      </c>
      <c r="AW303" s="12" t="s">
        <v>34</v>
      </c>
      <c r="AX303" s="12" t="s">
        <v>73</v>
      </c>
      <c r="AY303" s="238" t="s">
        <v>170</v>
      </c>
    </row>
    <row r="304" s="13" customFormat="1">
      <c r="B304" s="239"/>
      <c r="C304" s="240"/>
      <c r="D304" s="230" t="s">
        <v>178</v>
      </c>
      <c r="E304" s="241" t="s">
        <v>21</v>
      </c>
      <c r="F304" s="242" t="s">
        <v>429</v>
      </c>
      <c r="G304" s="240"/>
      <c r="H304" s="243">
        <v>2.1629999999999998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AT304" s="249" t="s">
        <v>178</v>
      </c>
      <c r="AU304" s="249" t="s">
        <v>82</v>
      </c>
      <c r="AV304" s="13" t="s">
        <v>82</v>
      </c>
      <c r="AW304" s="13" t="s">
        <v>34</v>
      </c>
      <c r="AX304" s="13" t="s">
        <v>73</v>
      </c>
      <c r="AY304" s="249" t="s">
        <v>170</v>
      </c>
    </row>
    <row r="305" s="13" customFormat="1">
      <c r="B305" s="239"/>
      <c r="C305" s="240"/>
      <c r="D305" s="230" t="s">
        <v>178</v>
      </c>
      <c r="E305" s="241" t="s">
        <v>21</v>
      </c>
      <c r="F305" s="242" t="s">
        <v>430</v>
      </c>
      <c r="G305" s="240"/>
      <c r="H305" s="243">
        <v>2.6880000000000002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178</v>
      </c>
      <c r="AU305" s="249" t="s">
        <v>82</v>
      </c>
      <c r="AV305" s="13" t="s">
        <v>82</v>
      </c>
      <c r="AW305" s="13" t="s">
        <v>34</v>
      </c>
      <c r="AX305" s="13" t="s">
        <v>73</v>
      </c>
      <c r="AY305" s="249" t="s">
        <v>170</v>
      </c>
    </row>
    <row r="306" s="13" customFormat="1">
      <c r="B306" s="239"/>
      <c r="C306" s="240"/>
      <c r="D306" s="230" t="s">
        <v>178</v>
      </c>
      <c r="E306" s="241" t="s">
        <v>21</v>
      </c>
      <c r="F306" s="242" t="s">
        <v>431</v>
      </c>
      <c r="G306" s="240"/>
      <c r="H306" s="243">
        <v>14.723000000000001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178</v>
      </c>
      <c r="AU306" s="249" t="s">
        <v>82</v>
      </c>
      <c r="AV306" s="13" t="s">
        <v>82</v>
      </c>
      <c r="AW306" s="13" t="s">
        <v>34</v>
      </c>
      <c r="AX306" s="13" t="s">
        <v>73</v>
      </c>
      <c r="AY306" s="249" t="s">
        <v>170</v>
      </c>
    </row>
    <row r="307" s="14" customFormat="1">
      <c r="B307" s="250"/>
      <c r="C307" s="251"/>
      <c r="D307" s="230" t="s">
        <v>178</v>
      </c>
      <c r="E307" s="252" t="s">
        <v>21</v>
      </c>
      <c r="F307" s="253" t="s">
        <v>200</v>
      </c>
      <c r="G307" s="251"/>
      <c r="H307" s="254">
        <v>19.574000000000002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AT307" s="260" t="s">
        <v>178</v>
      </c>
      <c r="AU307" s="260" t="s">
        <v>82</v>
      </c>
      <c r="AV307" s="14" t="s">
        <v>92</v>
      </c>
      <c r="AW307" s="14" t="s">
        <v>34</v>
      </c>
      <c r="AX307" s="14" t="s">
        <v>80</v>
      </c>
      <c r="AY307" s="260" t="s">
        <v>170</v>
      </c>
    </row>
    <row r="308" s="1" customFormat="1" ht="22.5" customHeight="1">
      <c r="B308" s="38"/>
      <c r="C308" s="216" t="s">
        <v>432</v>
      </c>
      <c r="D308" s="216" t="s">
        <v>172</v>
      </c>
      <c r="E308" s="217" t="s">
        <v>433</v>
      </c>
      <c r="F308" s="218" t="s">
        <v>434</v>
      </c>
      <c r="G308" s="219" t="s">
        <v>306</v>
      </c>
      <c r="H308" s="220">
        <v>43.549999999999997</v>
      </c>
      <c r="I308" s="221"/>
      <c r="J308" s="222">
        <f>ROUND(I308*H308,2)</f>
        <v>0</v>
      </c>
      <c r="K308" s="218" t="s">
        <v>176</v>
      </c>
      <c r="L308" s="43"/>
      <c r="M308" s="223" t="s">
        <v>21</v>
      </c>
      <c r="N308" s="224" t="s">
        <v>44</v>
      </c>
      <c r="O308" s="79"/>
      <c r="P308" s="225">
        <f>O308*H308</f>
        <v>0</v>
      </c>
      <c r="Q308" s="225">
        <v>0</v>
      </c>
      <c r="R308" s="225">
        <f>Q308*H308</f>
        <v>0</v>
      </c>
      <c r="S308" s="225">
        <v>0.0070000000000000001</v>
      </c>
      <c r="T308" s="226">
        <f>S308*H308</f>
        <v>0.30485000000000001</v>
      </c>
      <c r="AR308" s="17" t="s">
        <v>92</v>
      </c>
      <c r="AT308" s="17" t="s">
        <v>172</v>
      </c>
      <c r="AU308" s="17" t="s">
        <v>82</v>
      </c>
      <c r="AY308" s="17" t="s">
        <v>170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7" t="s">
        <v>80</v>
      </c>
      <c r="BK308" s="227">
        <f>ROUND(I308*H308,2)</f>
        <v>0</v>
      </c>
      <c r="BL308" s="17" t="s">
        <v>92</v>
      </c>
      <c r="BM308" s="17" t="s">
        <v>435</v>
      </c>
    </row>
    <row r="309" s="12" customFormat="1">
      <c r="B309" s="228"/>
      <c r="C309" s="229"/>
      <c r="D309" s="230" t="s">
        <v>178</v>
      </c>
      <c r="E309" s="231" t="s">
        <v>21</v>
      </c>
      <c r="F309" s="232" t="s">
        <v>436</v>
      </c>
      <c r="G309" s="229"/>
      <c r="H309" s="231" t="s">
        <v>21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178</v>
      </c>
      <c r="AU309" s="238" t="s">
        <v>82</v>
      </c>
      <c r="AV309" s="12" t="s">
        <v>80</v>
      </c>
      <c r="AW309" s="12" t="s">
        <v>34</v>
      </c>
      <c r="AX309" s="12" t="s">
        <v>73</v>
      </c>
      <c r="AY309" s="238" t="s">
        <v>170</v>
      </c>
    </row>
    <row r="310" s="13" customFormat="1">
      <c r="B310" s="239"/>
      <c r="C310" s="240"/>
      <c r="D310" s="230" t="s">
        <v>178</v>
      </c>
      <c r="E310" s="241" t="s">
        <v>21</v>
      </c>
      <c r="F310" s="242" t="s">
        <v>437</v>
      </c>
      <c r="G310" s="240"/>
      <c r="H310" s="243">
        <v>40.399999999999999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178</v>
      </c>
      <c r="AU310" s="249" t="s">
        <v>82</v>
      </c>
      <c r="AV310" s="13" t="s">
        <v>82</v>
      </c>
      <c r="AW310" s="13" t="s">
        <v>34</v>
      </c>
      <c r="AX310" s="13" t="s">
        <v>73</v>
      </c>
      <c r="AY310" s="249" t="s">
        <v>170</v>
      </c>
    </row>
    <row r="311" s="13" customFormat="1">
      <c r="B311" s="239"/>
      <c r="C311" s="240"/>
      <c r="D311" s="230" t="s">
        <v>178</v>
      </c>
      <c r="E311" s="241" t="s">
        <v>21</v>
      </c>
      <c r="F311" s="242" t="s">
        <v>438</v>
      </c>
      <c r="G311" s="240"/>
      <c r="H311" s="243">
        <v>3.1499999999999999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178</v>
      </c>
      <c r="AU311" s="249" t="s">
        <v>82</v>
      </c>
      <c r="AV311" s="13" t="s">
        <v>82</v>
      </c>
      <c r="AW311" s="13" t="s">
        <v>34</v>
      </c>
      <c r="AX311" s="13" t="s">
        <v>73</v>
      </c>
      <c r="AY311" s="249" t="s">
        <v>170</v>
      </c>
    </row>
    <row r="312" s="14" customFormat="1">
      <c r="B312" s="250"/>
      <c r="C312" s="251"/>
      <c r="D312" s="230" t="s">
        <v>178</v>
      </c>
      <c r="E312" s="252" t="s">
        <v>21</v>
      </c>
      <c r="F312" s="253" t="s">
        <v>200</v>
      </c>
      <c r="G312" s="251"/>
      <c r="H312" s="254">
        <v>43.549999999999997</v>
      </c>
      <c r="I312" s="255"/>
      <c r="J312" s="251"/>
      <c r="K312" s="251"/>
      <c r="L312" s="256"/>
      <c r="M312" s="257"/>
      <c r="N312" s="258"/>
      <c r="O312" s="258"/>
      <c r="P312" s="258"/>
      <c r="Q312" s="258"/>
      <c r="R312" s="258"/>
      <c r="S312" s="258"/>
      <c r="T312" s="259"/>
      <c r="AT312" s="260" t="s">
        <v>178</v>
      </c>
      <c r="AU312" s="260" t="s">
        <v>82</v>
      </c>
      <c r="AV312" s="14" t="s">
        <v>92</v>
      </c>
      <c r="AW312" s="14" t="s">
        <v>34</v>
      </c>
      <c r="AX312" s="14" t="s">
        <v>80</v>
      </c>
      <c r="AY312" s="260" t="s">
        <v>170</v>
      </c>
    </row>
    <row r="313" s="1" customFormat="1" ht="22.5" customHeight="1">
      <c r="B313" s="38"/>
      <c r="C313" s="216" t="s">
        <v>439</v>
      </c>
      <c r="D313" s="216" t="s">
        <v>172</v>
      </c>
      <c r="E313" s="217" t="s">
        <v>440</v>
      </c>
      <c r="F313" s="218" t="s">
        <v>441</v>
      </c>
      <c r="G313" s="219" t="s">
        <v>306</v>
      </c>
      <c r="H313" s="220">
        <v>20.199999999999999</v>
      </c>
      <c r="I313" s="221"/>
      <c r="J313" s="222">
        <f>ROUND(I313*H313,2)</f>
        <v>0</v>
      </c>
      <c r="K313" s="218" t="s">
        <v>176</v>
      </c>
      <c r="L313" s="43"/>
      <c r="M313" s="223" t="s">
        <v>21</v>
      </c>
      <c r="N313" s="224" t="s">
        <v>44</v>
      </c>
      <c r="O313" s="79"/>
      <c r="P313" s="225">
        <f>O313*H313</f>
        <v>0</v>
      </c>
      <c r="Q313" s="225">
        <v>0</v>
      </c>
      <c r="R313" s="225">
        <f>Q313*H313</f>
        <v>0</v>
      </c>
      <c r="S313" s="225">
        <v>0.0089999999999999993</v>
      </c>
      <c r="T313" s="226">
        <f>S313*H313</f>
        <v>0.18179999999999999</v>
      </c>
      <c r="AR313" s="17" t="s">
        <v>92</v>
      </c>
      <c r="AT313" s="17" t="s">
        <v>172</v>
      </c>
      <c r="AU313" s="17" t="s">
        <v>82</v>
      </c>
      <c r="AY313" s="17" t="s">
        <v>170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7" t="s">
        <v>80</v>
      </c>
      <c r="BK313" s="227">
        <f>ROUND(I313*H313,2)</f>
        <v>0</v>
      </c>
      <c r="BL313" s="17" t="s">
        <v>92</v>
      </c>
      <c r="BM313" s="17" t="s">
        <v>442</v>
      </c>
    </row>
    <row r="314" s="13" customFormat="1">
      <c r="B314" s="239"/>
      <c r="C314" s="240"/>
      <c r="D314" s="230" t="s">
        <v>178</v>
      </c>
      <c r="E314" s="241" t="s">
        <v>21</v>
      </c>
      <c r="F314" s="242" t="s">
        <v>443</v>
      </c>
      <c r="G314" s="240"/>
      <c r="H314" s="243">
        <v>20.199999999999999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AT314" s="249" t="s">
        <v>178</v>
      </c>
      <c r="AU314" s="249" t="s">
        <v>82</v>
      </c>
      <c r="AV314" s="13" t="s">
        <v>82</v>
      </c>
      <c r="AW314" s="13" t="s">
        <v>34</v>
      </c>
      <c r="AX314" s="13" t="s">
        <v>80</v>
      </c>
      <c r="AY314" s="249" t="s">
        <v>170</v>
      </c>
    </row>
    <row r="315" s="1" customFormat="1" ht="22.5" customHeight="1">
      <c r="B315" s="38"/>
      <c r="C315" s="216" t="s">
        <v>444</v>
      </c>
      <c r="D315" s="216" t="s">
        <v>172</v>
      </c>
      <c r="E315" s="217" t="s">
        <v>445</v>
      </c>
      <c r="F315" s="218" t="s">
        <v>446</v>
      </c>
      <c r="G315" s="219" t="s">
        <v>306</v>
      </c>
      <c r="H315" s="220">
        <v>3.1499999999999999</v>
      </c>
      <c r="I315" s="221"/>
      <c r="J315" s="222">
        <f>ROUND(I315*H315,2)</f>
        <v>0</v>
      </c>
      <c r="K315" s="218" t="s">
        <v>176</v>
      </c>
      <c r="L315" s="43"/>
      <c r="M315" s="223" t="s">
        <v>21</v>
      </c>
      <c r="N315" s="224" t="s">
        <v>44</v>
      </c>
      <c r="O315" s="79"/>
      <c r="P315" s="225">
        <f>O315*H315</f>
        <v>0</v>
      </c>
      <c r="Q315" s="225">
        <v>0</v>
      </c>
      <c r="R315" s="225">
        <f>Q315*H315</f>
        <v>0</v>
      </c>
      <c r="S315" s="225">
        <v>0.0089999999999999993</v>
      </c>
      <c r="T315" s="226">
        <f>S315*H315</f>
        <v>0.028349999999999997</v>
      </c>
      <c r="AR315" s="17" t="s">
        <v>92</v>
      </c>
      <c r="AT315" s="17" t="s">
        <v>172</v>
      </c>
      <c r="AU315" s="17" t="s">
        <v>82</v>
      </c>
      <c r="AY315" s="17" t="s">
        <v>170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7" t="s">
        <v>80</v>
      </c>
      <c r="BK315" s="227">
        <f>ROUND(I315*H315,2)</f>
        <v>0</v>
      </c>
      <c r="BL315" s="17" t="s">
        <v>92</v>
      </c>
      <c r="BM315" s="17" t="s">
        <v>447</v>
      </c>
    </row>
    <row r="316" s="13" customFormat="1">
      <c r="B316" s="239"/>
      <c r="C316" s="240"/>
      <c r="D316" s="230" t="s">
        <v>178</v>
      </c>
      <c r="E316" s="241" t="s">
        <v>21</v>
      </c>
      <c r="F316" s="242" t="s">
        <v>448</v>
      </c>
      <c r="G316" s="240"/>
      <c r="H316" s="243">
        <v>3.1499999999999999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178</v>
      </c>
      <c r="AU316" s="249" t="s">
        <v>82</v>
      </c>
      <c r="AV316" s="13" t="s">
        <v>82</v>
      </c>
      <c r="AW316" s="13" t="s">
        <v>34</v>
      </c>
      <c r="AX316" s="13" t="s">
        <v>80</v>
      </c>
      <c r="AY316" s="249" t="s">
        <v>170</v>
      </c>
    </row>
    <row r="317" s="1" customFormat="1" ht="16.5" customHeight="1">
      <c r="B317" s="38"/>
      <c r="C317" s="216" t="s">
        <v>449</v>
      </c>
      <c r="D317" s="216" t="s">
        <v>172</v>
      </c>
      <c r="E317" s="217" t="s">
        <v>450</v>
      </c>
      <c r="F317" s="218" t="s">
        <v>451</v>
      </c>
      <c r="G317" s="219" t="s">
        <v>329</v>
      </c>
      <c r="H317" s="220">
        <v>0.371</v>
      </c>
      <c r="I317" s="221"/>
      <c r="J317" s="222">
        <f>ROUND(I317*H317,2)</f>
        <v>0</v>
      </c>
      <c r="K317" s="218" t="s">
        <v>176</v>
      </c>
      <c r="L317" s="43"/>
      <c r="M317" s="223" t="s">
        <v>21</v>
      </c>
      <c r="N317" s="224" t="s">
        <v>44</v>
      </c>
      <c r="O317" s="79"/>
      <c r="P317" s="225">
        <f>O317*H317</f>
        <v>0</v>
      </c>
      <c r="Q317" s="225">
        <v>0</v>
      </c>
      <c r="R317" s="225">
        <f>Q317*H317</f>
        <v>0</v>
      </c>
      <c r="S317" s="225">
        <v>2.2000000000000002</v>
      </c>
      <c r="T317" s="226">
        <f>S317*H317</f>
        <v>0.81620000000000004</v>
      </c>
      <c r="AR317" s="17" t="s">
        <v>92</v>
      </c>
      <c r="AT317" s="17" t="s">
        <v>172</v>
      </c>
      <c r="AU317" s="17" t="s">
        <v>82</v>
      </c>
      <c r="AY317" s="17" t="s">
        <v>170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7" t="s">
        <v>80</v>
      </c>
      <c r="BK317" s="227">
        <f>ROUND(I317*H317,2)</f>
        <v>0</v>
      </c>
      <c r="BL317" s="17" t="s">
        <v>92</v>
      </c>
      <c r="BM317" s="17" t="s">
        <v>452</v>
      </c>
    </row>
    <row r="318" s="12" customFormat="1">
      <c r="B318" s="228"/>
      <c r="C318" s="229"/>
      <c r="D318" s="230" t="s">
        <v>178</v>
      </c>
      <c r="E318" s="231" t="s">
        <v>21</v>
      </c>
      <c r="F318" s="232" t="s">
        <v>453</v>
      </c>
      <c r="G318" s="229"/>
      <c r="H318" s="231" t="s">
        <v>21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178</v>
      </c>
      <c r="AU318" s="238" t="s">
        <v>82</v>
      </c>
      <c r="AV318" s="12" t="s">
        <v>80</v>
      </c>
      <c r="AW318" s="12" t="s">
        <v>34</v>
      </c>
      <c r="AX318" s="12" t="s">
        <v>73</v>
      </c>
      <c r="AY318" s="238" t="s">
        <v>170</v>
      </c>
    </row>
    <row r="319" s="12" customFormat="1">
      <c r="B319" s="228"/>
      <c r="C319" s="229"/>
      <c r="D319" s="230" t="s">
        <v>178</v>
      </c>
      <c r="E319" s="231" t="s">
        <v>21</v>
      </c>
      <c r="F319" s="232" t="s">
        <v>454</v>
      </c>
      <c r="G319" s="229"/>
      <c r="H319" s="231" t="s">
        <v>21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178</v>
      </c>
      <c r="AU319" s="238" t="s">
        <v>82</v>
      </c>
      <c r="AV319" s="12" t="s">
        <v>80</v>
      </c>
      <c r="AW319" s="12" t="s">
        <v>34</v>
      </c>
      <c r="AX319" s="12" t="s">
        <v>73</v>
      </c>
      <c r="AY319" s="238" t="s">
        <v>170</v>
      </c>
    </row>
    <row r="320" s="13" customFormat="1">
      <c r="B320" s="239"/>
      <c r="C320" s="240"/>
      <c r="D320" s="230" t="s">
        <v>178</v>
      </c>
      <c r="E320" s="241" t="s">
        <v>21</v>
      </c>
      <c r="F320" s="242" t="s">
        <v>455</v>
      </c>
      <c r="G320" s="240"/>
      <c r="H320" s="243">
        <v>0.371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AT320" s="249" t="s">
        <v>178</v>
      </c>
      <c r="AU320" s="249" t="s">
        <v>82</v>
      </c>
      <c r="AV320" s="13" t="s">
        <v>82</v>
      </c>
      <c r="AW320" s="13" t="s">
        <v>34</v>
      </c>
      <c r="AX320" s="13" t="s">
        <v>80</v>
      </c>
      <c r="AY320" s="249" t="s">
        <v>170</v>
      </c>
    </row>
    <row r="321" s="1" customFormat="1" ht="16.5" customHeight="1">
      <c r="B321" s="38"/>
      <c r="C321" s="216" t="s">
        <v>456</v>
      </c>
      <c r="D321" s="216" t="s">
        <v>172</v>
      </c>
      <c r="E321" s="217" t="s">
        <v>457</v>
      </c>
      <c r="F321" s="218" t="s">
        <v>458</v>
      </c>
      <c r="G321" s="219" t="s">
        <v>329</v>
      </c>
      <c r="H321" s="220">
        <v>0.371</v>
      </c>
      <c r="I321" s="221"/>
      <c r="J321" s="222">
        <f>ROUND(I321*H321,2)</f>
        <v>0</v>
      </c>
      <c r="K321" s="218" t="s">
        <v>176</v>
      </c>
      <c r="L321" s="43"/>
      <c r="M321" s="223" t="s">
        <v>21</v>
      </c>
      <c r="N321" s="224" t="s">
        <v>44</v>
      </c>
      <c r="O321" s="79"/>
      <c r="P321" s="225">
        <f>O321*H321</f>
        <v>0</v>
      </c>
      <c r="Q321" s="225">
        <v>0</v>
      </c>
      <c r="R321" s="225">
        <f>Q321*H321</f>
        <v>0</v>
      </c>
      <c r="S321" s="225">
        <v>0.043999999999999997</v>
      </c>
      <c r="T321" s="226">
        <f>S321*H321</f>
        <v>0.016323999999999998</v>
      </c>
      <c r="AR321" s="17" t="s">
        <v>92</v>
      </c>
      <c r="AT321" s="17" t="s">
        <v>172</v>
      </c>
      <c r="AU321" s="17" t="s">
        <v>82</v>
      </c>
      <c r="AY321" s="17" t="s">
        <v>170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7" t="s">
        <v>80</v>
      </c>
      <c r="BK321" s="227">
        <f>ROUND(I321*H321,2)</f>
        <v>0</v>
      </c>
      <c r="BL321" s="17" t="s">
        <v>92</v>
      </c>
      <c r="BM321" s="17" t="s">
        <v>459</v>
      </c>
    </row>
    <row r="322" s="1" customFormat="1" ht="22.5" customHeight="1">
      <c r="B322" s="38"/>
      <c r="C322" s="216" t="s">
        <v>460</v>
      </c>
      <c r="D322" s="216" t="s">
        <v>172</v>
      </c>
      <c r="E322" s="217" t="s">
        <v>461</v>
      </c>
      <c r="F322" s="218" t="s">
        <v>462</v>
      </c>
      <c r="G322" s="219" t="s">
        <v>329</v>
      </c>
      <c r="H322" s="220">
        <v>1.7030000000000001</v>
      </c>
      <c r="I322" s="221"/>
      <c r="J322" s="222">
        <f>ROUND(I322*H322,2)</f>
        <v>0</v>
      </c>
      <c r="K322" s="218" t="s">
        <v>176</v>
      </c>
      <c r="L322" s="43"/>
      <c r="M322" s="223" t="s">
        <v>21</v>
      </c>
      <c r="N322" s="224" t="s">
        <v>44</v>
      </c>
      <c r="O322" s="79"/>
      <c r="P322" s="225">
        <f>O322*H322</f>
        <v>0</v>
      </c>
      <c r="Q322" s="225">
        <v>0</v>
      </c>
      <c r="R322" s="225">
        <f>Q322*H322</f>
        <v>0</v>
      </c>
      <c r="S322" s="225">
        <v>1.8</v>
      </c>
      <c r="T322" s="226">
        <f>S322*H322</f>
        <v>3.0654000000000003</v>
      </c>
      <c r="AR322" s="17" t="s">
        <v>92</v>
      </c>
      <c r="AT322" s="17" t="s">
        <v>172</v>
      </c>
      <c r="AU322" s="17" t="s">
        <v>82</v>
      </c>
      <c r="AY322" s="17" t="s">
        <v>170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7" t="s">
        <v>80</v>
      </c>
      <c r="BK322" s="227">
        <f>ROUND(I322*H322,2)</f>
        <v>0</v>
      </c>
      <c r="BL322" s="17" t="s">
        <v>92</v>
      </c>
      <c r="BM322" s="17" t="s">
        <v>463</v>
      </c>
    </row>
    <row r="323" s="12" customFormat="1">
      <c r="B323" s="228"/>
      <c r="C323" s="229"/>
      <c r="D323" s="230" t="s">
        <v>178</v>
      </c>
      <c r="E323" s="231" t="s">
        <v>21</v>
      </c>
      <c r="F323" s="232" t="s">
        <v>464</v>
      </c>
      <c r="G323" s="229"/>
      <c r="H323" s="231" t="s">
        <v>21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AT323" s="238" t="s">
        <v>178</v>
      </c>
      <c r="AU323" s="238" t="s">
        <v>82</v>
      </c>
      <c r="AV323" s="12" t="s">
        <v>80</v>
      </c>
      <c r="AW323" s="12" t="s">
        <v>34</v>
      </c>
      <c r="AX323" s="12" t="s">
        <v>73</v>
      </c>
      <c r="AY323" s="238" t="s">
        <v>170</v>
      </c>
    </row>
    <row r="324" s="12" customFormat="1">
      <c r="B324" s="228"/>
      <c r="C324" s="229"/>
      <c r="D324" s="230" t="s">
        <v>178</v>
      </c>
      <c r="E324" s="231" t="s">
        <v>21</v>
      </c>
      <c r="F324" s="232" t="s">
        <v>465</v>
      </c>
      <c r="G324" s="229"/>
      <c r="H324" s="231" t="s">
        <v>21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178</v>
      </c>
      <c r="AU324" s="238" t="s">
        <v>82</v>
      </c>
      <c r="AV324" s="12" t="s">
        <v>80</v>
      </c>
      <c r="AW324" s="12" t="s">
        <v>34</v>
      </c>
      <c r="AX324" s="12" t="s">
        <v>73</v>
      </c>
      <c r="AY324" s="238" t="s">
        <v>170</v>
      </c>
    </row>
    <row r="325" s="13" customFormat="1">
      <c r="B325" s="239"/>
      <c r="C325" s="240"/>
      <c r="D325" s="230" t="s">
        <v>178</v>
      </c>
      <c r="E325" s="241" t="s">
        <v>21</v>
      </c>
      <c r="F325" s="242" t="s">
        <v>466</v>
      </c>
      <c r="G325" s="240"/>
      <c r="H325" s="243">
        <v>0.503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AT325" s="249" t="s">
        <v>178</v>
      </c>
      <c r="AU325" s="249" t="s">
        <v>82</v>
      </c>
      <c r="AV325" s="13" t="s">
        <v>82</v>
      </c>
      <c r="AW325" s="13" t="s">
        <v>34</v>
      </c>
      <c r="AX325" s="13" t="s">
        <v>73</v>
      </c>
      <c r="AY325" s="249" t="s">
        <v>170</v>
      </c>
    </row>
    <row r="326" s="12" customFormat="1">
      <c r="B326" s="228"/>
      <c r="C326" s="229"/>
      <c r="D326" s="230" t="s">
        <v>178</v>
      </c>
      <c r="E326" s="231" t="s">
        <v>21</v>
      </c>
      <c r="F326" s="232" t="s">
        <v>467</v>
      </c>
      <c r="G326" s="229"/>
      <c r="H326" s="231" t="s">
        <v>21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178</v>
      </c>
      <c r="AU326" s="238" t="s">
        <v>82</v>
      </c>
      <c r="AV326" s="12" t="s">
        <v>80</v>
      </c>
      <c r="AW326" s="12" t="s">
        <v>34</v>
      </c>
      <c r="AX326" s="12" t="s">
        <v>73</v>
      </c>
      <c r="AY326" s="238" t="s">
        <v>170</v>
      </c>
    </row>
    <row r="327" s="12" customFormat="1">
      <c r="B327" s="228"/>
      <c r="C327" s="229"/>
      <c r="D327" s="230" t="s">
        <v>178</v>
      </c>
      <c r="E327" s="231" t="s">
        <v>21</v>
      </c>
      <c r="F327" s="232" t="s">
        <v>468</v>
      </c>
      <c r="G327" s="229"/>
      <c r="H327" s="231" t="s">
        <v>21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178</v>
      </c>
      <c r="AU327" s="238" t="s">
        <v>82</v>
      </c>
      <c r="AV327" s="12" t="s">
        <v>80</v>
      </c>
      <c r="AW327" s="12" t="s">
        <v>34</v>
      </c>
      <c r="AX327" s="12" t="s">
        <v>73</v>
      </c>
      <c r="AY327" s="238" t="s">
        <v>170</v>
      </c>
    </row>
    <row r="328" s="13" customFormat="1">
      <c r="B328" s="239"/>
      <c r="C328" s="240"/>
      <c r="D328" s="230" t="s">
        <v>178</v>
      </c>
      <c r="E328" s="241" t="s">
        <v>21</v>
      </c>
      <c r="F328" s="242" t="s">
        <v>469</v>
      </c>
      <c r="G328" s="240"/>
      <c r="H328" s="243">
        <v>1.2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178</v>
      </c>
      <c r="AU328" s="249" t="s">
        <v>82</v>
      </c>
      <c r="AV328" s="13" t="s">
        <v>82</v>
      </c>
      <c r="AW328" s="13" t="s">
        <v>34</v>
      </c>
      <c r="AX328" s="13" t="s">
        <v>73</v>
      </c>
      <c r="AY328" s="249" t="s">
        <v>170</v>
      </c>
    </row>
    <row r="329" s="14" customFormat="1">
      <c r="B329" s="250"/>
      <c r="C329" s="251"/>
      <c r="D329" s="230" t="s">
        <v>178</v>
      </c>
      <c r="E329" s="252" t="s">
        <v>21</v>
      </c>
      <c r="F329" s="253" t="s">
        <v>200</v>
      </c>
      <c r="G329" s="251"/>
      <c r="H329" s="254">
        <v>1.7029999999999999</v>
      </c>
      <c r="I329" s="255"/>
      <c r="J329" s="251"/>
      <c r="K329" s="251"/>
      <c r="L329" s="256"/>
      <c r="M329" s="257"/>
      <c r="N329" s="258"/>
      <c r="O329" s="258"/>
      <c r="P329" s="258"/>
      <c r="Q329" s="258"/>
      <c r="R329" s="258"/>
      <c r="S329" s="258"/>
      <c r="T329" s="259"/>
      <c r="AT329" s="260" t="s">
        <v>178</v>
      </c>
      <c r="AU329" s="260" t="s">
        <v>82</v>
      </c>
      <c r="AV329" s="14" t="s">
        <v>92</v>
      </c>
      <c r="AW329" s="14" t="s">
        <v>34</v>
      </c>
      <c r="AX329" s="14" t="s">
        <v>80</v>
      </c>
      <c r="AY329" s="260" t="s">
        <v>170</v>
      </c>
    </row>
    <row r="330" s="1" customFormat="1" ht="22.5" customHeight="1">
      <c r="B330" s="38"/>
      <c r="C330" s="216" t="s">
        <v>470</v>
      </c>
      <c r="D330" s="216" t="s">
        <v>172</v>
      </c>
      <c r="E330" s="217" t="s">
        <v>471</v>
      </c>
      <c r="F330" s="218" t="s">
        <v>472</v>
      </c>
      <c r="G330" s="219" t="s">
        <v>329</v>
      </c>
      <c r="H330" s="220">
        <v>14.319000000000001</v>
      </c>
      <c r="I330" s="221"/>
      <c r="J330" s="222">
        <f>ROUND(I330*H330,2)</f>
        <v>0</v>
      </c>
      <c r="K330" s="218" t="s">
        <v>176</v>
      </c>
      <c r="L330" s="43"/>
      <c r="M330" s="223" t="s">
        <v>21</v>
      </c>
      <c r="N330" s="224" t="s">
        <v>44</v>
      </c>
      <c r="O330" s="79"/>
      <c r="P330" s="225">
        <f>O330*H330</f>
        <v>0</v>
      </c>
      <c r="Q330" s="225">
        <v>0</v>
      </c>
      <c r="R330" s="225">
        <f>Q330*H330</f>
        <v>0</v>
      </c>
      <c r="S330" s="225">
        <v>1.8</v>
      </c>
      <c r="T330" s="226">
        <f>S330*H330</f>
        <v>25.7742</v>
      </c>
      <c r="AR330" s="17" t="s">
        <v>92</v>
      </c>
      <c r="AT330" s="17" t="s">
        <v>172</v>
      </c>
      <c r="AU330" s="17" t="s">
        <v>82</v>
      </c>
      <c r="AY330" s="17" t="s">
        <v>170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7" t="s">
        <v>80</v>
      </c>
      <c r="BK330" s="227">
        <f>ROUND(I330*H330,2)</f>
        <v>0</v>
      </c>
      <c r="BL330" s="17" t="s">
        <v>92</v>
      </c>
      <c r="BM330" s="17" t="s">
        <v>473</v>
      </c>
    </row>
    <row r="331" s="12" customFormat="1">
      <c r="B331" s="228"/>
      <c r="C331" s="229"/>
      <c r="D331" s="230" t="s">
        <v>178</v>
      </c>
      <c r="E331" s="231" t="s">
        <v>21</v>
      </c>
      <c r="F331" s="232" t="s">
        <v>474</v>
      </c>
      <c r="G331" s="229"/>
      <c r="H331" s="231" t="s">
        <v>21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178</v>
      </c>
      <c r="AU331" s="238" t="s">
        <v>82</v>
      </c>
      <c r="AV331" s="12" t="s">
        <v>80</v>
      </c>
      <c r="AW331" s="12" t="s">
        <v>34</v>
      </c>
      <c r="AX331" s="12" t="s">
        <v>73</v>
      </c>
      <c r="AY331" s="238" t="s">
        <v>170</v>
      </c>
    </row>
    <row r="332" s="12" customFormat="1">
      <c r="B332" s="228"/>
      <c r="C332" s="229"/>
      <c r="D332" s="230" t="s">
        <v>178</v>
      </c>
      <c r="E332" s="231" t="s">
        <v>21</v>
      </c>
      <c r="F332" s="232" t="s">
        <v>454</v>
      </c>
      <c r="G332" s="229"/>
      <c r="H332" s="231" t="s">
        <v>21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178</v>
      </c>
      <c r="AU332" s="238" t="s">
        <v>82</v>
      </c>
      <c r="AV332" s="12" t="s">
        <v>80</v>
      </c>
      <c r="AW332" s="12" t="s">
        <v>34</v>
      </c>
      <c r="AX332" s="12" t="s">
        <v>73</v>
      </c>
      <c r="AY332" s="238" t="s">
        <v>170</v>
      </c>
    </row>
    <row r="333" s="13" customFormat="1">
      <c r="B333" s="239"/>
      <c r="C333" s="240"/>
      <c r="D333" s="230" t="s">
        <v>178</v>
      </c>
      <c r="E333" s="241" t="s">
        <v>21</v>
      </c>
      <c r="F333" s="242" t="s">
        <v>475</v>
      </c>
      <c r="G333" s="240"/>
      <c r="H333" s="243">
        <v>13.148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178</v>
      </c>
      <c r="AU333" s="249" t="s">
        <v>82</v>
      </c>
      <c r="AV333" s="13" t="s">
        <v>82</v>
      </c>
      <c r="AW333" s="13" t="s">
        <v>34</v>
      </c>
      <c r="AX333" s="13" t="s">
        <v>73</v>
      </c>
      <c r="AY333" s="249" t="s">
        <v>170</v>
      </c>
    </row>
    <row r="334" s="13" customFormat="1">
      <c r="B334" s="239"/>
      <c r="C334" s="240"/>
      <c r="D334" s="230" t="s">
        <v>178</v>
      </c>
      <c r="E334" s="241" t="s">
        <v>21</v>
      </c>
      <c r="F334" s="242" t="s">
        <v>476</v>
      </c>
      <c r="G334" s="240"/>
      <c r="H334" s="243">
        <v>2.1549999999999998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178</v>
      </c>
      <c r="AU334" s="249" t="s">
        <v>82</v>
      </c>
      <c r="AV334" s="13" t="s">
        <v>82</v>
      </c>
      <c r="AW334" s="13" t="s">
        <v>34</v>
      </c>
      <c r="AX334" s="13" t="s">
        <v>73</v>
      </c>
      <c r="AY334" s="249" t="s">
        <v>170</v>
      </c>
    </row>
    <row r="335" s="12" customFormat="1">
      <c r="B335" s="228"/>
      <c r="C335" s="229"/>
      <c r="D335" s="230" t="s">
        <v>178</v>
      </c>
      <c r="E335" s="231" t="s">
        <v>21</v>
      </c>
      <c r="F335" s="232" t="s">
        <v>196</v>
      </c>
      <c r="G335" s="229"/>
      <c r="H335" s="231" t="s">
        <v>21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178</v>
      </c>
      <c r="AU335" s="238" t="s">
        <v>82</v>
      </c>
      <c r="AV335" s="12" t="s">
        <v>80</v>
      </c>
      <c r="AW335" s="12" t="s">
        <v>34</v>
      </c>
      <c r="AX335" s="12" t="s">
        <v>73</v>
      </c>
      <c r="AY335" s="238" t="s">
        <v>170</v>
      </c>
    </row>
    <row r="336" s="13" customFormat="1">
      <c r="B336" s="239"/>
      <c r="C336" s="240"/>
      <c r="D336" s="230" t="s">
        <v>178</v>
      </c>
      <c r="E336" s="241" t="s">
        <v>21</v>
      </c>
      <c r="F336" s="242" t="s">
        <v>477</v>
      </c>
      <c r="G336" s="240"/>
      <c r="H336" s="243">
        <v>-0.40999999999999998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AT336" s="249" t="s">
        <v>178</v>
      </c>
      <c r="AU336" s="249" t="s">
        <v>82</v>
      </c>
      <c r="AV336" s="13" t="s">
        <v>82</v>
      </c>
      <c r="AW336" s="13" t="s">
        <v>34</v>
      </c>
      <c r="AX336" s="13" t="s">
        <v>73</v>
      </c>
      <c r="AY336" s="249" t="s">
        <v>170</v>
      </c>
    </row>
    <row r="337" s="13" customFormat="1">
      <c r="B337" s="239"/>
      <c r="C337" s="240"/>
      <c r="D337" s="230" t="s">
        <v>178</v>
      </c>
      <c r="E337" s="241" t="s">
        <v>21</v>
      </c>
      <c r="F337" s="242" t="s">
        <v>478</v>
      </c>
      <c r="G337" s="240"/>
      <c r="H337" s="243">
        <v>-0.32800000000000001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178</v>
      </c>
      <c r="AU337" s="249" t="s">
        <v>82</v>
      </c>
      <c r="AV337" s="13" t="s">
        <v>82</v>
      </c>
      <c r="AW337" s="13" t="s">
        <v>34</v>
      </c>
      <c r="AX337" s="13" t="s">
        <v>73</v>
      </c>
      <c r="AY337" s="249" t="s">
        <v>170</v>
      </c>
    </row>
    <row r="338" s="13" customFormat="1">
      <c r="B338" s="239"/>
      <c r="C338" s="240"/>
      <c r="D338" s="230" t="s">
        <v>178</v>
      </c>
      <c r="E338" s="241" t="s">
        <v>21</v>
      </c>
      <c r="F338" s="242" t="s">
        <v>479</v>
      </c>
      <c r="G338" s="240"/>
      <c r="H338" s="243">
        <v>-0.246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178</v>
      </c>
      <c r="AU338" s="249" t="s">
        <v>82</v>
      </c>
      <c r="AV338" s="13" t="s">
        <v>82</v>
      </c>
      <c r="AW338" s="13" t="s">
        <v>34</v>
      </c>
      <c r="AX338" s="13" t="s">
        <v>73</v>
      </c>
      <c r="AY338" s="249" t="s">
        <v>170</v>
      </c>
    </row>
    <row r="339" s="14" customFormat="1">
      <c r="B339" s="250"/>
      <c r="C339" s="251"/>
      <c r="D339" s="230" t="s">
        <v>178</v>
      </c>
      <c r="E339" s="252" t="s">
        <v>21</v>
      </c>
      <c r="F339" s="253" t="s">
        <v>200</v>
      </c>
      <c r="G339" s="251"/>
      <c r="H339" s="254">
        <v>14.318999999999999</v>
      </c>
      <c r="I339" s="255"/>
      <c r="J339" s="251"/>
      <c r="K339" s="251"/>
      <c r="L339" s="256"/>
      <c r="M339" s="257"/>
      <c r="N339" s="258"/>
      <c r="O339" s="258"/>
      <c r="P339" s="258"/>
      <c r="Q339" s="258"/>
      <c r="R339" s="258"/>
      <c r="S339" s="258"/>
      <c r="T339" s="259"/>
      <c r="AT339" s="260" t="s">
        <v>178</v>
      </c>
      <c r="AU339" s="260" t="s">
        <v>82</v>
      </c>
      <c r="AV339" s="14" t="s">
        <v>92</v>
      </c>
      <c r="AW339" s="14" t="s">
        <v>34</v>
      </c>
      <c r="AX339" s="14" t="s">
        <v>80</v>
      </c>
      <c r="AY339" s="260" t="s">
        <v>170</v>
      </c>
    </row>
    <row r="340" s="1" customFormat="1" ht="22.5" customHeight="1">
      <c r="B340" s="38"/>
      <c r="C340" s="216" t="s">
        <v>480</v>
      </c>
      <c r="D340" s="216" t="s">
        <v>172</v>
      </c>
      <c r="E340" s="217" t="s">
        <v>481</v>
      </c>
      <c r="F340" s="218" t="s">
        <v>482</v>
      </c>
      <c r="G340" s="219" t="s">
        <v>175</v>
      </c>
      <c r="H340" s="220">
        <v>63.917999999999999</v>
      </c>
      <c r="I340" s="221"/>
      <c r="J340" s="222">
        <f>ROUND(I340*H340,2)</f>
        <v>0</v>
      </c>
      <c r="K340" s="218" t="s">
        <v>176</v>
      </c>
      <c r="L340" s="43"/>
      <c r="M340" s="223" t="s">
        <v>21</v>
      </c>
      <c r="N340" s="224" t="s">
        <v>44</v>
      </c>
      <c r="O340" s="79"/>
      <c r="P340" s="225">
        <f>O340*H340</f>
        <v>0</v>
      </c>
      <c r="Q340" s="225">
        <v>0</v>
      </c>
      <c r="R340" s="225">
        <f>Q340*H340</f>
        <v>0</v>
      </c>
      <c r="S340" s="225">
        <v>0.13100000000000001</v>
      </c>
      <c r="T340" s="226">
        <f>S340*H340</f>
        <v>8.3732579999999999</v>
      </c>
      <c r="AR340" s="17" t="s">
        <v>92</v>
      </c>
      <c r="AT340" s="17" t="s">
        <v>172</v>
      </c>
      <c r="AU340" s="17" t="s">
        <v>82</v>
      </c>
      <c r="AY340" s="17" t="s">
        <v>170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7" t="s">
        <v>80</v>
      </c>
      <c r="BK340" s="227">
        <f>ROUND(I340*H340,2)</f>
        <v>0</v>
      </c>
      <c r="BL340" s="17" t="s">
        <v>92</v>
      </c>
      <c r="BM340" s="17" t="s">
        <v>483</v>
      </c>
    </row>
    <row r="341" s="12" customFormat="1">
      <c r="B341" s="228"/>
      <c r="C341" s="229"/>
      <c r="D341" s="230" t="s">
        <v>178</v>
      </c>
      <c r="E341" s="231" t="s">
        <v>21</v>
      </c>
      <c r="F341" s="232" t="s">
        <v>484</v>
      </c>
      <c r="G341" s="229"/>
      <c r="H341" s="231" t="s">
        <v>21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178</v>
      </c>
      <c r="AU341" s="238" t="s">
        <v>82</v>
      </c>
      <c r="AV341" s="12" t="s">
        <v>80</v>
      </c>
      <c r="AW341" s="12" t="s">
        <v>34</v>
      </c>
      <c r="AX341" s="12" t="s">
        <v>73</v>
      </c>
      <c r="AY341" s="238" t="s">
        <v>170</v>
      </c>
    </row>
    <row r="342" s="12" customFormat="1">
      <c r="B342" s="228"/>
      <c r="C342" s="229"/>
      <c r="D342" s="230" t="s">
        <v>178</v>
      </c>
      <c r="E342" s="231" t="s">
        <v>21</v>
      </c>
      <c r="F342" s="232" t="s">
        <v>454</v>
      </c>
      <c r="G342" s="229"/>
      <c r="H342" s="231" t="s">
        <v>21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178</v>
      </c>
      <c r="AU342" s="238" t="s">
        <v>82</v>
      </c>
      <c r="AV342" s="12" t="s">
        <v>80</v>
      </c>
      <c r="AW342" s="12" t="s">
        <v>34</v>
      </c>
      <c r="AX342" s="12" t="s">
        <v>73</v>
      </c>
      <c r="AY342" s="238" t="s">
        <v>170</v>
      </c>
    </row>
    <row r="343" s="13" customFormat="1">
      <c r="B343" s="239"/>
      <c r="C343" s="240"/>
      <c r="D343" s="230" t="s">
        <v>178</v>
      </c>
      <c r="E343" s="241" t="s">
        <v>21</v>
      </c>
      <c r="F343" s="242" t="s">
        <v>485</v>
      </c>
      <c r="G343" s="240"/>
      <c r="H343" s="243">
        <v>9.141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178</v>
      </c>
      <c r="AU343" s="249" t="s">
        <v>82</v>
      </c>
      <c r="AV343" s="13" t="s">
        <v>82</v>
      </c>
      <c r="AW343" s="13" t="s">
        <v>34</v>
      </c>
      <c r="AX343" s="13" t="s">
        <v>73</v>
      </c>
      <c r="AY343" s="249" t="s">
        <v>170</v>
      </c>
    </row>
    <row r="344" s="13" customFormat="1">
      <c r="B344" s="239"/>
      <c r="C344" s="240"/>
      <c r="D344" s="230" t="s">
        <v>178</v>
      </c>
      <c r="E344" s="241" t="s">
        <v>21</v>
      </c>
      <c r="F344" s="242" t="s">
        <v>486</v>
      </c>
      <c r="G344" s="240"/>
      <c r="H344" s="243">
        <v>40.670000000000002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AT344" s="249" t="s">
        <v>178</v>
      </c>
      <c r="AU344" s="249" t="s">
        <v>82</v>
      </c>
      <c r="AV344" s="13" t="s">
        <v>82</v>
      </c>
      <c r="AW344" s="13" t="s">
        <v>34</v>
      </c>
      <c r="AX344" s="13" t="s">
        <v>73</v>
      </c>
      <c r="AY344" s="249" t="s">
        <v>170</v>
      </c>
    </row>
    <row r="345" s="13" customFormat="1">
      <c r="B345" s="239"/>
      <c r="C345" s="240"/>
      <c r="D345" s="230" t="s">
        <v>178</v>
      </c>
      <c r="E345" s="241" t="s">
        <v>21</v>
      </c>
      <c r="F345" s="242" t="s">
        <v>487</v>
      </c>
      <c r="G345" s="240"/>
      <c r="H345" s="243">
        <v>28.507000000000001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178</v>
      </c>
      <c r="AU345" s="249" t="s">
        <v>82</v>
      </c>
      <c r="AV345" s="13" t="s">
        <v>82</v>
      </c>
      <c r="AW345" s="13" t="s">
        <v>34</v>
      </c>
      <c r="AX345" s="13" t="s">
        <v>73</v>
      </c>
      <c r="AY345" s="249" t="s">
        <v>170</v>
      </c>
    </row>
    <row r="346" s="12" customFormat="1">
      <c r="B346" s="228"/>
      <c r="C346" s="229"/>
      <c r="D346" s="230" t="s">
        <v>178</v>
      </c>
      <c r="E346" s="231" t="s">
        <v>21</v>
      </c>
      <c r="F346" s="232" t="s">
        <v>196</v>
      </c>
      <c r="G346" s="229"/>
      <c r="H346" s="231" t="s">
        <v>21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178</v>
      </c>
      <c r="AU346" s="238" t="s">
        <v>82</v>
      </c>
      <c r="AV346" s="12" t="s">
        <v>80</v>
      </c>
      <c r="AW346" s="12" t="s">
        <v>34</v>
      </c>
      <c r="AX346" s="12" t="s">
        <v>73</v>
      </c>
      <c r="AY346" s="238" t="s">
        <v>170</v>
      </c>
    </row>
    <row r="347" s="13" customFormat="1">
      <c r="B347" s="239"/>
      <c r="C347" s="240"/>
      <c r="D347" s="230" t="s">
        <v>178</v>
      </c>
      <c r="E347" s="241" t="s">
        <v>21</v>
      </c>
      <c r="F347" s="242" t="s">
        <v>488</v>
      </c>
      <c r="G347" s="240"/>
      <c r="H347" s="243">
        <v>-9.5999999999999996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178</v>
      </c>
      <c r="AU347" s="249" t="s">
        <v>82</v>
      </c>
      <c r="AV347" s="13" t="s">
        <v>82</v>
      </c>
      <c r="AW347" s="13" t="s">
        <v>34</v>
      </c>
      <c r="AX347" s="13" t="s">
        <v>73</v>
      </c>
      <c r="AY347" s="249" t="s">
        <v>170</v>
      </c>
    </row>
    <row r="348" s="13" customFormat="1">
      <c r="B348" s="239"/>
      <c r="C348" s="240"/>
      <c r="D348" s="230" t="s">
        <v>178</v>
      </c>
      <c r="E348" s="241" t="s">
        <v>21</v>
      </c>
      <c r="F348" s="242" t="s">
        <v>275</v>
      </c>
      <c r="G348" s="240"/>
      <c r="H348" s="243">
        <v>-4.7999999999999998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AT348" s="249" t="s">
        <v>178</v>
      </c>
      <c r="AU348" s="249" t="s">
        <v>82</v>
      </c>
      <c r="AV348" s="13" t="s">
        <v>82</v>
      </c>
      <c r="AW348" s="13" t="s">
        <v>34</v>
      </c>
      <c r="AX348" s="13" t="s">
        <v>73</v>
      </c>
      <c r="AY348" s="249" t="s">
        <v>170</v>
      </c>
    </row>
    <row r="349" s="14" customFormat="1">
      <c r="B349" s="250"/>
      <c r="C349" s="251"/>
      <c r="D349" s="230" t="s">
        <v>178</v>
      </c>
      <c r="E349" s="252" t="s">
        <v>21</v>
      </c>
      <c r="F349" s="253" t="s">
        <v>200</v>
      </c>
      <c r="G349" s="251"/>
      <c r="H349" s="254">
        <v>63.918000000000006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AT349" s="260" t="s">
        <v>178</v>
      </c>
      <c r="AU349" s="260" t="s">
        <v>82</v>
      </c>
      <c r="AV349" s="14" t="s">
        <v>92</v>
      </c>
      <c r="AW349" s="14" t="s">
        <v>34</v>
      </c>
      <c r="AX349" s="14" t="s">
        <v>80</v>
      </c>
      <c r="AY349" s="260" t="s">
        <v>170</v>
      </c>
    </row>
    <row r="350" s="1" customFormat="1" ht="22.5" customHeight="1">
      <c r="B350" s="38"/>
      <c r="C350" s="216" t="s">
        <v>489</v>
      </c>
      <c r="D350" s="216" t="s">
        <v>172</v>
      </c>
      <c r="E350" s="217" t="s">
        <v>490</v>
      </c>
      <c r="F350" s="218" t="s">
        <v>491</v>
      </c>
      <c r="G350" s="219" t="s">
        <v>175</v>
      </c>
      <c r="H350" s="220">
        <v>28.507000000000001</v>
      </c>
      <c r="I350" s="221"/>
      <c r="J350" s="222">
        <f>ROUND(I350*H350,2)</f>
        <v>0</v>
      </c>
      <c r="K350" s="218" t="s">
        <v>176</v>
      </c>
      <c r="L350" s="43"/>
      <c r="M350" s="223" t="s">
        <v>21</v>
      </c>
      <c r="N350" s="224" t="s">
        <v>44</v>
      </c>
      <c r="O350" s="79"/>
      <c r="P350" s="225">
        <f>O350*H350</f>
        <v>0</v>
      </c>
      <c r="Q350" s="225">
        <v>0</v>
      </c>
      <c r="R350" s="225">
        <f>Q350*H350</f>
        <v>0</v>
      </c>
      <c r="S350" s="225">
        <v>0.26100000000000001</v>
      </c>
      <c r="T350" s="226">
        <f>S350*H350</f>
        <v>7.4403270000000008</v>
      </c>
      <c r="AR350" s="17" t="s">
        <v>92</v>
      </c>
      <c r="AT350" s="17" t="s">
        <v>172</v>
      </c>
      <c r="AU350" s="17" t="s">
        <v>82</v>
      </c>
      <c r="AY350" s="17" t="s">
        <v>170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7" t="s">
        <v>80</v>
      </c>
      <c r="BK350" s="227">
        <f>ROUND(I350*H350,2)</f>
        <v>0</v>
      </c>
      <c r="BL350" s="17" t="s">
        <v>92</v>
      </c>
      <c r="BM350" s="17" t="s">
        <v>492</v>
      </c>
    </row>
    <row r="351" s="13" customFormat="1">
      <c r="B351" s="239"/>
      <c r="C351" s="240"/>
      <c r="D351" s="230" t="s">
        <v>178</v>
      </c>
      <c r="E351" s="241" t="s">
        <v>21</v>
      </c>
      <c r="F351" s="242" t="s">
        <v>487</v>
      </c>
      <c r="G351" s="240"/>
      <c r="H351" s="243">
        <v>28.507000000000001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178</v>
      </c>
      <c r="AU351" s="249" t="s">
        <v>82</v>
      </c>
      <c r="AV351" s="13" t="s">
        <v>82</v>
      </c>
      <c r="AW351" s="13" t="s">
        <v>34</v>
      </c>
      <c r="AX351" s="13" t="s">
        <v>80</v>
      </c>
      <c r="AY351" s="249" t="s">
        <v>170</v>
      </c>
    </row>
    <row r="352" s="1" customFormat="1" ht="22.5" customHeight="1">
      <c r="B352" s="38"/>
      <c r="C352" s="216" t="s">
        <v>493</v>
      </c>
      <c r="D352" s="216" t="s">
        <v>172</v>
      </c>
      <c r="E352" s="217" t="s">
        <v>494</v>
      </c>
      <c r="F352" s="218" t="s">
        <v>495</v>
      </c>
      <c r="G352" s="219" t="s">
        <v>175</v>
      </c>
      <c r="H352" s="220">
        <v>9.6620000000000008</v>
      </c>
      <c r="I352" s="221"/>
      <c r="J352" s="222">
        <f>ROUND(I352*H352,2)</f>
        <v>0</v>
      </c>
      <c r="K352" s="218" t="s">
        <v>176</v>
      </c>
      <c r="L352" s="43"/>
      <c r="M352" s="223" t="s">
        <v>21</v>
      </c>
      <c r="N352" s="224" t="s">
        <v>44</v>
      </c>
      <c r="O352" s="79"/>
      <c r="P352" s="225">
        <f>O352*H352</f>
        <v>0</v>
      </c>
      <c r="Q352" s="225">
        <v>0</v>
      </c>
      <c r="R352" s="225">
        <f>Q352*H352</f>
        <v>0</v>
      </c>
      <c r="S352" s="225">
        <v>0.183</v>
      </c>
      <c r="T352" s="226">
        <f>S352*H352</f>
        <v>1.7681460000000002</v>
      </c>
      <c r="AR352" s="17" t="s">
        <v>92</v>
      </c>
      <c r="AT352" s="17" t="s">
        <v>172</v>
      </c>
      <c r="AU352" s="17" t="s">
        <v>82</v>
      </c>
      <c r="AY352" s="17" t="s">
        <v>170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7" t="s">
        <v>80</v>
      </c>
      <c r="BK352" s="227">
        <f>ROUND(I352*H352,2)</f>
        <v>0</v>
      </c>
      <c r="BL352" s="17" t="s">
        <v>92</v>
      </c>
      <c r="BM352" s="17" t="s">
        <v>496</v>
      </c>
    </row>
    <row r="353" s="12" customFormat="1">
      <c r="B353" s="228"/>
      <c r="C353" s="229"/>
      <c r="D353" s="230" t="s">
        <v>178</v>
      </c>
      <c r="E353" s="231" t="s">
        <v>21</v>
      </c>
      <c r="F353" s="232" t="s">
        <v>497</v>
      </c>
      <c r="G353" s="229"/>
      <c r="H353" s="231" t="s">
        <v>21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178</v>
      </c>
      <c r="AU353" s="238" t="s">
        <v>82</v>
      </c>
      <c r="AV353" s="12" t="s">
        <v>80</v>
      </c>
      <c r="AW353" s="12" t="s">
        <v>34</v>
      </c>
      <c r="AX353" s="12" t="s">
        <v>73</v>
      </c>
      <c r="AY353" s="238" t="s">
        <v>170</v>
      </c>
    </row>
    <row r="354" s="13" customFormat="1">
      <c r="B354" s="239"/>
      <c r="C354" s="240"/>
      <c r="D354" s="230" t="s">
        <v>178</v>
      </c>
      <c r="E354" s="241" t="s">
        <v>21</v>
      </c>
      <c r="F354" s="242" t="s">
        <v>498</v>
      </c>
      <c r="G354" s="240"/>
      <c r="H354" s="243">
        <v>3.0139999999999998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AT354" s="249" t="s">
        <v>178</v>
      </c>
      <c r="AU354" s="249" t="s">
        <v>82</v>
      </c>
      <c r="AV354" s="13" t="s">
        <v>82</v>
      </c>
      <c r="AW354" s="13" t="s">
        <v>34</v>
      </c>
      <c r="AX354" s="13" t="s">
        <v>73</v>
      </c>
      <c r="AY354" s="249" t="s">
        <v>170</v>
      </c>
    </row>
    <row r="355" s="13" customFormat="1">
      <c r="B355" s="239"/>
      <c r="C355" s="240"/>
      <c r="D355" s="230" t="s">
        <v>178</v>
      </c>
      <c r="E355" s="241" t="s">
        <v>21</v>
      </c>
      <c r="F355" s="242" t="s">
        <v>499</v>
      </c>
      <c r="G355" s="240"/>
      <c r="H355" s="243">
        <v>0.66200000000000003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178</v>
      </c>
      <c r="AU355" s="249" t="s">
        <v>82</v>
      </c>
      <c r="AV355" s="13" t="s">
        <v>82</v>
      </c>
      <c r="AW355" s="13" t="s">
        <v>34</v>
      </c>
      <c r="AX355" s="13" t="s">
        <v>73</v>
      </c>
      <c r="AY355" s="249" t="s">
        <v>170</v>
      </c>
    </row>
    <row r="356" s="13" customFormat="1">
      <c r="B356" s="239"/>
      <c r="C356" s="240"/>
      <c r="D356" s="230" t="s">
        <v>178</v>
      </c>
      <c r="E356" s="241" t="s">
        <v>21</v>
      </c>
      <c r="F356" s="242" t="s">
        <v>500</v>
      </c>
      <c r="G356" s="240"/>
      <c r="H356" s="243">
        <v>2.6219999999999999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178</v>
      </c>
      <c r="AU356" s="249" t="s">
        <v>82</v>
      </c>
      <c r="AV356" s="13" t="s">
        <v>82</v>
      </c>
      <c r="AW356" s="13" t="s">
        <v>34</v>
      </c>
      <c r="AX356" s="13" t="s">
        <v>73</v>
      </c>
      <c r="AY356" s="249" t="s">
        <v>170</v>
      </c>
    </row>
    <row r="357" s="13" customFormat="1">
      <c r="B357" s="239"/>
      <c r="C357" s="240"/>
      <c r="D357" s="230" t="s">
        <v>178</v>
      </c>
      <c r="E357" s="241" t="s">
        <v>21</v>
      </c>
      <c r="F357" s="242" t="s">
        <v>501</v>
      </c>
      <c r="G357" s="240"/>
      <c r="H357" s="243">
        <v>0.54000000000000004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AT357" s="249" t="s">
        <v>178</v>
      </c>
      <c r="AU357" s="249" t="s">
        <v>82</v>
      </c>
      <c r="AV357" s="13" t="s">
        <v>82</v>
      </c>
      <c r="AW357" s="13" t="s">
        <v>34</v>
      </c>
      <c r="AX357" s="13" t="s">
        <v>73</v>
      </c>
      <c r="AY357" s="249" t="s">
        <v>170</v>
      </c>
    </row>
    <row r="358" s="13" customFormat="1">
      <c r="B358" s="239"/>
      <c r="C358" s="240"/>
      <c r="D358" s="230" t="s">
        <v>178</v>
      </c>
      <c r="E358" s="241" t="s">
        <v>21</v>
      </c>
      <c r="F358" s="242" t="s">
        <v>502</v>
      </c>
      <c r="G358" s="240"/>
      <c r="H358" s="243">
        <v>0.39100000000000001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AT358" s="249" t="s">
        <v>178</v>
      </c>
      <c r="AU358" s="249" t="s">
        <v>82</v>
      </c>
      <c r="AV358" s="13" t="s">
        <v>82</v>
      </c>
      <c r="AW358" s="13" t="s">
        <v>34</v>
      </c>
      <c r="AX358" s="13" t="s">
        <v>73</v>
      </c>
      <c r="AY358" s="249" t="s">
        <v>170</v>
      </c>
    </row>
    <row r="359" s="13" customFormat="1">
      <c r="B359" s="239"/>
      <c r="C359" s="240"/>
      <c r="D359" s="230" t="s">
        <v>178</v>
      </c>
      <c r="E359" s="241" t="s">
        <v>21</v>
      </c>
      <c r="F359" s="242" t="s">
        <v>503</v>
      </c>
      <c r="G359" s="240"/>
      <c r="H359" s="243">
        <v>0.83299999999999996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AT359" s="249" t="s">
        <v>178</v>
      </c>
      <c r="AU359" s="249" t="s">
        <v>82</v>
      </c>
      <c r="AV359" s="13" t="s">
        <v>82</v>
      </c>
      <c r="AW359" s="13" t="s">
        <v>34</v>
      </c>
      <c r="AX359" s="13" t="s">
        <v>73</v>
      </c>
      <c r="AY359" s="249" t="s">
        <v>170</v>
      </c>
    </row>
    <row r="360" s="13" customFormat="1">
      <c r="B360" s="239"/>
      <c r="C360" s="240"/>
      <c r="D360" s="230" t="s">
        <v>178</v>
      </c>
      <c r="E360" s="241" t="s">
        <v>21</v>
      </c>
      <c r="F360" s="242" t="s">
        <v>504</v>
      </c>
      <c r="G360" s="240"/>
      <c r="H360" s="243">
        <v>1.6000000000000001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AT360" s="249" t="s">
        <v>178</v>
      </c>
      <c r="AU360" s="249" t="s">
        <v>82</v>
      </c>
      <c r="AV360" s="13" t="s">
        <v>82</v>
      </c>
      <c r="AW360" s="13" t="s">
        <v>34</v>
      </c>
      <c r="AX360" s="13" t="s">
        <v>73</v>
      </c>
      <c r="AY360" s="249" t="s">
        <v>170</v>
      </c>
    </row>
    <row r="361" s="14" customFormat="1">
      <c r="B361" s="250"/>
      <c r="C361" s="251"/>
      <c r="D361" s="230" t="s">
        <v>178</v>
      </c>
      <c r="E361" s="252" t="s">
        <v>21</v>
      </c>
      <c r="F361" s="253" t="s">
        <v>200</v>
      </c>
      <c r="G361" s="251"/>
      <c r="H361" s="254">
        <v>9.661999999999999</v>
      </c>
      <c r="I361" s="255"/>
      <c r="J361" s="251"/>
      <c r="K361" s="251"/>
      <c r="L361" s="256"/>
      <c r="M361" s="257"/>
      <c r="N361" s="258"/>
      <c r="O361" s="258"/>
      <c r="P361" s="258"/>
      <c r="Q361" s="258"/>
      <c r="R361" s="258"/>
      <c r="S361" s="258"/>
      <c r="T361" s="259"/>
      <c r="AT361" s="260" t="s">
        <v>178</v>
      </c>
      <c r="AU361" s="260" t="s">
        <v>82</v>
      </c>
      <c r="AV361" s="14" t="s">
        <v>92</v>
      </c>
      <c r="AW361" s="14" t="s">
        <v>34</v>
      </c>
      <c r="AX361" s="14" t="s">
        <v>80</v>
      </c>
      <c r="AY361" s="260" t="s">
        <v>170</v>
      </c>
    </row>
    <row r="362" s="1" customFormat="1" ht="22.5" customHeight="1">
      <c r="B362" s="38"/>
      <c r="C362" s="216" t="s">
        <v>505</v>
      </c>
      <c r="D362" s="216" t="s">
        <v>172</v>
      </c>
      <c r="E362" s="217" t="s">
        <v>506</v>
      </c>
      <c r="F362" s="218" t="s">
        <v>507</v>
      </c>
      <c r="G362" s="219" t="s">
        <v>175</v>
      </c>
      <c r="H362" s="220">
        <v>60.18</v>
      </c>
      <c r="I362" s="221"/>
      <c r="J362" s="222">
        <f>ROUND(I362*H362,2)</f>
        <v>0</v>
      </c>
      <c r="K362" s="218" t="s">
        <v>176</v>
      </c>
      <c r="L362" s="43"/>
      <c r="M362" s="223" t="s">
        <v>21</v>
      </c>
      <c r="N362" s="224" t="s">
        <v>44</v>
      </c>
      <c r="O362" s="79"/>
      <c r="P362" s="225">
        <f>O362*H362</f>
        <v>0</v>
      </c>
      <c r="Q362" s="225">
        <v>0</v>
      </c>
      <c r="R362" s="225">
        <f>Q362*H362</f>
        <v>0</v>
      </c>
      <c r="S362" s="225">
        <v>0.068000000000000005</v>
      </c>
      <c r="T362" s="226">
        <f>S362*H362</f>
        <v>4.0922400000000003</v>
      </c>
      <c r="AR362" s="17" t="s">
        <v>92</v>
      </c>
      <c r="AT362" s="17" t="s">
        <v>172</v>
      </c>
      <c r="AU362" s="17" t="s">
        <v>82</v>
      </c>
      <c r="AY362" s="17" t="s">
        <v>170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7" t="s">
        <v>80</v>
      </c>
      <c r="BK362" s="227">
        <f>ROUND(I362*H362,2)</f>
        <v>0</v>
      </c>
      <c r="BL362" s="17" t="s">
        <v>92</v>
      </c>
      <c r="BM362" s="17" t="s">
        <v>508</v>
      </c>
    </row>
    <row r="363" s="12" customFormat="1">
      <c r="B363" s="228"/>
      <c r="C363" s="229"/>
      <c r="D363" s="230" t="s">
        <v>178</v>
      </c>
      <c r="E363" s="231" t="s">
        <v>21</v>
      </c>
      <c r="F363" s="232" t="s">
        <v>509</v>
      </c>
      <c r="G363" s="229"/>
      <c r="H363" s="231" t="s">
        <v>21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178</v>
      </c>
      <c r="AU363" s="238" t="s">
        <v>82</v>
      </c>
      <c r="AV363" s="12" t="s">
        <v>80</v>
      </c>
      <c r="AW363" s="12" t="s">
        <v>34</v>
      </c>
      <c r="AX363" s="12" t="s">
        <v>73</v>
      </c>
      <c r="AY363" s="238" t="s">
        <v>170</v>
      </c>
    </row>
    <row r="364" s="12" customFormat="1">
      <c r="B364" s="228"/>
      <c r="C364" s="229"/>
      <c r="D364" s="230" t="s">
        <v>178</v>
      </c>
      <c r="E364" s="231" t="s">
        <v>21</v>
      </c>
      <c r="F364" s="232" t="s">
        <v>510</v>
      </c>
      <c r="G364" s="229"/>
      <c r="H364" s="231" t="s">
        <v>21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178</v>
      </c>
      <c r="AU364" s="238" t="s">
        <v>82</v>
      </c>
      <c r="AV364" s="12" t="s">
        <v>80</v>
      </c>
      <c r="AW364" s="12" t="s">
        <v>34</v>
      </c>
      <c r="AX364" s="12" t="s">
        <v>73</v>
      </c>
      <c r="AY364" s="238" t="s">
        <v>170</v>
      </c>
    </row>
    <row r="365" s="13" customFormat="1">
      <c r="B365" s="239"/>
      <c r="C365" s="240"/>
      <c r="D365" s="230" t="s">
        <v>178</v>
      </c>
      <c r="E365" s="241" t="s">
        <v>21</v>
      </c>
      <c r="F365" s="242" t="s">
        <v>511</v>
      </c>
      <c r="G365" s="240"/>
      <c r="H365" s="243">
        <v>18.882999999999999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178</v>
      </c>
      <c r="AU365" s="249" t="s">
        <v>82</v>
      </c>
      <c r="AV365" s="13" t="s">
        <v>82</v>
      </c>
      <c r="AW365" s="13" t="s">
        <v>34</v>
      </c>
      <c r="AX365" s="13" t="s">
        <v>73</v>
      </c>
      <c r="AY365" s="249" t="s">
        <v>170</v>
      </c>
    </row>
    <row r="366" s="13" customFormat="1">
      <c r="B366" s="239"/>
      <c r="C366" s="240"/>
      <c r="D366" s="230" t="s">
        <v>178</v>
      </c>
      <c r="E366" s="241" t="s">
        <v>21</v>
      </c>
      <c r="F366" s="242" t="s">
        <v>512</v>
      </c>
      <c r="G366" s="240"/>
      <c r="H366" s="243">
        <v>33.671999999999997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AT366" s="249" t="s">
        <v>178</v>
      </c>
      <c r="AU366" s="249" t="s">
        <v>82</v>
      </c>
      <c r="AV366" s="13" t="s">
        <v>82</v>
      </c>
      <c r="AW366" s="13" t="s">
        <v>34</v>
      </c>
      <c r="AX366" s="13" t="s">
        <v>73</v>
      </c>
      <c r="AY366" s="249" t="s">
        <v>170</v>
      </c>
    </row>
    <row r="367" s="13" customFormat="1">
      <c r="B367" s="239"/>
      <c r="C367" s="240"/>
      <c r="D367" s="230" t="s">
        <v>178</v>
      </c>
      <c r="E367" s="241" t="s">
        <v>21</v>
      </c>
      <c r="F367" s="242" t="s">
        <v>513</v>
      </c>
      <c r="G367" s="240"/>
      <c r="H367" s="243">
        <v>11.5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178</v>
      </c>
      <c r="AU367" s="249" t="s">
        <v>82</v>
      </c>
      <c r="AV367" s="13" t="s">
        <v>82</v>
      </c>
      <c r="AW367" s="13" t="s">
        <v>34</v>
      </c>
      <c r="AX367" s="13" t="s">
        <v>73</v>
      </c>
      <c r="AY367" s="249" t="s">
        <v>170</v>
      </c>
    </row>
    <row r="368" s="13" customFormat="1">
      <c r="B368" s="239"/>
      <c r="C368" s="240"/>
      <c r="D368" s="230" t="s">
        <v>178</v>
      </c>
      <c r="E368" s="241" t="s">
        <v>21</v>
      </c>
      <c r="F368" s="242" t="s">
        <v>250</v>
      </c>
      <c r="G368" s="240"/>
      <c r="H368" s="243">
        <v>6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178</v>
      </c>
      <c r="AU368" s="249" t="s">
        <v>82</v>
      </c>
      <c r="AV368" s="13" t="s">
        <v>82</v>
      </c>
      <c r="AW368" s="13" t="s">
        <v>34</v>
      </c>
      <c r="AX368" s="13" t="s">
        <v>73</v>
      </c>
      <c r="AY368" s="249" t="s">
        <v>170</v>
      </c>
    </row>
    <row r="369" s="12" customFormat="1">
      <c r="B369" s="228"/>
      <c r="C369" s="229"/>
      <c r="D369" s="230" t="s">
        <v>178</v>
      </c>
      <c r="E369" s="231" t="s">
        <v>21</v>
      </c>
      <c r="F369" s="232" t="s">
        <v>196</v>
      </c>
      <c r="G369" s="229"/>
      <c r="H369" s="231" t="s">
        <v>21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178</v>
      </c>
      <c r="AU369" s="238" t="s">
        <v>82</v>
      </c>
      <c r="AV369" s="12" t="s">
        <v>80</v>
      </c>
      <c r="AW369" s="12" t="s">
        <v>34</v>
      </c>
      <c r="AX369" s="12" t="s">
        <v>73</v>
      </c>
      <c r="AY369" s="238" t="s">
        <v>170</v>
      </c>
    </row>
    <row r="370" s="13" customFormat="1">
      <c r="B370" s="239"/>
      <c r="C370" s="240"/>
      <c r="D370" s="230" t="s">
        <v>178</v>
      </c>
      <c r="E370" s="241" t="s">
        <v>21</v>
      </c>
      <c r="F370" s="242" t="s">
        <v>514</v>
      </c>
      <c r="G370" s="240"/>
      <c r="H370" s="243">
        <v>-2.2999999999999998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178</v>
      </c>
      <c r="AU370" s="249" t="s">
        <v>82</v>
      </c>
      <c r="AV370" s="13" t="s">
        <v>82</v>
      </c>
      <c r="AW370" s="13" t="s">
        <v>34</v>
      </c>
      <c r="AX370" s="13" t="s">
        <v>73</v>
      </c>
      <c r="AY370" s="249" t="s">
        <v>170</v>
      </c>
    </row>
    <row r="371" s="13" customFormat="1">
      <c r="B371" s="239"/>
      <c r="C371" s="240"/>
      <c r="D371" s="230" t="s">
        <v>178</v>
      </c>
      <c r="E371" s="241" t="s">
        <v>21</v>
      </c>
      <c r="F371" s="242" t="s">
        <v>515</v>
      </c>
      <c r="G371" s="240"/>
      <c r="H371" s="243">
        <v>-2.4750000000000001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AT371" s="249" t="s">
        <v>178</v>
      </c>
      <c r="AU371" s="249" t="s">
        <v>82</v>
      </c>
      <c r="AV371" s="13" t="s">
        <v>82</v>
      </c>
      <c r="AW371" s="13" t="s">
        <v>34</v>
      </c>
      <c r="AX371" s="13" t="s">
        <v>73</v>
      </c>
      <c r="AY371" s="249" t="s">
        <v>170</v>
      </c>
    </row>
    <row r="372" s="13" customFormat="1">
      <c r="B372" s="239"/>
      <c r="C372" s="240"/>
      <c r="D372" s="230" t="s">
        <v>178</v>
      </c>
      <c r="E372" s="241" t="s">
        <v>21</v>
      </c>
      <c r="F372" s="242" t="s">
        <v>516</v>
      </c>
      <c r="G372" s="240"/>
      <c r="H372" s="243">
        <v>-5.0999999999999996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AT372" s="249" t="s">
        <v>178</v>
      </c>
      <c r="AU372" s="249" t="s">
        <v>82</v>
      </c>
      <c r="AV372" s="13" t="s">
        <v>82</v>
      </c>
      <c r="AW372" s="13" t="s">
        <v>34</v>
      </c>
      <c r="AX372" s="13" t="s">
        <v>73</v>
      </c>
      <c r="AY372" s="249" t="s">
        <v>170</v>
      </c>
    </row>
    <row r="373" s="14" customFormat="1">
      <c r="B373" s="250"/>
      <c r="C373" s="251"/>
      <c r="D373" s="230" t="s">
        <v>178</v>
      </c>
      <c r="E373" s="252" t="s">
        <v>21</v>
      </c>
      <c r="F373" s="253" t="s">
        <v>200</v>
      </c>
      <c r="G373" s="251"/>
      <c r="H373" s="254">
        <v>60.18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AT373" s="260" t="s">
        <v>178</v>
      </c>
      <c r="AU373" s="260" t="s">
        <v>82</v>
      </c>
      <c r="AV373" s="14" t="s">
        <v>92</v>
      </c>
      <c r="AW373" s="14" t="s">
        <v>34</v>
      </c>
      <c r="AX373" s="14" t="s">
        <v>80</v>
      </c>
      <c r="AY373" s="260" t="s">
        <v>170</v>
      </c>
    </row>
    <row r="374" s="1" customFormat="1" ht="22.5" customHeight="1">
      <c r="B374" s="38"/>
      <c r="C374" s="216" t="s">
        <v>517</v>
      </c>
      <c r="D374" s="216" t="s">
        <v>172</v>
      </c>
      <c r="E374" s="217" t="s">
        <v>518</v>
      </c>
      <c r="F374" s="218" t="s">
        <v>519</v>
      </c>
      <c r="G374" s="219" t="s">
        <v>175</v>
      </c>
      <c r="H374" s="220">
        <v>45.417000000000002</v>
      </c>
      <c r="I374" s="221"/>
      <c r="J374" s="222">
        <f>ROUND(I374*H374,2)</f>
        <v>0</v>
      </c>
      <c r="K374" s="218" t="s">
        <v>176</v>
      </c>
      <c r="L374" s="43"/>
      <c r="M374" s="223" t="s">
        <v>21</v>
      </c>
      <c r="N374" s="224" t="s">
        <v>44</v>
      </c>
      <c r="O374" s="79"/>
      <c r="P374" s="225">
        <f>O374*H374</f>
        <v>0</v>
      </c>
      <c r="Q374" s="225">
        <v>0</v>
      </c>
      <c r="R374" s="225">
        <f>Q374*H374</f>
        <v>0</v>
      </c>
      <c r="S374" s="225">
        <v>0.035000000000000003</v>
      </c>
      <c r="T374" s="226">
        <f>S374*H374</f>
        <v>1.5895950000000003</v>
      </c>
      <c r="AR374" s="17" t="s">
        <v>92</v>
      </c>
      <c r="AT374" s="17" t="s">
        <v>172</v>
      </c>
      <c r="AU374" s="17" t="s">
        <v>82</v>
      </c>
      <c r="AY374" s="17" t="s">
        <v>170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7" t="s">
        <v>80</v>
      </c>
      <c r="BK374" s="227">
        <f>ROUND(I374*H374,2)</f>
        <v>0</v>
      </c>
      <c r="BL374" s="17" t="s">
        <v>92</v>
      </c>
      <c r="BM374" s="17" t="s">
        <v>520</v>
      </c>
    </row>
    <row r="375" s="12" customFormat="1">
      <c r="B375" s="228"/>
      <c r="C375" s="229"/>
      <c r="D375" s="230" t="s">
        <v>178</v>
      </c>
      <c r="E375" s="231" t="s">
        <v>21</v>
      </c>
      <c r="F375" s="232" t="s">
        <v>521</v>
      </c>
      <c r="G375" s="229"/>
      <c r="H375" s="231" t="s">
        <v>21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178</v>
      </c>
      <c r="AU375" s="238" t="s">
        <v>82</v>
      </c>
      <c r="AV375" s="12" t="s">
        <v>80</v>
      </c>
      <c r="AW375" s="12" t="s">
        <v>34</v>
      </c>
      <c r="AX375" s="12" t="s">
        <v>73</v>
      </c>
      <c r="AY375" s="238" t="s">
        <v>170</v>
      </c>
    </row>
    <row r="376" s="12" customFormat="1">
      <c r="B376" s="228"/>
      <c r="C376" s="229"/>
      <c r="D376" s="230" t="s">
        <v>178</v>
      </c>
      <c r="E376" s="231" t="s">
        <v>21</v>
      </c>
      <c r="F376" s="232" t="s">
        <v>406</v>
      </c>
      <c r="G376" s="229"/>
      <c r="H376" s="231" t="s">
        <v>21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178</v>
      </c>
      <c r="AU376" s="238" t="s">
        <v>82</v>
      </c>
      <c r="AV376" s="12" t="s">
        <v>80</v>
      </c>
      <c r="AW376" s="12" t="s">
        <v>34</v>
      </c>
      <c r="AX376" s="12" t="s">
        <v>73</v>
      </c>
      <c r="AY376" s="238" t="s">
        <v>170</v>
      </c>
    </row>
    <row r="377" s="13" customFormat="1">
      <c r="B377" s="239"/>
      <c r="C377" s="240"/>
      <c r="D377" s="230" t="s">
        <v>178</v>
      </c>
      <c r="E377" s="241" t="s">
        <v>21</v>
      </c>
      <c r="F377" s="242" t="s">
        <v>522</v>
      </c>
      <c r="G377" s="240"/>
      <c r="H377" s="243">
        <v>5.6109999999999998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AT377" s="249" t="s">
        <v>178</v>
      </c>
      <c r="AU377" s="249" t="s">
        <v>82</v>
      </c>
      <c r="AV377" s="13" t="s">
        <v>82</v>
      </c>
      <c r="AW377" s="13" t="s">
        <v>34</v>
      </c>
      <c r="AX377" s="13" t="s">
        <v>73</v>
      </c>
      <c r="AY377" s="249" t="s">
        <v>170</v>
      </c>
    </row>
    <row r="378" s="13" customFormat="1">
      <c r="B378" s="239"/>
      <c r="C378" s="240"/>
      <c r="D378" s="230" t="s">
        <v>178</v>
      </c>
      <c r="E378" s="241" t="s">
        <v>21</v>
      </c>
      <c r="F378" s="242" t="s">
        <v>523</v>
      </c>
      <c r="G378" s="240"/>
      <c r="H378" s="243">
        <v>4.1210000000000004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178</v>
      </c>
      <c r="AU378" s="249" t="s">
        <v>82</v>
      </c>
      <c r="AV378" s="13" t="s">
        <v>82</v>
      </c>
      <c r="AW378" s="13" t="s">
        <v>34</v>
      </c>
      <c r="AX378" s="13" t="s">
        <v>73</v>
      </c>
      <c r="AY378" s="249" t="s">
        <v>170</v>
      </c>
    </row>
    <row r="379" s="13" customFormat="1">
      <c r="B379" s="239"/>
      <c r="C379" s="240"/>
      <c r="D379" s="230" t="s">
        <v>178</v>
      </c>
      <c r="E379" s="241" t="s">
        <v>21</v>
      </c>
      <c r="F379" s="242" t="s">
        <v>524</v>
      </c>
      <c r="G379" s="240"/>
      <c r="H379" s="243">
        <v>4.5250000000000004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178</v>
      </c>
      <c r="AU379" s="249" t="s">
        <v>82</v>
      </c>
      <c r="AV379" s="13" t="s">
        <v>82</v>
      </c>
      <c r="AW379" s="13" t="s">
        <v>34</v>
      </c>
      <c r="AX379" s="13" t="s">
        <v>73</v>
      </c>
      <c r="AY379" s="249" t="s">
        <v>170</v>
      </c>
    </row>
    <row r="380" s="13" customFormat="1">
      <c r="B380" s="239"/>
      <c r="C380" s="240"/>
      <c r="D380" s="230" t="s">
        <v>178</v>
      </c>
      <c r="E380" s="241" t="s">
        <v>21</v>
      </c>
      <c r="F380" s="242" t="s">
        <v>525</v>
      </c>
      <c r="G380" s="240"/>
      <c r="H380" s="243">
        <v>14.82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AT380" s="249" t="s">
        <v>178</v>
      </c>
      <c r="AU380" s="249" t="s">
        <v>82</v>
      </c>
      <c r="AV380" s="13" t="s">
        <v>82</v>
      </c>
      <c r="AW380" s="13" t="s">
        <v>34</v>
      </c>
      <c r="AX380" s="13" t="s">
        <v>73</v>
      </c>
      <c r="AY380" s="249" t="s">
        <v>170</v>
      </c>
    </row>
    <row r="381" s="13" customFormat="1">
      <c r="B381" s="239"/>
      <c r="C381" s="240"/>
      <c r="D381" s="230" t="s">
        <v>178</v>
      </c>
      <c r="E381" s="241" t="s">
        <v>21</v>
      </c>
      <c r="F381" s="242" t="s">
        <v>526</v>
      </c>
      <c r="G381" s="240"/>
      <c r="H381" s="243">
        <v>16.34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178</v>
      </c>
      <c r="AU381" s="249" t="s">
        <v>82</v>
      </c>
      <c r="AV381" s="13" t="s">
        <v>82</v>
      </c>
      <c r="AW381" s="13" t="s">
        <v>34</v>
      </c>
      <c r="AX381" s="13" t="s">
        <v>73</v>
      </c>
      <c r="AY381" s="249" t="s">
        <v>170</v>
      </c>
    </row>
    <row r="382" s="14" customFormat="1">
      <c r="B382" s="250"/>
      <c r="C382" s="251"/>
      <c r="D382" s="230" t="s">
        <v>178</v>
      </c>
      <c r="E382" s="252" t="s">
        <v>21</v>
      </c>
      <c r="F382" s="253" t="s">
        <v>200</v>
      </c>
      <c r="G382" s="251"/>
      <c r="H382" s="254">
        <v>45.417000000000002</v>
      </c>
      <c r="I382" s="255"/>
      <c r="J382" s="251"/>
      <c r="K382" s="251"/>
      <c r="L382" s="256"/>
      <c r="M382" s="257"/>
      <c r="N382" s="258"/>
      <c r="O382" s="258"/>
      <c r="P382" s="258"/>
      <c r="Q382" s="258"/>
      <c r="R382" s="258"/>
      <c r="S382" s="258"/>
      <c r="T382" s="259"/>
      <c r="AT382" s="260" t="s">
        <v>178</v>
      </c>
      <c r="AU382" s="260" t="s">
        <v>82</v>
      </c>
      <c r="AV382" s="14" t="s">
        <v>92</v>
      </c>
      <c r="AW382" s="14" t="s">
        <v>34</v>
      </c>
      <c r="AX382" s="14" t="s">
        <v>80</v>
      </c>
      <c r="AY382" s="260" t="s">
        <v>170</v>
      </c>
    </row>
    <row r="383" s="1" customFormat="1" ht="16.5" customHeight="1">
      <c r="B383" s="38"/>
      <c r="C383" s="216" t="s">
        <v>527</v>
      </c>
      <c r="D383" s="216" t="s">
        <v>172</v>
      </c>
      <c r="E383" s="217" t="s">
        <v>528</v>
      </c>
      <c r="F383" s="218" t="s">
        <v>529</v>
      </c>
      <c r="G383" s="219" t="s">
        <v>329</v>
      </c>
      <c r="H383" s="220">
        <v>21.414000000000001</v>
      </c>
      <c r="I383" s="221"/>
      <c r="J383" s="222">
        <f>ROUND(I383*H383,2)</f>
        <v>0</v>
      </c>
      <c r="K383" s="218" t="s">
        <v>176</v>
      </c>
      <c r="L383" s="43"/>
      <c r="M383" s="223" t="s">
        <v>21</v>
      </c>
      <c r="N383" s="224" t="s">
        <v>44</v>
      </c>
      <c r="O383" s="79"/>
      <c r="P383" s="225">
        <f>O383*H383</f>
        <v>0</v>
      </c>
      <c r="Q383" s="225">
        <v>0</v>
      </c>
      <c r="R383" s="225">
        <f>Q383*H383</f>
        <v>0</v>
      </c>
      <c r="S383" s="225">
        <v>2.2000000000000002</v>
      </c>
      <c r="T383" s="226">
        <f>S383*H383</f>
        <v>47.110800000000005</v>
      </c>
      <c r="AR383" s="17" t="s">
        <v>92</v>
      </c>
      <c r="AT383" s="17" t="s">
        <v>172</v>
      </c>
      <c r="AU383" s="17" t="s">
        <v>82</v>
      </c>
      <c r="AY383" s="17" t="s">
        <v>170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7" t="s">
        <v>80</v>
      </c>
      <c r="BK383" s="227">
        <f>ROUND(I383*H383,2)</f>
        <v>0</v>
      </c>
      <c r="BL383" s="17" t="s">
        <v>92</v>
      </c>
      <c r="BM383" s="17" t="s">
        <v>530</v>
      </c>
    </row>
    <row r="384" s="12" customFormat="1">
      <c r="B384" s="228"/>
      <c r="C384" s="229"/>
      <c r="D384" s="230" t="s">
        <v>178</v>
      </c>
      <c r="E384" s="231" t="s">
        <v>21</v>
      </c>
      <c r="F384" s="232" t="s">
        <v>531</v>
      </c>
      <c r="G384" s="229"/>
      <c r="H384" s="231" t="s">
        <v>21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178</v>
      </c>
      <c r="AU384" s="238" t="s">
        <v>82</v>
      </c>
      <c r="AV384" s="12" t="s">
        <v>80</v>
      </c>
      <c r="AW384" s="12" t="s">
        <v>34</v>
      </c>
      <c r="AX384" s="12" t="s">
        <v>73</v>
      </c>
      <c r="AY384" s="238" t="s">
        <v>170</v>
      </c>
    </row>
    <row r="385" s="12" customFormat="1">
      <c r="B385" s="228"/>
      <c r="C385" s="229"/>
      <c r="D385" s="230" t="s">
        <v>178</v>
      </c>
      <c r="E385" s="231" t="s">
        <v>21</v>
      </c>
      <c r="F385" s="232" t="s">
        <v>532</v>
      </c>
      <c r="G385" s="229"/>
      <c r="H385" s="231" t="s">
        <v>21</v>
      </c>
      <c r="I385" s="233"/>
      <c r="J385" s="229"/>
      <c r="K385" s="229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178</v>
      </c>
      <c r="AU385" s="238" t="s">
        <v>82</v>
      </c>
      <c r="AV385" s="12" t="s">
        <v>80</v>
      </c>
      <c r="AW385" s="12" t="s">
        <v>34</v>
      </c>
      <c r="AX385" s="12" t="s">
        <v>73</v>
      </c>
      <c r="AY385" s="238" t="s">
        <v>170</v>
      </c>
    </row>
    <row r="386" s="13" customFormat="1">
      <c r="B386" s="239"/>
      <c r="C386" s="240"/>
      <c r="D386" s="230" t="s">
        <v>178</v>
      </c>
      <c r="E386" s="241" t="s">
        <v>21</v>
      </c>
      <c r="F386" s="242" t="s">
        <v>533</v>
      </c>
      <c r="G386" s="240"/>
      <c r="H386" s="243">
        <v>21.414000000000001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AT386" s="249" t="s">
        <v>178</v>
      </c>
      <c r="AU386" s="249" t="s">
        <v>82</v>
      </c>
      <c r="AV386" s="13" t="s">
        <v>82</v>
      </c>
      <c r="AW386" s="13" t="s">
        <v>34</v>
      </c>
      <c r="AX386" s="13" t="s">
        <v>80</v>
      </c>
      <c r="AY386" s="249" t="s">
        <v>170</v>
      </c>
    </row>
    <row r="387" s="1" customFormat="1" ht="16.5" customHeight="1">
      <c r="B387" s="38"/>
      <c r="C387" s="216" t="s">
        <v>534</v>
      </c>
      <c r="D387" s="216" t="s">
        <v>172</v>
      </c>
      <c r="E387" s="217" t="s">
        <v>535</v>
      </c>
      <c r="F387" s="218" t="s">
        <v>536</v>
      </c>
      <c r="G387" s="219" t="s">
        <v>329</v>
      </c>
      <c r="H387" s="220">
        <v>8.2360000000000007</v>
      </c>
      <c r="I387" s="221"/>
      <c r="J387" s="222">
        <f>ROUND(I387*H387,2)</f>
        <v>0</v>
      </c>
      <c r="K387" s="218" t="s">
        <v>176</v>
      </c>
      <c r="L387" s="43"/>
      <c r="M387" s="223" t="s">
        <v>21</v>
      </c>
      <c r="N387" s="224" t="s">
        <v>44</v>
      </c>
      <c r="O387" s="79"/>
      <c r="P387" s="225">
        <f>O387*H387</f>
        <v>0</v>
      </c>
      <c r="Q387" s="225">
        <v>0</v>
      </c>
      <c r="R387" s="225">
        <f>Q387*H387</f>
        <v>0</v>
      </c>
      <c r="S387" s="225">
        <v>1.3999999999999999</v>
      </c>
      <c r="T387" s="226">
        <f>S387*H387</f>
        <v>11.5304</v>
      </c>
      <c r="AR387" s="17" t="s">
        <v>92</v>
      </c>
      <c r="AT387" s="17" t="s">
        <v>172</v>
      </c>
      <c r="AU387" s="17" t="s">
        <v>82</v>
      </c>
      <c r="AY387" s="17" t="s">
        <v>170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7" t="s">
        <v>80</v>
      </c>
      <c r="BK387" s="227">
        <f>ROUND(I387*H387,2)</f>
        <v>0</v>
      </c>
      <c r="BL387" s="17" t="s">
        <v>92</v>
      </c>
      <c r="BM387" s="17" t="s">
        <v>537</v>
      </c>
    </row>
    <row r="388" s="13" customFormat="1">
      <c r="B388" s="239"/>
      <c r="C388" s="240"/>
      <c r="D388" s="230" t="s">
        <v>178</v>
      </c>
      <c r="E388" s="241" t="s">
        <v>21</v>
      </c>
      <c r="F388" s="242" t="s">
        <v>538</v>
      </c>
      <c r="G388" s="240"/>
      <c r="H388" s="243">
        <v>8.2360000000000007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178</v>
      </c>
      <c r="AU388" s="249" t="s">
        <v>82</v>
      </c>
      <c r="AV388" s="13" t="s">
        <v>82</v>
      </c>
      <c r="AW388" s="13" t="s">
        <v>34</v>
      </c>
      <c r="AX388" s="13" t="s">
        <v>80</v>
      </c>
      <c r="AY388" s="249" t="s">
        <v>170</v>
      </c>
    </row>
    <row r="389" s="1" customFormat="1" ht="16.5" customHeight="1">
      <c r="B389" s="38"/>
      <c r="C389" s="216" t="s">
        <v>539</v>
      </c>
      <c r="D389" s="216" t="s">
        <v>172</v>
      </c>
      <c r="E389" s="217" t="s">
        <v>540</v>
      </c>
      <c r="F389" s="218" t="s">
        <v>541</v>
      </c>
      <c r="G389" s="219" t="s">
        <v>175</v>
      </c>
      <c r="H389" s="220">
        <v>18.420000000000002</v>
      </c>
      <c r="I389" s="221"/>
      <c r="J389" s="222">
        <f>ROUND(I389*H389,2)</f>
        <v>0</v>
      </c>
      <c r="K389" s="218" t="s">
        <v>176</v>
      </c>
      <c r="L389" s="43"/>
      <c r="M389" s="223" t="s">
        <v>21</v>
      </c>
      <c r="N389" s="224" t="s">
        <v>44</v>
      </c>
      <c r="O389" s="79"/>
      <c r="P389" s="225">
        <f>O389*H389</f>
        <v>0</v>
      </c>
      <c r="Q389" s="225">
        <v>0</v>
      </c>
      <c r="R389" s="225">
        <f>Q389*H389</f>
        <v>0</v>
      </c>
      <c r="S389" s="225">
        <v>0.050000000000000003</v>
      </c>
      <c r="T389" s="226">
        <f>S389*H389</f>
        <v>0.92100000000000015</v>
      </c>
      <c r="AR389" s="17" t="s">
        <v>92</v>
      </c>
      <c r="AT389" s="17" t="s">
        <v>172</v>
      </c>
      <c r="AU389" s="17" t="s">
        <v>82</v>
      </c>
      <c r="AY389" s="17" t="s">
        <v>170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7" t="s">
        <v>80</v>
      </c>
      <c r="BK389" s="227">
        <f>ROUND(I389*H389,2)</f>
        <v>0</v>
      </c>
      <c r="BL389" s="17" t="s">
        <v>92</v>
      </c>
      <c r="BM389" s="17" t="s">
        <v>542</v>
      </c>
    </row>
    <row r="390" s="12" customFormat="1">
      <c r="B390" s="228"/>
      <c r="C390" s="229"/>
      <c r="D390" s="230" t="s">
        <v>178</v>
      </c>
      <c r="E390" s="231" t="s">
        <v>21</v>
      </c>
      <c r="F390" s="232" t="s">
        <v>229</v>
      </c>
      <c r="G390" s="229"/>
      <c r="H390" s="231" t="s">
        <v>21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178</v>
      </c>
      <c r="AU390" s="238" t="s">
        <v>82</v>
      </c>
      <c r="AV390" s="12" t="s">
        <v>80</v>
      </c>
      <c r="AW390" s="12" t="s">
        <v>34</v>
      </c>
      <c r="AX390" s="12" t="s">
        <v>73</v>
      </c>
      <c r="AY390" s="238" t="s">
        <v>170</v>
      </c>
    </row>
    <row r="391" s="12" customFormat="1">
      <c r="B391" s="228"/>
      <c r="C391" s="229"/>
      <c r="D391" s="230" t="s">
        <v>178</v>
      </c>
      <c r="E391" s="231" t="s">
        <v>21</v>
      </c>
      <c r="F391" s="232" t="s">
        <v>543</v>
      </c>
      <c r="G391" s="229"/>
      <c r="H391" s="231" t="s">
        <v>21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178</v>
      </c>
      <c r="AU391" s="238" t="s">
        <v>82</v>
      </c>
      <c r="AV391" s="12" t="s">
        <v>80</v>
      </c>
      <c r="AW391" s="12" t="s">
        <v>34</v>
      </c>
      <c r="AX391" s="12" t="s">
        <v>73</v>
      </c>
      <c r="AY391" s="238" t="s">
        <v>170</v>
      </c>
    </row>
    <row r="392" s="12" customFormat="1">
      <c r="B392" s="228"/>
      <c r="C392" s="229"/>
      <c r="D392" s="230" t="s">
        <v>178</v>
      </c>
      <c r="E392" s="231" t="s">
        <v>21</v>
      </c>
      <c r="F392" s="232" t="s">
        <v>180</v>
      </c>
      <c r="G392" s="229"/>
      <c r="H392" s="231" t="s">
        <v>21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178</v>
      </c>
      <c r="AU392" s="238" t="s">
        <v>82</v>
      </c>
      <c r="AV392" s="12" t="s">
        <v>80</v>
      </c>
      <c r="AW392" s="12" t="s">
        <v>34</v>
      </c>
      <c r="AX392" s="12" t="s">
        <v>73</v>
      </c>
      <c r="AY392" s="238" t="s">
        <v>170</v>
      </c>
    </row>
    <row r="393" s="12" customFormat="1">
      <c r="B393" s="228"/>
      <c r="C393" s="229"/>
      <c r="D393" s="230" t="s">
        <v>178</v>
      </c>
      <c r="E393" s="231" t="s">
        <v>21</v>
      </c>
      <c r="F393" s="232" t="s">
        <v>544</v>
      </c>
      <c r="G393" s="229"/>
      <c r="H393" s="231" t="s">
        <v>21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178</v>
      </c>
      <c r="AU393" s="238" t="s">
        <v>82</v>
      </c>
      <c r="AV393" s="12" t="s">
        <v>80</v>
      </c>
      <c r="AW393" s="12" t="s">
        <v>34</v>
      </c>
      <c r="AX393" s="12" t="s">
        <v>73</v>
      </c>
      <c r="AY393" s="238" t="s">
        <v>170</v>
      </c>
    </row>
    <row r="394" s="13" customFormat="1">
      <c r="B394" s="239"/>
      <c r="C394" s="240"/>
      <c r="D394" s="230" t="s">
        <v>178</v>
      </c>
      <c r="E394" s="241" t="s">
        <v>21</v>
      </c>
      <c r="F394" s="242" t="s">
        <v>232</v>
      </c>
      <c r="G394" s="240"/>
      <c r="H394" s="243">
        <v>18.420000000000002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178</v>
      </c>
      <c r="AU394" s="249" t="s">
        <v>82</v>
      </c>
      <c r="AV394" s="13" t="s">
        <v>82</v>
      </c>
      <c r="AW394" s="13" t="s">
        <v>34</v>
      </c>
      <c r="AX394" s="13" t="s">
        <v>80</v>
      </c>
      <c r="AY394" s="249" t="s">
        <v>170</v>
      </c>
    </row>
    <row r="395" s="1" customFormat="1" ht="22.5" customHeight="1">
      <c r="B395" s="38"/>
      <c r="C395" s="216" t="s">
        <v>545</v>
      </c>
      <c r="D395" s="216" t="s">
        <v>172</v>
      </c>
      <c r="E395" s="217" t="s">
        <v>546</v>
      </c>
      <c r="F395" s="218" t="s">
        <v>547</v>
      </c>
      <c r="G395" s="219" t="s">
        <v>175</v>
      </c>
      <c r="H395" s="220">
        <v>166.905</v>
      </c>
      <c r="I395" s="221"/>
      <c r="J395" s="222">
        <f>ROUND(I395*H395,2)</f>
        <v>0</v>
      </c>
      <c r="K395" s="218" t="s">
        <v>176</v>
      </c>
      <c r="L395" s="43"/>
      <c r="M395" s="223" t="s">
        <v>21</v>
      </c>
      <c r="N395" s="224" t="s">
        <v>44</v>
      </c>
      <c r="O395" s="79"/>
      <c r="P395" s="225">
        <f>O395*H395</f>
        <v>0</v>
      </c>
      <c r="Q395" s="225">
        <v>0</v>
      </c>
      <c r="R395" s="225">
        <f>Q395*H395</f>
        <v>0</v>
      </c>
      <c r="S395" s="225">
        <v>0.045999999999999999</v>
      </c>
      <c r="T395" s="226">
        <f>S395*H395</f>
        <v>7.6776299999999997</v>
      </c>
      <c r="AR395" s="17" t="s">
        <v>92</v>
      </c>
      <c r="AT395" s="17" t="s">
        <v>172</v>
      </c>
      <c r="AU395" s="17" t="s">
        <v>82</v>
      </c>
      <c r="AY395" s="17" t="s">
        <v>170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7" t="s">
        <v>80</v>
      </c>
      <c r="BK395" s="227">
        <f>ROUND(I395*H395,2)</f>
        <v>0</v>
      </c>
      <c r="BL395" s="17" t="s">
        <v>92</v>
      </c>
      <c r="BM395" s="17" t="s">
        <v>548</v>
      </c>
    </row>
    <row r="396" s="12" customFormat="1">
      <c r="B396" s="228"/>
      <c r="C396" s="229"/>
      <c r="D396" s="230" t="s">
        <v>178</v>
      </c>
      <c r="E396" s="231" t="s">
        <v>21</v>
      </c>
      <c r="F396" s="232" t="s">
        <v>549</v>
      </c>
      <c r="G396" s="229"/>
      <c r="H396" s="231" t="s">
        <v>21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178</v>
      </c>
      <c r="AU396" s="238" t="s">
        <v>82</v>
      </c>
      <c r="AV396" s="12" t="s">
        <v>80</v>
      </c>
      <c r="AW396" s="12" t="s">
        <v>34</v>
      </c>
      <c r="AX396" s="12" t="s">
        <v>73</v>
      </c>
      <c r="AY396" s="238" t="s">
        <v>170</v>
      </c>
    </row>
    <row r="397" s="12" customFormat="1">
      <c r="B397" s="228"/>
      <c r="C397" s="229"/>
      <c r="D397" s="230" t="s">
        <v>178</v>
      </c>
      <c r="E397" s="231" t="s">
        <v>21</v>
      </c>
      <c r="F397" s="232" t="s">
        <v>543</v>
      </c>
      <c r="G397" s="229"/>
      <c r="H397" s="231" t="s">
        <v>21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178</v>
      </c>
      <c r="AU397" s="238" t="s">
        <v>82</v>
      </c>
      <c r="AV397" s="12" t="s">
        <v>80</v>
      </c>
      <c r="AW397" s="12" t="s">
        <v>34</v>
      </c>
      <c r="AX397" s="12" t="s">
        <v>73</v>
      </c>
      <c r="AY397" s="238" t="s">
        <v>170</v>
      </c>
    </row>
    <row r="398" s="12" customFormat="1">
      <c r="B398" s="228"/>
      <c r="C398" s="229"/>
      <c r="D398" s="230" t="s">
        <v>178</v>
      </c>
      <c r="E398" s="231" t="s">
        <v>21</v>
      </c>
      <c r="F398" s="232" t="s">
        <v>550</v>
      </c>
      <c r="G398" s="229"/>
      <c r="H398" s="231" t="s">
        <v>21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178</v>
      </c>
      <c r="AU398" s="238" t="s">
        <v>82</v>
      </c>
      <c r="AV398" s="12" t="s">
        <v>80</v>
      </c>
      <c r="AW398" s="12" t="s">
        <v>34</v>
      </c>
      <c r="AX398" s="12" t="s">
        <v>73</v>
      </c>
      <c r="AY398" s="238" t="s">
        <v>170</v>
      </c>
    </row>
    <row r="399" s="13" customFormat="1">
      <c r="B399" s="239"/>
      <c r="C399" s="240"/>
      <c r="D399" s="230" t="s">
        <v>178</v>
      </c>
      <c r="E399" s="241" t="s">
        <v>21</v>
      </c>
      <c r="F399" s="242" t="s">
        <v>551</v>
      </c>
      <c r="G399" s="240"/>
      <c r="H399" s="243">
        <v>253.624</v>
      </c>
      <c r="I399" s="244"/>
      <c r="J399" s="240"/>
      <c r="K399" s="240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178</v>
      </c>
      <c r="AU399" s="249" t="s">
        <v>82</v>
      </c>
      <c r="AV399" s="13" t="s">
        <v>82</v>
      </c>
      <c r="AW399" s="13" t="s">
        <v>34</v>
      </c>
      <c r="AX399" s="13" t="s">
        <v>73</v>
      </c>
      <c r="AY399" s="249" t="s">
        <v>170</v>
      </c>
    </row>
    <row r="400" s="12" customFormat="1">
      <c r="B400" s="228"/>
      <c r="C400" s="229"/>
      <c r="D400" s="230" t="s">
        <v>178</v>
      </c>
      <c r="E400" s="231" t="s">
        <v>21</v>
      </c>
      <c r="F400" s="232" t="s">
        <v>196</v>
      </c>
      <c r="G400" s="229"/>
      <c r="H400" s="231" t="s">
        <v>21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178</v>
      </c>
      <c r="AU400" s="238" t="s">
        <v>82</v>
      </c>
      <c r="AV400" s="12" t="s">
        <v>80</v>
      </c>
      <c r="AW400" s="12" t="s">
        <v>34</v>
      </c>
      <c r="AX400" s="12" t="s">
        <v>73</v>
      </c>
      <c r="AY400" s="238" t="s">
        <v>170</v>
      </c>
    </row>
    <row r="401" s="13" customFormat="1">
      <c r="B401" s="239"/>
      <c r="C401" s="240"/>
      <c r="D401" s="230" t="s">
        <v>178</v>
      </c>
      <c r="E401" s="241" t="s">
        <v>21</v>
      </c>
      <c r="F401" s="242" t="s">
        <v>552</v>
      </c>
      <c r="G401" s="240"/>
      <c r="H401" s="243">
        <v>-17.550000000000001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178</v>
      </c>
      <c r="AU401" s="249" t="s">
        <v>82</v>
      </c>
      <c r="AV401" s="13" t="s">
        <v>82</v>
      </c>
      <c r="AW401" s="13" t="s">
        <v>34</v>
      </c>
      <c r="AX401" s="13" t="s">
        <v>73</v>
      </c>
      <c r="AY401" s="249" t="s">
        <v>170</v>
      </c>
    </row>
    <row r="402" s="13" customFormat="1">
      <c r="B402" s="239"/>
      <c r="C402" s="240"/>
      <c r="D402" s="230" t="s">
        <v>178</v>
      </c>
      <c r="E402" s="241" t="s">
        <v>21</v>
      </c>
      <c r="F402" s="242" t="s">
        <v>553</v>
      </c>
      <c r="G402" s="240"/>
      <c r="H402" s="243">
        <v>-16.5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178</v>
      </c>
      <c r="AU402" s="249" t="s">
        <v>82</v>
      </c>
      <c r="AV402" s="13" t="s">
        <v>82</v>
      </c>
      <c r="AW402" s="13" t="s">
        <v>34</v>
      </c>
      <c r="AX402" s="13" t="s">
        <v>73</v>
      </c>
      <c r="AY402" s="249" t="s">
        <v>170</v>
      </c>
    </row>
    <row r="403" s="13" customFormat="1">
      <c r="B403" s="239"/>
      <c r="C403" s="240"/>
      <c r="D403" s="230" t="s">
        <v>178</v>
      </c>
      <c r="E403" s="241" t="s">
        <v>21</v>
      </c>
      <c r="F403" s="242" t="s">
        <v>554</v>
      </c>
      <c r="G403" s="240"/>
      <c r="H403" s="243">
        <v>-2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AT403" s="249" t="s">
        <v>178</v>
      </c>
      <c r="AU403" s="249" t="s">
        <v>82</v>
      </c>
      <c r="AV403" s="13" t="s">
        <v>82</v>
      </c>
      <c r="AW403" s="13" t="s">
        <v>34</v>
      </c>
      <c r="AX403" s="13" t="s">
        <v>73</v>
      </c>
      <c r="AY403" s="249" t="s">
        <v>170</v>
      </c>
    </row>
    <row r="404" s="13" customFormat="1">
      <c r="B404" s="239"/>
      <c r="C404" s="240"/>
      <c r="D404" s="230" t="s">
        <v>178</v>
      </c>
      <c r="E404" s="241" t="s">
        <v>21</v>
      </c>
      <c r="F404" s="242" t="s">
        <v>555</v>
      </c>
      <c r="G404" s="240"/>
      <c r="H404" s="243">
        <v>-6.2800000000000002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AT404" s="249" t="s">
        <v>178</v>
      </c>
      <c r="AU404" s="249" t="s">
        <v>82</v>
      </c>
      <c r="AV404" s="13" t="s">
        <v>82</v>
      </c>
      <c r="AW404" s="13" t="s">
        <v>34</v>
      </c>
      <c r="AX404" s="13" t="s">
        <v>73</v>
      </c>
      <c r="AY404" s="249" t="s">
        <v>170</v>
      </c>
    </row>
    <row r="405" s="13" customFormat="1">
      <c r="B405" s="239"/>
      <c r="C405" s="240"/>
      <c r="D405" s="230" t="s">
        <v>178</v>
      </c>
      <c r="E405" s="241" t="s">
        <v>21</v>
      </c>
      <c r="F405" s="242" t="s">
        <v>253</v>
      </c>
      <c r="G405" s="240"/>
      <c r="H405" s="243">
        <v>-5.9800000000000004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178</v>
      </c>
      <c r="AU405" s="249" t="s">
        <v>82</v>
      </c>
      <c r="AV405" s="13" t="s">
        <v>82</v>
      </c>
      <c r="AW405" s="13" t="s">
        <v>34</v>
      </c>
      <c r="AX405" s="13" t="s">
        <v>73</v>
      </c>
      <c r="AY405" s="249" t="s">
        <v>170</v>
      </c>
    </row>
    <row r="406" s="13" customFormat="1">
      <c r="B406" s="239"/>
      <c r="C406" s="240"/>
      <c r="D406" s="230" t="s">
        <v>178</v>
      </c>
      <c r="E406" s="241" t="s">
        <v>21</v>
      </c>
      <c r="F406" s="242" t="s">
        <v>277</v>
      </c>
      <c r="G406" s="240"/>
      <c r="H406" s="243">
        <v>-3.4500000000000002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AT406" s="249" t="s">
        <v>178</v>
      </c>
      <c r="AU406" s="249" t="s">
        <v>82</v>
      </c>
      <c r="AV406" s="13" t="s">
        <v>82</v>
      </c>
      <c r="AW406" s="13" t="s">
        <v>34</v>
      </c>
      <c r="AX406" s="13" t="s">
        <v>73</v>
      </c>
      <c r="AY406" s="249" t="s">
        <v>170</v>
      </c>
    </row>
    <row r="407" s="12" customFormat="1">
      <c r="B407" s="228"/>
      <c r="C407" s="229"/>
      <c r="D407" s="230" t="s">
        <v>178</v>
      </c>
      <c r="E407" s="231" t="s">
        <v>21</v>
      </c>
      <c r="F407" s="232" t="s">
        <v>256</v>
      </c>
      <c r="G407" s="229"/>
      <c r="H407" s="231" t="s">
        <v>21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AT407" s="238" t="s">
        <v>178</v>
      </c>
      <c r="AU407" s="238" t="s">
        <v>82</v>
      </c>
      <c r="AV407" s="12" t="s">
        <v>80</v>
      </c>
      <c r="AW407" s="12" t="s">
        <v>34</v>
      </c>
      <c r="AX407" s="12" t="s">
        <v>73</v>
      </c>
      <c r="AY407" s="238" t="s">
        <v>170</v>
      </c>
    </row>
    <row r="408" s="13" customFormat="1">
      <c r="B408" s="239"/>
      <c r="C408" s="240"/>
      <c r="D408" s="230" t="s">
        <v>178</v>
      </c>
      <c r="E408" s="241" t="s">
        <v>21</v>
      </c>
      <c r="F408" s="242" t="s">
        <v>556</v>
      </c>
      <c r="G408" s="240"/>
      <c r="H408" s="243">
        <v>16</v>
      </c>
      <c r="I408" s="244"/>
      <c r="J408" s="240"/>
      <c r="K408" s="240"/>
      <c r="L408" s="245"/>
      <c r="M408" s="246"/>
      <c r="N408" s="247"/>
      <c r="O408" s="247"/>
      <c r="P408" s="247"/>
      <c r="Q408" s="247"/>
      <c r="R408" s="247"/>
      <c r="S408" s="247"/>
      <c r="T408" s="248"/>
      <c r="AT408" s="249" t="s">
        <v>178</v>
      </c>
      <c r="AU408" s="249" t="s">
        <v>82</v>
      </c>
      <c r="AV408" s="13" t="s">
        <v>82</v>
      </c>
      <c r="AW408" s="13" t="s">
        <v>34</v>
      </c>
      <c r="AX408" s="13" t="s">
        <v>73</v>
      </c>
      <c r="AY408" s="249" t="s">
        <v>170</v>
      </c>
    </row>
    <row r="409" s="13" customFormat="1">
      <c r="B409" s="239"/>
      <c r="C409" s="240"/>
      <c r="D409" s="230" t="s">
        <v>178</v>
      </c>
      <c r="E409" s="241" t="s">
        <v>21</v>
      </c>
      <c r="F409" s="242" t="s">
        <v>557</v>
      </c>
      <c r="G409" s="240"/>
      <c r="H409" s="243">
        <v>5.5999999999999996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AT409" s="249" t="s">
        <v>178</v>
      </c>
      <c r="AU409" s="249" t="s">
        <v>82</v>
      </c>
      <c r="AV409" s="13" t="s">
        <v>82</v>
      </c>
      <c r="AW409" s="13" t="s">
        <v>34</v>
      </c>
      <c r="AX409" s="13" t="s">
        <v>73</v>
      </c>
      <c r="AY409" s="249" t="s">
        <v>170</v>
      </c>
    </row>
    <row r="410" s="13" customFormat="1">
      <c r="B410" s="239"/>
      <c r="C410" s="240"/>
      <c r="D410" s="230" t="s">
        <v>178</v>
      </c>
      <c r="E410" s="241" t="s">
        <v>21</v>
      </c>
      <c r="F410" s="242" t="s">
        <v>558</v>
      </c>
      <c r="G410" s="240"/>
      <c r="H410" s="243">
        <v>3.621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178</v>
      </c>
      <c r="AU410" s="249" t="s">
        <v>82</v>
      </c>
      <c r="AV410" s="13" t="s">
        <v>82</v>
      </c>
      <c r="AW410" s="13" t="s">
        <v>34</v>
      </c>
      <c r="AX410" s="13" t="s">
        <v>73</v>
      </c>
      <c r="AY410" s="249" t="s">
        <v>170</v>
      </c>
    </row>
    <row r="411" s="12" customFormat="1">
      <c r="B411" s="228"/>
      <c r="C411" s="229"/>
      <c r="D411" s="230" t="s">
        <v>178</v>
      </c>
      <c r="E411" s="231" t="s">
        <v>21</v>
      </c>
      <c r="F411" s="232" t="s">
        <v>559</v>
      </c>
      <c r="G411" s="229"/>
      <c r="H411" s="231" t="s">
        <v>21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178</v>
      </c>
      <c r="AU411" s="238" t="s">
        <v>82</v>
      </c>
      <c r="AV411" s="12" t="s">
        <v>80</v>
      </c>
      <c r="AW411" s="12" t="s">
        <v>34</v>
      </c>
      <c r="AX411" s="12" t="s">
        <v>73</v>
      </c>
      <c r="AY411" s="238" t="s">
        <v>170</v>
      </c>
    </row>
    <row r="412" s="13" customFormat="1">
      <c r="B412" s="239"/>
      <c r="C412" s="240"/>
      <c r="D412" s="230" t="s">
        <v>178</v>
      </c>
      <c r="E412" s="241" t="s">
        <v>21</v>
      </c>
      <c r="F412" s="242" t="s">
        <v>560</v>
      </c>
      <c r="G412" s="240"/>
      <c r="H412" s="243">
        <v>-60.18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AT412" s="249" t="s">
        <v>178</v>
      </c>
      <c r="AU412" s="249" t="s">
        <v>82</v>
      </c>
      <c r="AV412" s="13" t="s">
        <v>82</v>
      </c>
      <c r="AW412" s="13" t="s">
        <v>34</v>
      </c>
      <c r="AX412" s="13" t="s">
        <v>73</v>
      </c>
      <c r="AY412" s="249" t="s">
        <v>170</v>
      </c>
    </row>
    <row r="413" s="14" customFormat="1">
      <c r="B413" s="250"/>
      <c r="C413" s="251"/>
      <c r="D413" s="230" t="s">
        <v>178</v>
      </c>
      <c r="E413" s="252" t="s">
        <v>21</v>
      </c>
      <c r="F413" s="253" t="s">
        <v>200</v>
      </c>
      <c r="G413" s="251"/>
      <c r="H413" s="254">
        <v>166.905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AT413" s="260" t="s">
        <v>178</v>
      </c>
      <c r="AU413" s="260" t="s">
        <v>82</v>
      </c>
      <c r="AV413" s="14" t="s">
        <v>92</v>
      </c>
      <c r="AW413" s="14" t="s">
        <v>34</v>
      </c>
      <c r="AX413" s="14" t="s">
        <v>80</v>
      </c>
      <c r="AY413" s="260" t="s">
        <v>170</v>
      </c>
    </row>
    <row r="414" s="1" customFormat="1" ht="22.5" customHeight="1">
      <c r="B414" s="38"/>
      <c r="C414" s="216" t="s">
        <v>561</v>
      </c>
      <c r="D414" s="216" t="s">
        <v>172</v>
      </c>
      <c r="E414" s="217" t="s">
        <v>562</v>
      </c>
      <c r="F414" s="218" t="s">
        <v>563</v>
      </c>
      <c r="G414" s="219" t="s">
        <v>306</v>
      </c>
      <c r="H414" s="220">
        <v>24.5</v>
      </c>
      <c r="I414" s="221"/>
      <c r="J414" s="222">
        <f>ROUND(I414*H414,2)</f>
        <v>0</v>
      </c>
      <c r="K414" s="218" t="s">
        <v>176</v>
      </c>
      <c r="L414" s="43"/>
      <c r="M414" s="223" t="s">
        <v>21</v>
      </c>
      <c r="N414" s="224" t="s">
        <v>44</v>
      </c>
      <c r="O414" s="79"/>
      <c r="P414" s="225">
        <f>O414*H414</f>
        <v>0</v>
      </c>
      <c r="Q414" s="225">
        <v>0</v>
      </c>
      <c r="R414" s="225">
        <f>Q414*H414</f>
        <v>0</v>
      </c>
      <c r="S414" s="225">
        <v>0.065000000000000002</v>
      </c>
      <c r="T414" s="226">
        <f>S414*H414</f>
        <v>1.5925</v>
      </c>
      <c r="AR414" s="17" t="s">
        <v>92</v>
      </c>
      <c r="AT414" s="17" t="s">
        <v>172</v>
      </c>
      <c r="AU414" s="17" t="s">
        <v>82</v>
      </c>
      <c r="AY414" s="17" t="s">
        <v>170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7" t="s">
        <v>80</v>
      </c>
      <c r="BK414" s="227">
        <f>ROUND(I414*H414,2)</f>
        <v>0</v>
      </c>
      <c r="BL414" s="17" t="s">
        <v>92</v>
      </c>
      <c r="BM414" s="17" t="s">
        <v>564</v>
      </c>
    </row>
    <row r="415" s="12" customFormat="1">
      <c r="B415" s="228"/>
      <c r="C415" s="229"/>
      <c r="D415" s="230" t="s">
        <v>178</v>
      </c>
      <c r="E415" s="231" t="s">
        <v>21</v>
      </c>
      <c r="F415" s="232" t="s">
        <v>565</v>
      </c>
      <c r="G415" s="229"/>
      <c r="H415" s="231" t="s">
        <v>21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178</v>
      </c>
      <c r="AU415" s="238" t="s">
        <v>82</v>
      </c>
      <c r="AV415" s="12" t="s">
        <v>80</v>
      </c>
      <c r="AW415" s="12" t="s">
        <v>34</v>
      </c>
      <c r="AX415" s="12" t="s">
        <v>73</v>
      </c>
      <c r="AY415" s="238" t="s">
        <v>170</v>
      </c>
    </row>
    <row r="416" s="12" customFormat="1">
      <c r="B416" s="228"/>
      <c r="C416" s="229"/>
      <c r="D416" s="230" t="s">
        <v>178</v>
      </c>
      <c r="E416" s="231" t="s">
        <v>21</v>
      </c>
      <c r="F416" s="232" t="s">
        <v>210</v>
      </c>
      <c r="G416" s="229"/>
      <c r="H416" s="231" t="s">
        <v>21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178</v>
      </c>
      <c r="AU416" s="238" t="s">
        <v>82</v>
      </c>
      <c r="AV416" s="12" t="s">
        <v>80</v>
      </c>
      <c r="AW416" s="12" t="s">
        <v>34</v>
      </c>
      <c r="AX416" s="12" t="s">
        <v>73</v>
      </c>
      <c r="AY416" s="238" t="s">
        <v>170</v>
      </c>
    </row>
    <row r="417" s="13" customFormat="1">
      <c r="B417" s="239"/>
      <c r="C417" s="240"/>
      <c r="D417" s="230" t="s">
        <v>178</v>
      </c>
      <c r="E417" s="241" t="s">
        <v>21</v>
      </c>
      <c r="F417" s="242" t="s">
        <v>566</v>
      </c>
      <c r="G417" s="240"/>
      <c r="H417" s="243">
        <v>24.5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178</v>
      </c>
      <c r="AU417" s="249" t="s">
        <v>82</v>
      </c>
      <c r="AV417" s="13" t="s">
        <v>82</v>
      </c>
      <c r="AW417" s="13" t="s">
        <v>34</v>
      </c>
      <c r="AX417" s="13" t="s">
        <v>80</v>
      </c>
      <c r="AY417" s="249" t="s">
        <v>170</v>
      </c>
    </row>
    <row r="418" s="1" customFormat="1" ht="22.5" customHeight="1">
      <c r="B418" s="38"/>
      <c r="C418" s="216" t="s">
        <v>567</v>
      </c>
      <c r="D418" s="216" t="s">
        <v>172</v>
      </c>
      <c r="E418" s="217" t="s">
        <v>568</v>
      </c>
      <c r="F418" s="218" t="s">
        <v>569</v>
      </c>
      <c r="G418" s="219" t="s">
        <v>570</v>
      </c>
      <c r="H418" s="220">
        <v>152.57900000000001</v>
      </c>
      <c r="I418" s="221"/>
      <c r="J418" s="222">
        <f>ROUND(I418*H418,2)</f>
        <v>0</v>
      </c>
      <c r="K418" s="218" t="s">
        <v>176</v>
      </c>
      <c r="L418" s="43"/>
      <c r="M418" s="223" t="s">
        <v>21</v>
      </c>
      <c r="N418" s="224" t="s">
        <v>44</v>
      </c>
      <c r="O418" s="79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AR418" s="17" t="s">
        <v>92</v>
      </c>
      <c r="AT418" s="17" t="s">
        <v>172</v>
      </c>
      <c r="AU418" s="17" t="s">
        <v>82</v>
      </c>
      <c r="AY418" s="17" t="s">
        <v>170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7" t="s">
        <v>80</v>
      </c>
      <c r="BK418" s="227">
        <f>ROUND(I418*H418,2)</f>
        <v>0</v>
      </c>
      <c r="BL418" s="17" t="s">
        <v>92</v>
      </c>
      <c r="BM418" s="17" t="s">
        <v>571</v>
      </c>
    </row>
    <row r="419" s="13" customFormat="1">
      <c r="B419" s="239"/>
      <c r="C419" s="240"/>
      <c r="D419" s="230" t="s">
        <v>178</v>
      </c>
      <c r="E419" s="241" t="s">
        <v>21</v>
      </c>
      <c r="F419" s="242" t="s">
        <v>572</v>
      </c>
      <c r="G419" s="240"/>
      <c r="H419" s="243">
        <v>152.57900000000001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AT419" s="249" t="s">
        <v>178</v>
      </c>
      <c r="AU419" s="249" t="s">
        <v>82</v>
      </c>
      <c r="AV419" s="13" t="s">
        <v>82</v>
      </c>
      <c r="AW419" s="13" t="s">
        <v>34</v>
      </c>
      <c r="AX419" s="13" t="s">
        <v>80</v>
      </c>
      <c r="AY419" s="249" t="s">
        <v>170</v>
      </c>
    </row>
    <row r="420" s="1" customFormat="1" ht="16.5" customHeight="1">
      <c r="B420" s="38"/>
      <c r="C420" s="216" t="s">
        <v>573</v>
      </c>
      <c r="D420" s="216" t="s">
        <v>172</v>
      </c>
      <c r="E420" s="217" t="s">
        <v>574</v>
      </c>
      <c r="F420" s="218" t="s">
        <v>575</v>
      </c>
      <c r="G420" s="219" t="s">
        <v>570</v>
      </c>
      <c r="H420" s="220">
        <v>152.57900000000001</v>
      </c>
      <c r="I420" s="221"/>
      <c r="J420" s="222">
        <f>ROUND(I420*H420,2)</f>
        <v>0</v>
      </c>
      <c r="K420" s="218" t="s">
        <v>176</v>
      </c>
      <c r="L420" s="43"/>
      <c r="M420" s="223" t="s">
        <v>21</v>
      </c>
      <c r="N420" s="224" t="s">
        <v>44</v>
      </c>
      <c r="O420" s="79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AR420" s="17" t="s">
        <v>92</v>
      </c>
      <c r="AT420" s="17" t="s">
        <v>172</v>
      </c>
      <c r="AU420" s="17" t="s">
        <v>82</v>
      </c>
      <c r="AY420" s="17" t="s">
        <v>170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7" t="s">
        <v>80</v>
      </c>
      <c r="BK420" s="227">
        <f>ROUND(I420*H420,2)</f>
        <v>0</v>
      </c>
      <c r="BL420" s="17" t="s">
        <v>92</v>
      </c>
      <c r="BM420" s="17" t="s">
        <v>576</v>
      </c>
    </row>
    <row r="421" s="13" customFormat="1">
      <c r="B421" s="239"/>
      <c r="C421" s="240"/>
      <c r="D421" s="230" t="s">
        <v>178</v>
      </c>
      <c r="E421" s="241" t="s">
        <v>21</v>
      </c>
      <c r="F421" s="242" t="s">
        <v>572</v>
      </c>
      <c r="G421" s="240"/>
      <c r="H421" s="243">
        <v>152.57900000000001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178</v>
      </c>
      <c r="AU421" s="249" t="s">
        <v>82</v>
      </c>
      <c r="AV421" s="13" t="s">
        <v>82</v>
      </c>
      <c r="AW421" s="13" t="s">
        <v>34</v>
      </c>
      <c r="AX421" s="13" t="s">
        <v>80</v>
      </c>
      <c r="AY421" s="249" t="s">
        <v>170</v>
      </c>
    </row>
    <row r="422" s="1" customFormat="1" ht="22.5" customHeight="1">
      <c r="B422" s="38"/>
      <c r="C422" s="216" t="s">
        <v>577</v>
      </c>
      <c r="D422" s="216" t="s">
        <v>172</v>
      </c>
      <c r="E422" s="217" t="s">
        <v>578</v>
      </c>
      <c r="F422" s="218" t="s">
        <v>579</v>
      </c>
      <c r="G422" s="219" t="s">
        <v>570</v>
      </c>
      <c r="H422" s="220">
        <v>2899.0010000000002</v>
      </c>
      <c r="I422" s="221"/>
      <c r="J422" s="222">
        <f>ROUND(I422*H422,2)</f>
        <v>0</v>
      </c>
      <c r="K422" s="218" t="s">
        <v>176</v>
      </c>
      <c r="L422" s="43"/>
      <c r="M422" s="223" t="s">
        <v>21</v>
      </c>
      <c r="N422" s="224" t="s">
        <v>44</v>
      </c>
      <c r="O422" s="79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AR422" s="17" t="s">
        <v>92</v>
      </c>
      <c r="AT422" s="17" t="s">
        <v>172</v>
      </c>
      <c r="AU422" s="17" t="s">
        <v>82</v>
      </c>
      <c r="AY422" s="17" t="s">
        <v>170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7" t="s">
        <v>80</v>
      </c>
      <c r="BK422" s="227">
        <f>ROUND(I422*H422,2)</f>
        <v>0</v>
      </c>
      <c r="BL422" s="17" t="s">
        <v>92</v>
      </c>
      <c r="BM422" s="17" t="s">
        <v>580</v>
      </c>
    </row>
    <row r="423" s="13" customFormat="1">
      <c r="B423" s="239"/>
      <c r="C423" s="240"/>
      <c r="D423" s="230" t="s">
        <v>178</v>
      </c>
      <c r="E423" s="241" t="s">
        <v>21</v>
      </c>
      <c r="F423" s="242" t="s">
        <v>581</v>
      </c>
      <c r="G423" s="240"/>
      <c r="H423" s="243">
        <v>2899.0010000000002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178</v>
      </c>
      <c r="AU423" s="249" t="s">
        <v>82</v>
      </c>
      <c r="AV423" s="13" t="s">
        <v>82</v>
      </c>
      <c r="AW423" s="13" t="s">
        <v>34</v>
      </c>
      <c r="AX423" s="13" t="s">
        <v>80</v>
      </c>
      <c r="AY423" s="249" t="s">
        <v>170</v>
      </c>
    </row>
    <row r="424" s="1" customFormat="1" ht="22.5" customHeight="1">
      <c r="B424" s="38"/>
      <c r="C424" s="216" t="s">
        <v>582</v>
      </c>
      <c r="D424" s="216" t="s">
        <v>172</v>
      </c>
      <c r="E424" s="217" t="s">
        <v>583</v>
      </c>
      <c r="F424" s="218" t="s">
        <v>584</v>
      </c>
      <c r="G424" s="219" t="s">
        <v>570</v>
      </c>
      <c r="H424" s="220">
        <v>47.110999999999997</v>
      </c>
      <c r="I424" s="221"/>
      <c r="J424" s="222">
        <f>ROUND(I424*H424,2)</f>
        <v>0</v>
      </c>
      <c r="K424" s="218" t="s">
        <v>176</v>
      </c>
      <c r="L424" s="43"/>
      <c r="M424" s="223" t="s">
        <v>21</v>
      </c>
      <c r="N424" s="224" t="s">
        <v>44</v>
      </c>
      <c r="O424" s="79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AR424" s="17" t="s">
        <v>92</v>
      </c>
      <c r="AT424" s="17" t="s">
        <v>172</v>
      </c>
      <c r="AU424" s="17" t="s">
        <v>82</v>
      </c>
      <c r="AY424" s="17" t="s">
        <v>170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7" t="s">
        <v>80</v>
      </c>
      <c r="BK424" s="227">
        <f>ROUND(I424*H424,2)</f>
        <v>0</v>
      </c>
      <c r="BL424" s="17" t="s">
        <v>92</v>
      </c>
      <c r="BM424" s="17" t="s">
        <v>585</v>
      </c>
    </row>
    <row r="425" s="13" customFormat="1">
      <c r="B425" s="239"/>
      <c r="C425" s="240"/>
      <c r="D425" s="230" t="s">
        <v>178</v>
      </c>
      <c r="E425" s="241" t="s">
        <v>21</v>
      </c>
      <c r="F425" s="242" t="s">
        <v>586</v>
      </c>
      <c r="G425" s="240"/>
      <c r="H425" s="243">
        <v>47.110999999999997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178</v>
      </c>
      <c r="AU425" s="249" t="s">
        <v>82</v>
      </c>
      <c r="AV425" s="13" t="s">
        <v>82</v>
      </c>
      <c r="AW425" s="13" t="s">
        <v>34</v>
      </c>
      <c r="AX425" s="13" t="s">
        <v>80</v>
      </c>
      <c r="AY425" s="249" t="s">
        <v>170</v>
      </c>
    </row>
    <row r="426" s="1" customFormat="1" ht="22.5" customHeight="1">
      <c r="B426" s="38"/>
      <c r="C426" s="216" t="s">
        <v>587</v>
      </c>
      <c r="D426" s="216" t="s">
        <v>172</v>
      </c>
      <c r="E426" s="217" t="s">
        <v>588</v>
      </c>
      <c r="F426" s="218" t="s">
        <v>589</v>
      </c>
      <c r="G426" s="219" t="s">
        <v>570</v>
      </c>
      <c r="H426" s="220">
        <v>0.83199999999999996</v>
      </c>
      <c r="I426" s="221"/>
      <c r="J426" s="222">
        <f>ROUND(I426*H426,2)</f>
        <v>0</v>
      </c>
      <c r="K426" s="218" t="s">
        <v>176</v>
      </c>
      <c r="L426" s="43"/>
      <c r="M426" s="223" t="s">
        <v>21</v>
      </c>
      <c r="N426" s="224" t="s">
        <v>44</v>
      </c>
      <c r="O426" s="79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AR426" s="17" t="s">
        <v>92</v>
      </c>
      <c r="AT426" s="17" t="s">
        <v>172</v>
      </c>
      <c r="AU426" s="17" t="s">
        <v>82</v>
      </c>
      <c r="AY426" s="17" t="s">
        <v>170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7" t="s">
        <v>80</v>
      </c>
      <c r="BK426" s="227">
        <f>ROUND(I426*H426,2)</f>
        <v>0</v>
      </c>
      <c r="BL426" s="17" t="s">
        <v>92</v>
      </c>
      <c r="BM426" s="17" t="s">
        <v>590</v>
      </c>
    </row>
    <row r="427" s="13" customFormat="1">
      <c r="B427" s="239"/>
      <c r="C427" s="240"/>
      <c r="D427" s="230" t="s">
        <v>178</v>
      </c>
      <c r="E427" s="241" t="s">
        <v>21</v>
      </c>
      <c r="F427" s="242" t="s">
        <v>591</v>
      </c>
      <c r="G427" s="240"/>
      <c r="H427" s="243">
        <v>0.83199999999999996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178</v>
      </c>
      <c r="AU427" s="249" t="s">
        <v>82</v>
      </c>
      <c r="AV427" s="13" t="s">
        <v>82</v>
      </c>
      <c r="AW427" s="13" t="s">
        <v>34</v>
      </c>
      <c r="AX427" s="13" t="s">
        <v>80</v>
      </c>
      <c r="AY427" s="249" t="s">
        <v>170</v>
      </c>
    </row>
    <row r="428" s="1" customFormat="1" ht="22.5" customHeight="1">
      <c r="B428" s="38"/>
      <c r="C428" s="216" t="s">
        <v>592</v>
      </c>
      <c r="D428" s="216" t="s">
        <v>172</v>
      </c>
      <c r="E428" s="217" t="s">
        <v>593</v>
      </c>
      <c r="F428" s="218" t="s">
        <v>594</v>
      </c>
      <c r="G428" s="219" t="s">
        <v>570</v>
      </c>
      <c r="H428" s="220">
        <v>5.6820000000000004</v>
      </c>
      <c r="I428" s="221"/>
      <c r="J428" s="222">
        <f>ROUND(I428*H428,2)</f>
        <v>0</v>
      </c>
      <c r="K428" s="218" t="s">
        <v>176</v>
      </c>
      <c r="L428" s="43"/>
      <c r="M428" s="223" t="s">
        <v>21</v>
      </c>
      <c r="N428" s="224" t="s">
        <v>44</v>
      </c>
      <c r="O428" s="79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AR428" s="17" t="s">
        <v>92</v>
      </c>
      <c r="AT428" s="17" t="s">
        <v>172</v>
      </c>
      <c r="AU428" s="17" t="s">
        <v>82</v>
      </c>
      <c r="AY428" s="17" t="s">
        <v>170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7" t="s">
        <v>80</v>
      </c>
      <c r="BK428" s="227">
        <f>ROUND(I428*H428,2)</f>
        <v>0</v>
      </c>
      <c r="BL428" s="17" t="s">
        <v>92</v>
      </c>
      <c r="BM428" s="17" t="s">
        <v>595</v>
      </c>
    </row>
    <row r="429" s="13" customFormat="1">
      <c r="B429" s="239"/>
      <c r="C429" s="240"/>
      <c r="D429" s="230" t="s">
        <v>178</v>
      </c>
      <c r="E429" s="241" t="s">
        <v>21</v>
      </c>
      <c r="F429" s="242" t="s">
        <v>596</v>
      </c>
      <c r="G429" s="240"/>
      <c r="H429" s="243">
        <v>5.6820000000000004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AT429" s="249" t="s">
        <v>178</v>
      </c>
      <c r="AU429" s="249" t="s">
        <v>82</v>
      </c>
      <c r="AV429" s="13" t="s">
        <v>82</v>
      </c>
      <c r="AW429" s="13" t="s">
        <v>34</v>
      </c>
      <c r="AX429" s="13" t="s">
        <v>80</v>
      </c>
      <c r="AY429" s="249" t="s">
        <v>170</v>
      </c>
    </row>
    <row r="430" s="1" customFormat="1" ht="22.5" customHeight="1">
      <c r="B430" s="38"/>
      <c r="C430" s="216" t="s">
        <v>597</v>
      </c>
      <c r="D430" s="216" t="s">
        <v>172</v>
      </c>
      <c r="E430" s="217" t="s">
        <v>598</v>
      </c>
      <c r="F430" s="218" t="s">
        <v>599</v>
      </c>
      <c r="G430" s="219" t="s">
        <v>570</v>
      </c>
      <c r="H430" s="220">
        <v>11.529999999999999</v>
      </c>
      <c r="I430" s="221"/>
      <c r="J430" s="222">
        <f>ROUND(I430*H430,2)</f>
        <v>0</v>
      </c>
      <c r="K430" s="218" t="s">
        <v>176</v>
      </c>
      <c r="L430" s="43"/>
      <c r="M430" s="223" t="s">
        <v>21</v>
      </c>
      <c r="N430" s="224" t="s">
        <v>44</v>
      </c>
      <c r="O430" s="79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AR430" s="17" t="s">
        <v>92</v>
      </c>
      <c r="AT430" s="17" t="s">
        <v>172</v>
      </c>
      <c r="AU430" s="17" t="s">
        <v>82</v>
      </c>
      <c r="AY430" s="17" t="s">
        <v>170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7" t="s">
        <v>80</v>
      </c>
      <c r="BK430" s="227">
        <f>ROUND(I430*H430,2)</f>
        <v>0</v>
      </c>
      <c r="BL430" s="17" t="s">
        <v>92</v>
      </c>
      <c r="BM430" s="17" t="s">
        <v>600</v>
      </c>
    </row>
    <row r="431" s="13" customFormat="1">
      <c r="B431" s="239"/>
      <c r="C431" s="240"/>
      <c r="D431" s="230" t="s">
        <v>178</v>
      </c>
      <c r="E431" s="241" t="s">
        <v>21</v>
      </c>
      <c r="F431" s="242" t="s">
        <v>601</v>
      </c>
      <c r="G431" s="240"/>
      <c r="H431" s="243">
        <v>11.529999999999999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178</v>
      </c>
      <c r="AU431" s="249" t="s">
        <v>82</v>
      </c>
      <c r="AV431" s="13" t="s">
        <v>82</v>
      </c>
      <c r="AW431" s="13" t="s">
        <v>34</v>
      </c>
      <c r="AX431" s="13" t="s">
        <v>80</v>
      </c>
      <c r="AY431" s="249" t="s">
        <v>170</v>
      </c>
    </row>
    <row r="432" s="1" customFormat="1" ht="22.5" customHeight="1">
      <c r="B432" s="38"/>
      <c r="C432" s="216" t="s">
        <v>602</v>
      </c>
      <c r="D432" s="216" t="s">
        <v>172</v>
      </c>
      <c r="E432" s="217" t="s">
        <v>603</v>
      </c>
      <c r="F432" s="218" t="s">
        <v>604</v>
      </c>
      <c r="G432" s="219" t="s">
        <v>570</v>
      </c>
      <c r="H432" s="220">
        <v>87.424000000000007</v>
      </c>
      <c r="I432" s="221"/>
      <c r="J432" s="222">
        <f>ROUND(I432*H432,2)</f>
        <v>0</v>
      </c>
      <c r="K432" s="218" t="s">
        <v>176</v>
      </c>
      <c r="L432" s="43"/>
      <c r="M432" s="223" t="s">
        <v>21</v>
      </c>
      <c r="N432" s="224" t="s">
        <v>44</v>
      </c>
      <c r="O432" s="79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AR432" s="17" t="s">
        <v>92</v>
      </c>
      <c r="AT432" s="17" t="s">
        <v>172</v>
      </c>
      <c r="AU432" s="17" t="s">
        <v>82</v>
      </c>
      <c r="AY432" s="17" t="s">
        <v>170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7" t="s">
        <v>80</v>
      </c>
      <c r="BK432" s="227">
        <f>ROUND(I432*H432,2)</f>
        <v>0</v>
      </c>
      <c r="BL432" s="17" t="s">
        <v>92</v>
      </c>
      <c r="BM432" s="17" t="s">
        <v>605</v>
      </c>
    </row>
    <row r="433" s="13" customFormat="1">
      <c r="B433" s="239"/>
      <c r="C433" s="240"/>
      <c r="D433" s="230" t="s">
        <v>178</v>
      </c>
      <c r="E433" s="241" t="s">
        <v>21</v>
      </c>
      <c r="F433" s="242" t="s">
        <v>572</v>
      </c>
      <c r="G433" s="240"/>
      <c r="H433" s="243">
        <v>152.57900000000001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178</v>
      </c>
      <c r="AU433" s="249" t="s">
        <v>82</v>
      </c>
      <c r="AV433" s="13" t="s">
        <v>82</v>
      </c>
      <c r="AW433" s="13" t="s">
        <v>34</v>
      </c>
      <c r="AX433" s="13" t="s">
        <v>73</v>
      </c>
      <c r="AY433" s="249" t="s">
        <v>170</v>
      </c>
    </row>
    <row r="434" s="13" customFormat="1">
      <c r="B434" s="239"/>
      <c r="C434" s="240"/>
      <c r="D434" s="230" t="s">
        <v>178</v>
      </c>
      <c r="E434" s="241" t="s">
        <v>21</v>
      </c>
      <c r="F434" s="242" t="s">
        <v>606</v>
      </c>
      <c r="G434" s="240"/>
      <c r="H434" s="243">
        <v>-65.155000000000001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178</v>
      </c>
      <c r="AU434" s="249" t="s">
        <v>82</v>
      </c>
      <c r="AV434" s="13" t="s">
        <v>82</v>
      </c>
      <c r="AW434" s="13" t="s">
        <v>34</v>
      </c>
      <c r="AX434" s="13" t="s">
        <v>73</v>
      </c>
      <c r="AY434" s="249" t="s">
        <v>170</v>
      </c>
    </row>
    <row r="435" s="14" customFormat="1">
      <c r="B435" s="250"/>
      <c r="C435" s="251"/>
      <c r="D435" s="230" t="s">
        <v>178</v>
      </c>
      <c r="E435" s="252" t="s">
        <v>21</v>
      </c>
      <c r="F435" s="253" t="s">
        <v>200</v>
      </c>
      <c r="G435" s="251"/>
      <c r="H435" s="254">
        <v>87.424000000000007</v>
      </c>
      <c r="I435" s="255"/>
      <c r="J435" s="251"/>
      <c r="K435" s="251"/>
      <c r="L435" s="256"/>
      <c r="M435" s="257"/>
      <c r="N435" s="258"/>
      <c r="O435" s="258"/>
      <c r="P435" s="258"/>
      <c r="Q435" s="258"/>
      <c r="R435" s="258"/>
      <c r="S435" s="258"/>
      <c r="T435" s="259"/>
      <c r="AT435" s="260" t="s">
        <v>178</v>
      </c>
      <c r="AU435" s="260" t="s">
        <v>82</v>
      </c>
      <c r="AV435" s="14" t="s">
        <v>92</v>
      </c>
      <c r="AW435" s="14" t="s">
        <v>34</v>
      </c>
      <c r="AX435" s="14" t="s">
        <v>80</v>
      </c>
      <c r="AY435" s="260" t="s">
        <v>170</v>
      </c>
    </row>
    <row r="436" s="11" customFormat="1" ht="22.8" customHeight="1">
      <c r="B436" s="200"/>
      <c r="C436" s="201"/>
      <c r="D436" s="202" t="s">
        <v>72</v>
      </c>
      <c r="E436" s="214" t="s">
        <v>607</v>
      </c>
      <c r="F436" s="214" t="s">
        <v>608</v>
      </c>
      <c r="G436" s="201"/>
      <c r="H436" s="201"/>
      <c r="I436" s="204"/>
      <c r="J436" s="215">
        <f>BK436</f>
        <v>0</v>
      </c>
      <c r="K436" s="201"/>
      <c r="L436" s="206"/>
      <c r="M436" s="207"/>
      <c r="N436" s="208"/>
      <c r="O436" s="208"/>
      <c r="P436" s="209">
        <f>P437</f>
        <v>0</v>
      </c>
      <c r="Q436" s="208"/>
      <c r="R436" s="209">
        <f>R437</f>
        <v>0</v>
      </c>
      <c r="S436" s="208"/>
      <c r="T436" s="210">
        <f>T437</f>
        <v>0</v>
      </c>
      <c r="AR436" s="211" t="s">
        <v>80</v>
      </c>
      <c r="AT436" s="212" t="s">
        <v>72</v>
      </c>
      <c r="AU436" s="212" t="s">
        <v>80</v>
      </c>
      <c r="AY436" s="211" t="s">
        <v>170</v>
      </c>
      <c r="BK436" s="213">
        <f>BK437</f>
        <v>0</v>
      </c>
    </row>
    <row r="437" s="1" customFormat="1" ht="22.5" customHeight="1">
      <c r="B437" s="38"/>
      <c r="C437" s="216" t="s">
        <v>609</v>
      </c>
      <c r="D437" s="216" t="s">
        <v>172</v>
      </c>
      <c r="E437" s="217" t="s">
        <v>610</v>
      </c>
      <c r="F437" s="218" t="s">
        <v>611</v>
      </c>
      <c r="G437" s="219" t="s">
        <v>570</v>
      </c>
      <c r="H437" s="220">
        <v>71.567999999999998</v>
      </c>
      <c r="I437" s="221"/>
      <c r="J437" s="222">
        <f>ROUND(I437*H437,2)</f>
        <v>0</v>
      </c>
      <c r="K437" s="218" t="s">
        <v>176</v>
      </c>
      <c r="L437" s="43"/>
      <c r="M437" s="223" t="s">
        <v>21</v>
      </c>
      <c r="N437" s="224" t="s">
        <v>44</v>
      </c>
      <c r="O437" s="79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AR437" s="17" t="s">
        <v>92</v>
      </c>
      <c r="AT437" s="17" t="s">
        <v>172</v>
      </c>
      <c r="AU437" s="17" t="s">
        <v>82</v>
      </c>
      <c r="AY437" s="17" t="s">
        <v>170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7" t="s">
        <v>80</v>
      </c>
      <c r="BK437" s="227">
        <f>ROUND(I437*H437,2)</f>
        <v>0</v>
      </c>
      <c r="BL437" s="17" t="s">
        <v>92</v>
      </c>
      <c r="BM437" s="17" t="s">
        <v>612</v>
      </c>
    </row>
    <row r="438" s="11" customFormat="1" ht="25.92" customHeight="1">
      <c r="B438" s="200"/>
      <c r="C438" s="201"/>
      <c r="D438" s="202" t="s">
        <v>72</v>
      </c>
      <c r="E438" s="203" t="s">
        <v>613</v>
      </c>
      <c r="F438" s="203" t="s">
        <v>614</v>
      </c>
      <c r="G438" s="201"/>
      <c r="H438" s="201"/>
      <c r="I438" s="204"/>
      <c r="J438" s="205">
        <f>BK438</f>
        <v>0</v>
      </c>
      <c r="K438" s="201"/>
      <c r="L438" s="206"/>
      <c r="M438" s="207"/>
      <c r="N438" s="208"/>
      <c r="O438" s="208"/>
      <c r="P438" s="209">
        <f>P439+P487+P505+P518+P553+P562+P623+P637+P660+P677+P707+P715+P736</f>
        <v>0</v>
      </c>
      <c r="Q438" s="208"/>
      <c r="R438" s="209">
        <f>R439+R487+R505+R518+R553+R562+R623+R637+R660+R677+R707+R715+R736</f>
        <v>9.6541177999999999</v>
      </c>
      <c r="S438" s="208"/>
      <c r="T438" s="210">
        <f>T439+T487+T505+T518+T553+T562+T623+T637+T660+T677+T707+T715+T736</f>
        <v>1.3478008000000001</v>
      </c>
      <c r="AR438" s="211" t="s">
        <v>82</v>
      </c>
      <c r="AT438" s="212" t="s">
        <v>72</v>
      </c>
      <c r="AU438" s="212" t="s">
        <v>73</v>
      </c>
      <c r="AY438" s="211" t="s">
        <v>170</v>
      </c>
      <c r="BK438" s="213">
        <f>BK439+BK487+BK505+BK518+BK553+BK562+BK623+BK637+BK660+BK677+BK707+BK715+BK736</f>
        <v>0</v>
      </c>
    </row>
    <row r="439" s="11" customFormat="1" ht="22.8" customHeight="1">
      <c r="B439" s="200"/>
      <c r="C439" s="201"/>
      <c r="D439" s="202" t="s">
        <v>72</v>
      </c>
      <c r="E439" s="214" t="s">
        <v>615</v>
      </c>
      <c r="F439" s="214" t="s">
        <v>616</v>
      </c>
      <c r="G439" s="201"/>
      <c r="H439" s="201"/>
      <c r="I439" s="204"/>
      <c r="J439" s="215">
        <f>BK439</f>
        <v>0</v>
      </c>
      <c r="K439" s="201"/>
      <c r="L439" s="206"/>
      <c r="M439" s="207"/>
      <c r="N439" s="208"/>
      <c r="O439" s="208"/>
      <c r="P439" s="209">
        <f>SUM(P440:P486)</f>
        <v>0</v>
      </c>
      <c r="Q439" s="208"/>
      <c r="R439" s="209">
        <f>SUM(R440:R486)</f>
        <v>0.74705979999999983</v>
      </c>
      <c r="S439" s="208"/>
      <c r="T439" s="210">
        <f>SUM(T440:T486)</f>
        <v>0.32944400000000001</v>
      </c>
      <c r="AR439" s="211" t="s">
        <v>82</v>
      </c>
      <c r="AT439" s="212" t="s">
        <v>72</v>
      </c>
      <c r="AU439" s="212" t="s">
        <v>80</v>
      </c>
      <c r="AY439" s="211" t="s">
        <v>170</v>
      </c>
      <c r="BK439" s="213">
        <f>SUM(BK440:BK486)</f>
        <v>0</v>
      </c>
    </row>
    <row r="440" s="1" customFormat="1" ht="16.5" customHeight="1">
      <c r="B440" s="38"/>
      <c r="C440" s="216" t="s">
        <v>617</v>
      </c>
      <c r="D440" s="216" t="s">
        <v>172</v>
      </c>
      <c r="E440" s="217" t="s">
        <v>618</v>
      </c>
      <c r="F440" s="218" t="s">
        <v>619</v>
      </c>
      <c r="G440" s="219" t="s">
        <v>175</v>
      </c>
      <c r="H440" s="220">
        <v>82.361000000000004</v>
      </c>
      <c r="I440" s="221"/>
      <c r="J440" s="222">
        <f>ROUND(I440*H440,2)</f>
        <v>0</v>
      </c>
      <c r="K440" s="218" t="s">
        <v>176</v>
      </c>
      <c r="L440" s="43"/>
      <c r="M440" s="223" t="s">
        <v>21</v>
      </c>
      <c r="N440" s="224" t="s">
        <v>44</v>
      </c>
      <c r="O440" s="79"/>
      <c r="P440" s="225">
        <f>O440*H440</f>
        <v>0</v>
      </c>
      <c r="Q440" s="225">
        <v>0</v>
      </c>
      <c r="R440" s="225">
        <f>Q440*H440</f>
        <v>0</v>
      </c>
      <c r="S440" s="225">
        <v>0.0040000000000000001</v>
      </c>
      <c r="T440" s="226">
        <f>S440*H440</f>
        <v>0.32944400000000001</v>
      </c>
      <c r="AR440" s="17" t="s">
        <v>303</v>
      </c>
      <c r="AT440" s="17" t="s">
        <v>172</v>
      </c>
      <c r="AU440" s="17" t="s">
        <v>82</v>
      </c>
      <c r="AY440" s="17" t="s">
        <v>170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7" t="s">
        <v>80</v>
      </c>
      <c r="BK440" s="227">
        <f>ROUND(I440*H440,2)</f>
        <v>0</v>
      </c>
      <c r="BL440" s="17" t="s">
        <v>303</v>
      </c>
      <c r="BM440" s="17" t="s">
        <v>620</v>
      </c>
    </row>
    <row r="441" s="12" customFormat="1">
      <c r="B441" s="228"/>
      <c r="C441" s="229"/>
      <c r="D441" s="230" t="s">
        <v>178</v>
      </c>
      <c r="E441" s="231" t="s">
        <v>21</v>
      </c>
      <c r="F441" s="232" t="s">
        <v>621</v>
      </c>
      <c r="G441" s="229"/>
      <c r="H441" s="231" t="s">
        <v>21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178</v>
      </c>
      <c r="AU441" s="238" t="s">
        <v>82</v>
      </c>
      <c r="AV441" s="12" t="s">
        <v>80</v>
      </c>
      <c r="AW441" s="12" t="s">
        <v>34</v>
      </c>
      <c r="AX441" s="12" t="s">
        <v>73</v>
      </c>
      <c r="AY441" s="238" t="s">
        <v>170</v>
      </c>
    </row>
    <row r="442" s="12" customFormat="1">
      <c r="B442" s="228"/>
      <c r="C442" s="229"/>
      <c r="D442" s="230" t="s">
        <v>178</v>
      </c>
      <c r="E442" s="231" t="s">
        <v>21</v>
      </c>
      <c r="F442" s="232" t="s">
        <v>622</v>
      </c>
      <c r="G442" s="229"/>
      <c r="H442" s="231" t="s">
        <v>21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178</v>
      </c>
      <c r="AU442" s="238" t="s">
        <v>82</v>
      </c>
      <c r="AV442" s="12" t="s">
        <v>80</v>
      </c>
      <c r="AW442" s="12" t="s">
        <v>34</v>
      </c>
      <c r="AX442" s="12" t="s">
        <v>73</v>
      </c>
      <c r="AY442" s="238" t="s">
        <v>170</v>
      </c>
    </row>
    <row r="443" s="13" customFormat="1">
      <c r="B443" s="239"/>
      <c r="C443" s="240"/>
      <c r="D443" s="230" t="s">
        <v>178</v>
      </c>
      <c r="E443" s="241" t="s">
        <v>21</v>
      </c>
      <c r="F443" s="242" t="s">
        <v>623</v>
      </c>
      <c r="G443" s="240"/>
      <c r="H443" s="243">
        <v>82.361000000000004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AT443" s="249" t="s">
        <v>178</v>
      </c>
      <c r="AU443" s="249" t="s">
        <v>82</v>
      </c>
      <c r="AV443" s="13" t="s">
        <v>82</v>
      </c>
      <c r="AW443" s="13" t="s">
        <v>34</v>
      </c>
      <c r="AX443" s="13" t="s">
        <v>73</v>
      </c>
      <c r="AY443" s="249" t="s">
        <v>170</v>
      </c>
    </row>
    <row r="444" s="14" customFormat="1">
      <c r="B444" s="250"/>
      <c r="C444" s="251"/>
      <c r="D444" s="230" t="s">
        <v>178</v>
      </c>
      <c r="E444" s="252" t="s">
        <v>21</v>
      </c>
      <c r="F444" s="253" t="s">
        <v>200</v>
      </c>
      <c r="G444" s="251"/>
      <c r="H444" s="254">
        <v>82.361000000000004</v>
      </c>
      <c r="I444" s="255"/>
      <c r="J444" s="251"/>
      <c r="K444" s="251"/>
      <c r="L444" s="256"/>
      <c r="M444" s="257"/>
      <c r="N444" s="258"/>
      <c r="O444" s="258"/>
      <c r="P444" s="258"/>
      <c r="Q444" s="258"/>
      <c r="R444" s="258"/>
      <c r="S444" s="258"/>
      <c r="T444" s="259"/>
      <c r="AT444" s="260" t="s">
        <v>178</v>
      </c>
      <c r="AU444" s="260" t="s">
        <v>82</v>
      </c>
      <c r="AV444" s="14" t="s">
        <v>92</v>
      </c>
      <c r="AW444" s="14" t="s">
        <v>34</v>
      </c>
      <c r="AX444" s="14" t="s">
        <v>80</v>
      </c>
      <c r="AY444" s="260" t="s">
        <v>170</v>
      </c>
    </row>
    <row r="445" s="1" customFormat="1" ht="22.5" customHeight="1">
      <c r="B445" s="38"/>
      <c r="C445" s="216" t="s">
        <v>624</v>
      </c>
      <c r="D445" s="216" t="s">
        <v>172</v>
      </c>
      <c r="E445" s="217" t="s">
        <v>568</v>
      </c>
      <c r="F445" s="218" t="s">
        <v>569</v>
      </c>
      <c r="G445" s="219" t="s">
        <v>570</v>
      </c>
      <c r="H445" s="220">
        <v>0.32900000000000001</v>
      </c>
      <c r="I445" s="221"/>
      <c r="J445" s="222">
        <f>ROUND(I445*H445,2)</f>
        <v>0</v>
      </c>
      <c r="K445" s="218" t="s">
        <v>176</v>
      </c>
      <c r="L445" s="43"/>
      <c r="M445" s="223" t="s">
        <v>21</v>
      </c>
      <c r="N445" s="224" t="s">
        <v>44</v>
      </c>
      <c r="O445" s="79"/>
      <c r="P445" s="225">
        <f>O445*H445</f>
        <v>0</v>
      </c>
      <c r="Q445" s="225">
        <v>0</v>
      </c>
      <c r="R445" s="225">
        <f>Q445*H445</f>
        <v>0</v>
      </c>
      <c r="S445" s="225">
        <v>0</v>
      </c>
      <c r="T445" s="226">
        <f>S445*H445</f>
        <v>0</v>
      </c>
      <c r="AR445" s="17" t="s">
        <v>303</v>
      </c>
      <c r="AT445" s="17" t="s">
        <v>172</v>
      </c>
      <c r="AU445" s="17" t="s">
        <v>82</v>
      </c>
      <c r="AY445" s="17" t="s">
        <v>170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7" t="s">
        <v>80</v>
      </c>
      <c r="BK445" s="227">
        <f>ROUND(I445*H445,2)</f>
        <v>0</v>
      </c>
      <c r="BL445" s="17" t="s">
        <v>303</v>
      </c>
      <c r="BM445" s="17" t="s">
        <v>625</v>
      </c>
    </row>
    <row r="446" s="13" customFormat="1">
      <c r="B446" s="239"/>
      <c r="C446" s="240"/>
      <c r="D446" s="230" t="s">
        <v>178</v>
      </c>
      <c r="E446" s="241" t="s">
        <v>21</v>
      </c>
      <c r="F446" s="242" t="s">
        <v>626</v>
      </c>
      <c r="G446" s="240"/>
      <c r="H446" s="243">
        <v>0.32900000000000001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178</v>
      </c>
      <c r="AU446" s="249" t="s">
        <v>82</v>
      </c>
      <c r="AV446" s="13" t="s">
        <v>82</v>
      </c>
      <c r="AW446" s="13" t="s">
        <v>34</v>
      </c>
      <c r="AX446" s="13" t="s">
        <v>80</v>
      </c>
      <c r="AY446" s="249" t="s">
        <v>170</v>
      </c>
    </row>
    <row r="447" s="1" customFormat="1" ht="16.5" customHeight="1">
      <c r="B447" s="38"/>
      <c r="C447" s="216" t="s">
        <v>217</v>
      </c>
      <c r="D447" s="216" t="s">
        <v>172</v>
      </c>
      <c r="E447" s="217" t="s">
        <v>574</v>
      </c>
      <c r="F447" s="218" t="s">
        <v>575</v>
      </c>
      <c r="G447" s="219" t="s">
        <v>570</v>
      </c>
      <c r="H447" s="220">
        <v>0.32900000000000001</v>
      </c>
      <c r="I447" s="221"/>
      <c r="J447" s="222">
        <f>ROUND(I447*H447,2)</f>
        <v>0</v>
      </c>
      <c r="K447" s="218" t="s">
        <v>176</v>
      </c>
      <c r="L447" s="43"/>
      <c r="M447" s="223" t="s">
        <v>21</v>
      </c>
      <c r="N447" s="224" t="s">
        <v>44</v>
      </c>
      <c r="O447" s="79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AR447" s="17" t="s">
        <v>303</v>
      </c>
      <c r="AT447" s="17" t="s">
        <v>172</v>
      </c>
      <c r="AU447" s="17" t="s">
        <v>82</v>
      </c>
      <c r="AY447" s="17" t="s">
        <v>170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7" t="s">
        <v>80</v>
      </c>
      <c r="BK447" s="227">
        <f>ROUND(I447*H447,2)</f>
        <v>0</v>
      </c>
      <c r="BL447" s="17" t="s">
        <v>303</v>
      </c>
      <c r="BM447" s="17" t="s">
        <v>627</v>
      </c>
    </row>
    <row r="448" s="13" customFormat="1">
      <c r="B448" s="239"/>
      <c r="C448" s="240"/>
      <c r="D448" s="230" t="s">
        <v>178</v>
      </c>
      <c r="E448" s="241" t="s">
        <v>21</v>
      </c>
      <c r="F448" s="242" t="s">
        <v>626</v>
      </c>
      <c r="G448" s="240"/>
      <c r="H448" s="243">
        <v>0.32900000000000001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178</v>
      </c>
      <c r="AU448" s="249" t="s">
        <v>82</v>
      </c>
      <c r="AV448" s="13" t="s">
        <v>82</v>
      </c>
      <c r="AW448" s="13" t="s">
        <v>34</v>
      </c>
      <c r="AX448" s="13" t="s">
        <v>80</v>
      </c>
      <c r="AY448" s="249" t="s">
        <v>170</v>
      </c>
    </row>
    <row r="449" s="1" customFormat="1" ht="22.5" customHeight="1">
      <c r="B449" s="38"/>
      <c r="C449" s="216" t="s">
        <v>301</v>
      </c>
      <c r="D449" s="216" t="s">
        <v>172</v>
      </c>
      <c r="E449" s="217" t="s">
        <v>578</v>
      </c>
      <c r="F449" s="218" t="s">
        <v>579</v>
      </c>
      <c r="G449" s="219" t="s">
        <v>570</v>
      </c>
      <c r="H449" s="220">
        <v>6.2510000000000003</v>
      </c>
      <c r="I449" s="221"/>
      <c r="J449" s="222">
        <f>ROUND(I449*H449,2)</f>
        <v>0</v>
      </c>
      <c r="K449" s="218" t="s">
        <v>176</v>
      </c>
      <c r="L449" s="43"/>
      <c r="M449" s="223" t="s">
        <v>21</v>
      </c>
      <c r="N449" s="224" t="s">
        <v>44</v>
      </c>
      <c r="O449" s="79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AR449" s="17" t="s">
        <v>303</v>
      </c>
      <c r="AT449" s="17" t="s">
        <v>172</v>
      </c>
      <c r="AU449" s="17" t="s">
        <v>82</v>
      </c>
      <c r="AY449" s="17" t="s">
        <v>170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7" t="s">
        <v>80</v>
      </c>
      <c r="BK449" s="227">
        <f>ROUND(I449*H449,2)</f>
        <v>0</v>
      </c>
      <c r="BL449" s="17" t="s">
        <v>303</v>
      </c>
      <c r="BM449" s="17" t="s">
        <v>628</v>
      </c>
    </row>
    <row r="450" s="13" customFormat="1">
      <c r="B450" s="239"/>
      <c r="C450" s="240"/>
      <c r="D450" s="230" t="s">
        <v>178</v>
      </c>
      <c r="E450" s="241" t="s">
        <v>21</v>
      </c>
      <c r="F450" s="242" t="s">
        <v>629</v>
      </c>
      <c r="G450" s="240"/>
      <c r="H450" s="243">
        <v>6.2510000000000003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178</v>
      </c>
      <c r="AU450" s="249" t="s">
        <v>82</v>
      </c>
      <c r="AV450" s="13" t="s">
        <v>82</v>
      </c>
      <c r="AW450" s="13" t="s">
        <v>34</v>
      </c>
      <c r="AX450" s="13" t="s">
        <v>80</v>
      </c>
      <c r="AY450" s="249" t="s">
        <v>170</v>
      </c>
    </row>
    <row r="451" s="1" customFormat="1" ht="22.5" customHeight="1">
      <c r="B451" s="38"/>
      <c r="C451" s="216" t="s">
        <v>317</v>
      </c>
      <c r="D451" s="216" t="s">
        <v>172</v>
      </c>
      <c r="E451" s="217" t="s">
        <v>630</v>
      </c>
      <c r="F451" s="218" t="s">
        <v>631</v>
      </c>
      <c r="G451" s="219" t="s">
        <v>570</v>
      </c>
      <c r="H451" s="220">
        <v>0.32900000000000001</v>
      </c>
      <c r="I451" s="221"/>
      <c r="J451" s="222">
        <f>ROUND(I451*H451,2)</f>
        <v>0</v>
      </c>
      <c r="K451" s="218" t="s">
        <v>176</v>
      </c>
      <c r="L451" s="43"/>
      <c r="M451" s="223" t="s">
        <v>21</v>
      </c>
      <c r="N451" s="224" t="s">
        <v>44</v>
      </c>
      <c r="O451" s="79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AR451" s="17" t="s">
        <v>303</v>
      </c>
      <c r="AT451" s="17" t="s">
        <v>172</v>
      </c>
      <c r="AU451" s="17" t="s">
        <v>82</v>
      </c>
      <c r="AY451" s="17" t="s">
        <v>170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7" t="s">
        <v>80</v>
      </c>
      <c r="BK451" s="227">
        <f>ROUND(I451*H451,2)</f>
        <v>0</v>
      </c>
      <c r="BL451" s="17" t="s">
        <v>303</v>
      </c>
      <c r="BM451" s="17" t="s">
        <v>632</v>
      </c>
    </row>
    <row r="452" s="13" customFormat="1">
      <c r="B452" s="239"/>
      <c r="C452" s="240"/>
      <c r="D452" s="230" t="s">
        <v>178</v>
      </c>
      <c r="E452" s="241" t="s">
        <v>21</v>
      </c>
      <c r="F452" s="242" t="s">
        <v>626</v>
      </c>
      <c r="G452" s="240"/>
      <c r="H452" s="243">
        <v>0.32900000000000001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178</v>
      </c>
      <c r="AU452" s="249" t="s">
        <v>82</v>
      </c>
      <c r="AV452" s="13" t="s">
        <v>82</v>
      </c>
      <c r="AW452" s="13" t="s">
        <v>34</v>
      </c>
      <c r="AX452" s="13" t="s">
        <v>80</v>
      </c>
      <c r="AY452" s="249" t="s">
        <v>170</v>
      </c>
    </row>
    <row r="453" s="1" customFormat="1" ht="16.5" customHeight="1">
      <c r="B453" s="38"/>
      <c r="C453" s="216" t="s">
        <v>351</v>
      </c>
      <c r="D453" s="216" t="s">
        <v>172</v>
      </c>
      <c r="E453" s="217" t="s">
        <v>633</v>
      </c>
      <c r="F453" s="218" t="s">
        <v>634</v>
      </c>
      <c r="G453" s="219" t="s">
        <v>175</v>
      </c>
      <c r="H453" s="220">
        <v>82.361000000000004</v>
      </c>
      <c r="I453" s="221"/>
      <c r="J453" s="222">
        <f>ROUND(I453*H453,2)</f>
        <v>0</v>
      </c>
      <c r="K453" s="218" t="s">
        <v>176</v>
      </c>
      <c r="L453" s="43"/>
      <c r="M453" s="223" t="s">
        <v>21</v>
      </c>
      <c r="N453" s="224" t="s">
        <v>44</v>
      </c>
      <c r="O453" s="79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AR453" s="17" t="s">
        <v>303</v>
      </c>
      <c r="AT453" s="17" t="s">
        <v>172</v>
      </c>
      <c r="AU453" s="17" t="s">
        <v>82</v>
      </c>
      <c r="AY453" s="17" t="s">
        <v>170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7" t="s">
        <v>80</v>
      </c>
      <c r="BK453" s="227">
        <f>ROUND(I453*H453,2)</f>
        <v>0</v>
      </c>
      <c r="BL453" s="17" t="s">
        <v>303</v>
      </c>
      <c r="BM453" s="17" t="s">
        <v>635</v>
      </c>
    </row>
    <row r="454" s="12" customFormat="1">
      <c r="B454" s="228"/>
      <c r="C454" s="229"/>
      <c r="D454" s="230" t="s">
        <v>178</v>
      </c>
      <c r="E454" s="231" t="s">
        <v>21</v>
      </c>
      <c r="F454" s="232" t="s">
        <v>636</v>
      </c>
      <c r="G454" s="229"/>
      <c r="H454" s="231" t="s">
        <v>21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178</v>
      </c>
      <c r="AU454" s="238" t="s">
        <v>82</v>
      </c>
      <c r="AV454" s="12" t="s">
        <v>80</v>
      </c>
      <c r="AW454" s="12" t="s">
        <v>34</v>
      </c>
      <c r="AX454" s="12" t="s">
        <v>73</v>
      </c>
      <c r="AY454" s="238" t="s">
        <v>170</v>
      </c>
    </row>
    <row r="455" s="13" customFormat="1">
      <c r="B455" s="239"/>
      <c r="C455" s="240"/>
      <c r="D455" s="230" t="s">
        <v>178</v>
      </c>
      <c r="E455" s="241" t="s">
        <v>21</v>
      </c>
      <c r="F455" s="242" t="s">
        <v>623</v>
      </c>
      <c r="G455" s="240"/>
      <c r="H455" s="243">
        <v>82.361000000000004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AT455" s="249" t="s">
        <v>178</v>
      </c>
      <c r="AU455" s="249" t="s">
        <v>82</v>
      </c>
      <c r="AV455" s="13" t="s">
        <v>82</v>
      </c>
      <c r="AW455" s="13" t="s">
        <v>34</v>
      </c>
      <c r="AX455" s="13" t="s">
        <v>73</v>
      </c>
      <c r="AY455" s="249" t="s">
        <v>170</v>
      </c>
    </row>
    <row r="456" s="14" customFormat="1">
      <c r="B456" s="250"/>
      <c r="C456" s="251"/>
      <c r="D456" s="230" t="s">
        <v>178</v>
      </c>
      <c r="E456" s="252" t="s">
        <v>21</v>
      </c>
      <c r="F456" s="253" t="s">
        <v>200</v>
      </c>
      <c r="G456" s="251"/>
      <c r="H456" s="254">
        <v>82.361000000000004</v>
      </c>
      <c r="I456" s="255"/>
      <c r="J456" s="251"/>
      <c r="K456" s="251"/>
      <c r="L456" s="256"/>
      <c r="M456" s="257"/>
      <c r="N456" s="258"/>
      <c r="O456" s="258"/>
      <c r="P456" s="258"/>
      <c r="Q456" s="258"/>
      <c r="R456" s="258"/>
      <c r="S456" s="258"/>
      <c r="T456" s="259"/>
      <c r="AT456" s="260" t="s">
        <v>178</v>
      </c>
      <c r="AU456" s="260" t="s">
        <v>82</v>
      </c>
      <c r="AV456" s="14" t="s">
        <v>92</v>
      </c>
      <c r="AW456" s="14" t="s">
        <v>34</v>
      </c>
      <c r="AX456" s="14" t="s">
        <v>80</v>
      </c>
      <c r="AY456" s="260" t="s">
        <v>170</v>
      </c>
    </row>
    <row r="457" s="1" customFormat="1" ht="16.5" customHeight="1">
      <c r="B457" s="38"/>
      <c r="C457" s="261" t="s">
        <v>637</v>
      </c>
      <c r="D457" s="261" t="s">
        <v>363</v>
      </c>
      <c r="E457" s="262" t="s">
        <v>638</v>
      </c>
      <c r="F457" s="263" t="s">
        <v>639</v>
      </c>
      <c r="G457" s="264" t="s">
        <v>570</v>
      </c>
      <c r="H457" s="265">
        <v>0.025000000000000001</v>
      </c>
      <c r="I457" s="266"/>
      <c r="J457" s="267">
        <f>ROUND(I457*H457,2)</f>
        <v>0</v>
      </c>
      <c r="K457" s="263" t="s">
        <v>176</v>
      </c>
      <c r="L457" s="268"/>
      <c r="M457" s="269" t="s">
        <v>21</v>
      </c>
      <c r="N457" s="270" t="s">
        <v>44</v>
      </c>
      <c r="O457" s="79"/>
      <c r="P457" s="225">
        <f>O457*H457</f>
        <v>0</v>
      </c>
      <c r="Q457" s="225">
        <v>1</v>
      </c>
      <c r="R457" s="225">
        <f>Q457*H457</f>
        <v>0.025000000000000001</v>
      </c>
      <c r="S457" s="225">
        <v>0</v>
      </c>
      <c r="T457" s="226">
        <f>S457*H457</f>
        <v>0</v>
      </c>
      <c r="AR457" s="17" t="s">
        <v>424</v>
      </c>
      <c r="AT457" s="17" t="s">
        <v>363</v>
      </c>
      <c r="AU457" s="17" t="s">
        <v>82</v>
      </c>
      <c r="AY457" s="17" t="s">
        <v>170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7" t="s">
        <v>80</v>
      </c>
      <c r="BK457" s="227">
        <f>ROUND(I457*H457,2)</f>
        <v>0</v>
      </c>
      <c r="BL457" s="17" t="s">
        <v>303</v>
      </c>
      <c r="BM457" s="17" t="s">
        <v>640</v>
      </c>
    </row>
    <row r="458" s="13" customFormat="1">
      <c r="B458" s="239"/>
      <c r="C458" s="240"/>
      <c r="D458" s="230" t="s">
        <v>178</v>
      </c>
      <c r="E458" s="241" t="s">
        <v>21</v>
      </c>
      <c r="F458" s="242" t="s">
        <v>641</v>
      </c>
      <c r="G458" s="240"/>
      <c r="H458" s="243">
        <v>0.025000000000000001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178</v>
      </c>
      <c r="AU458" s="249" t="s">
        <v>82</v>
      </c>
      <c r="AV458" s="13" t="s">
        <v>82</v>
      </c>
      <c r="AW458" s="13" t="s">
        <v>34</v>
      </c>
      <c r="AX458" s="13" t="s">
        <v>73</v>
      </c>
      <c r="AY458" s="249" t="s">
        <v>170</v>
      </c>
    </row>
    <row r="459" s="14" customFormat="1">
      <c r="B459" s="250"/>
      <c r="C459" s="251"/>
      <c r="D459" s="230" t="s">
        <v>178</v>
      </c>
      <c r="E459" s="252" t="s">
        <v>21</v>
      </c>
      <c r="F459" s="253" t="s">
        <v>200</v>
      </c>
      <c r="G459" s="251"/>
      <c r="H459" s="254">
        <v>0.025000000000000001</v>
      </c>
      <c r="I459" s="255"/>
      <c r="J459" s="251"/>
      <c r="K459" s="251"/>
      <c r="L459" s="256"/>
      <c r="M459" s="257"/>
      <c r="N459" s="258"/>
      <c r="O459" s="258"/>
      <c r="P459" s="258"/>
      <c r="Q459" s="258"/>
      <c r="R459" s="258"/>
      <c r="S459" s="258"/>
      <c r="T459" s="259"/>
      <c r="AT459" s="260" t="s">
        <v>178</v>
      </c>
      <c r="AU459" s="260" t="s">
        <v>82</v>
      </c>
      <c r="AV459" s="14" t="s">
        <v>92</v>
      </c>
      <c r="AW459" s="14" t="s">
        <v>34</v>
      </c>
      <c r="AX459" s="14" t="s">
        <v>80</v>
      </c>
      <c r="AY459" s="260" t="s">
        <v>170</v>
      </c>
    </row>
    <row r="460" s="1" customFormat="1" ht="16.5" customHeight="1">
      <c r="B460" s="38"/>
      <c r="C460" s="216" t="s">
        <v>642</v>
      </c>
      <c r="D460" s="216" t="s">
        <v>172</v>
      </c>
      <c r="E460" s="217" t="s">
        <v>643</v>
      </c>
      <c r="F460" s="218" t="s">
        <v>644</v>
      </c>
      <c r="G460" s="219" t="s">
        <v>175</v>
      </c>
      <c r="H460" s="220">
        <v>12.141</v>
      </c>
      <c r="I460" s="221"/>
      <c r="J460" s="222">
        <f>ROUND(I460*H460,2)</f>
        <v>0</v>
      </c>
      <c r="K460" s="218" t="s">
        <v>176</v>
      </c>
      <c r="L460" s="43"/>
      <c r="M460" s="223" t="s">
        <v>21</v>
      </c>
      <c r="N460" s="224" t="s">
        <v>44</v>
      </c>
      <c r="O460" s="79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AR460" s="17" t="s">
        <v>303</v>
      </c>
      <c r="AT460" s="17" t="s">
        <v>172</v>
      </c>
      <c r="AU460" s="17" t="s">
        <v>82</v>
      </c>
      <c r="AY460" s="17" t="s">
        <v>170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7" t="s">
        <v>80</v>
      </c>
      <c r="BK460" s="227">
        <f>ROUND(I460*H460,2)</f>
        <v>0</v>
      </c>
      <c r="BL460" s="17" t="s">
        <v>303</v>
      </c>
      <c r="BM460" s="17" t="s">
        <v>645</v>
      </c>
    </row>
    <row r="461" s="13" customFormat="1">
      <c r="B461" s="239"/>
      <c r="C461" s="240"/>
      <c r="D461" s="230" t="s">
        <v>178</v>
      </c>
      <c r="E461" s="241" t="s">
        <v>21</v>
      </c>
      <c r="F461" s="242" t="s">
        <v>646</v>
      </c>
      <c r="G461" s="240"/>
      <c r="H461" s="243">
        <v>12.141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AT461" s="249" t="s">
        <v>178</v>
      </c>
      <c r="AU461" s="249" t="s">
        <v>82</v>
      </c>
      <c r="AV461" s="13" t="s">
        <v>82</v>
      </c>
      <c r="AW461" s="13" t="s">
        <v>34</v>
      </c>
      <c r="AX461" s="13" t="s">
        <v>73</v>
      </c>
      <c r="AY461" s="249" t="s">
        <v>170</v>
      </c>
    </row>
    <row r="462" s="14" customFormat="1">
      <c r="B462" s="250"/>
      <c r="C462" s="251"/>
      <c r="D462" s="230" t="s">
        <v>178</v>
      </c>
      <c r="E462" s="252" t="s">
        <v>21</v>
      </c>
      <c r="F462" s="253" t="s">
        <v>200</v>
      </c>
      <c r="G462" s="251"/>
      <c r="H462" s="254">
        <v>12.141</v>
      </c>
      <c r="I462" s="255"/>
      <c r="J462" s="251"/>
      <c r="K462" s="251"/>
      <c r="L462" s="256"/>
      <c r="M462" s="257"/>
      <c r="N462" s="258"/>
      <c r="O462" s="258"/>
      <c r="P462" s="258"/>
      <c r="Q462" s="258"/>
      <c r="R462" s="258"/>
      <c r="S462" s="258"/>
      <c r="T462" s="259"/>
      <c r="AT462" s="260" t="s">
        <v>178</v>
      </c>
      <c r="AU462" s="260" t="s">
        <v>82</v>
      </c>
      <c r="AV462" s="14" t="s">
        <v>92</v>
      </c>
      <c r="AW462" s="14" t="s">
        <v>34</v>
      </c>
      <c r="AX462" s="14" t="s">
        <v>80</v>
      </c>
      <c r="AY462" s="260" t="s">
        <v>170</v>
      </c>
    </row>
    <row r="463" s="1" customFormat="1" ht="16.5" customHeight="1">
      <c r="B463" s="38"/>
      <c r="C463" s="261" t="s">
        <v>647</v>
      </c>
      <c r="D463" s="261" t="s">
        <v>363</v>
      </c>
      <c r="E463" s="262" t="s">
        <v>638</v>
      </c>
      <c r="F463" s="263" t="s">
        <v>639</v>
      </c>
      <c r="G463" s="264" t="s">
        <v>570</v>
      </c>
      <c r="H463" s="265">
        <v>0.0040000000000000001</v>
      </c>
      <c r="I463" s="266"/>
      <c r="J463" s="267">
        <f>ROUND(I463*H463,2)</f>
        <v>0</v>
      </c>
      <c r="K463" s="263" t="s">
        <v>176</v>
      </c>
      <c r="L463" s="268"/>
      <c r="M463" s="269" t="s">
        <v>21</v>
      </c>
      <c r="N463" s="270" t="s">
        <v>44</v>
      </c>
      <c r="O463" s="79"/>
      <c r="P463" s="225">
        <f>O463*H463</f>
        <v>0</v>
      </c>
      <c r="Q463" s="225">
        <v>1</v>
      </c>
      <c r="R463" s="225">
        <f>Q463*H463</f>
        <v>0.0040000000000000001</v>
      </c>
      <c r="S463" s="225">
        <v>0</v>
      </c>
      <c r="T463" s="226">
        <f>S463*H463</f>
        <v>0</v>
      </c>
      <c r="AR463" s="17" t="s">
        <v>424</v>
      </c>
      <c r="AT463" s="17" t="s">
        <v>363</v>
      </c>
      <c r="AU463" s="17" t="s">
        <v>82</v>
      </c>
      <c r="AY463" s="17" t="s">
        <v>170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7" t="s">
        <v>80</v>
      </c>
      <c r="BK463" s="227">
        <f>ROUND(I463*H463,2)</f>
        <v>0</v>
      </c>
      <c r="BL463" s="17" t="s">
        <v>303</v>
      </c>
      <c r="BM463" s="17" t="s">
        <v>648</v>
      </c>
    </row>
    <row r="464" s="13" customFormat="1">
      <c r="B464" s="239"/>
      <c r="C464" s="240"/>
      <c r="D464" s="230" t="s">
        <v>178</v>
      </c>
      <c r="E464" s="241" t="s">
        <v>21</v>
      </c>
      <c r="F464" s="242" t="s">
        <v>649</v>
      </c>
      <c r="G464" s="240"/>
      <c r="H464" s="243">
        <v>0.0040000000000000001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AT464" s="249" t="s">
        <v>178</v>
      </c>
      <c r="AU464" s="249" t="s">
        <v>82</v>
      </c>
      <c r="AV464" s="13" t="s">
        <v>82</v>
      </c>
      <c r="AW464" s="13" t="s">
        <v>34</v>
      </c>
      <c r="AX464" s="13" t="s">
        <v>73</v>
      </c>
      <c r="AY464" s="249" t="s">
        <v>170</v>
      </c>
    </row>
    <row r="465" s="14" customFormat="1">
      <c r="B465" s="250"/>
      <c r="C465" s="251"/>
      <c r="D465" s="230" t="s">
        <v>178</v>
      </c>
      <c r="E465" s="252" t="s">
        <v>21</v>
      </c>
      <c r="F465" s="253" t="s">
        <v>200</v>
      </c>
      <c r="G465" s="251"/>
      <c r="H465" s="254">
        <v>0.0040000000000000001</v>
      </c>
      <c r="I465" s="255"/>
      <c r="J465" s="251"/>
      <c r="K465" s="251"/>
      <c r="L465" s="256"/>
      <c r="M465" s="257"/>
      <c r="N465" s="258"/>
      <c r="O465" s="258"/>
      <c r="P465" s="258"/>
      <c r="Q465" s="258"/>
      <c r="R465" s="258"/>
      <c r="S465" s="258"/>
      <c r="T465" s="259"/>
      <c r="AT465" s="260" t="s">
        <v>178</v>
      </c>
      <c r="AU465" s="260" t="s">
        <v>82</v>
      </c>
      <c r="AV465" s="14" t="s">
        <v>92</v>
      </c>
      <c r="AW465" s="14" t="s">
        <v>34</v>
      </c>
      <c r="AX465" s="14" t="s">
        <v>80</v>
      </c>
      <c r="AY465" s="260" t="s">
        <v>170</v>
      </c>
    </row>
    <row r="466" s="1" customFormat="1" ht="16.5" customHeight="1">
      <c r="B466" s="38"/>
      <c r="C466" s="216" t="s">
        <v>650</v>
      </c>
      <c r="D466" s="216" t="s">
        <v>172</v>
      </c>
      <c r="E466" s="217" t="s">
        <v>651</v>
      </c>
      <c r="F466" s="218" t="s">
        <v>652</v>
      </c>
      <c r="G466" s="219" t="s">
        <v>175</v>
      </c>
      <c r="H466" s="220">
        <v>82.361000000000004</v>
      </c>
      <c r="I466" s="221"/>
      <c r="J466" s="222">
        <f>ROUND(I466*H466,2)</f>
        <v>0</v>
      </c>
      <c r="K466" s="218" t="s">
        <v>176</v>
      </c>
      <c r="L466" s="43"/>
      <c r="M466" s="223" t="s">
        <v>21</v>
      </c>
      <c r="N466" s="224" t="s">
        <v>44</v>
      </c>
      <c r="O466" s="79"/>
      <c r="P466" s="225">
        <f>O466*H466</f>
        <v>0</v>
      </c>
      <c r="Q466" s="225">
        <v>0.00040000000000000002</v>
      </c>
      <c r="R466" s="225">
        <f>Q466*H466</f>
        <v>0.032944400000000006</v>
      </c>
      <c r="S466" s="225">
        <v>0</v>
      </c>
      <c r="T466" s="226">
        <f>S466*H466</f>
        <v>0</v>
      </c>
      <c r="AR466" s="17" t="s">
        <v>303</v>
      </c>
      <c r="AT466" s="17" t="s">
        <v>172</v>
      </c>
      <c r="AU466" s="17" t="s">
        <v>82</v>
      </c>
      <c r="AY466" s="17" t="s">
        <v>170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7" t="s">
        <v>80</v>
      </c>
      <c r="BK466" s="227">
        <f>ROUND(I466*H466,2)</f>
        <v>0</v>
      </c>
      <c r="BL466" s="17" t="s">
        <v>303</v>
      </c>
      <c r="BM466" s="17" t="s">
        <v>653</v>
      </c>
    </row>
    <row r="467" s="13" customFormat="1">
      <c r="B467" s="239"/>
      <c r="C467" s="240"/>
      <c r="D467" s="230" t="s">
        <v>178</v>
      </c>
      <c r="E467" s="241" t="s">
        <v>21</v>
      </c>
      <c r="F467" s="242" t="s">
        <v>654</v>
      </c>
      <c r="G467" s="240"/>
      <c r="H467" s="243">
        <v>82.361000000000004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AT467" s="249" t="s">
        <v>178</v>
      </c>
      <c r="AU467" s="249" t="s">
        <v>82</v>
      </c>
      <c r="AV467" s="13" t="s">
        <v>82</v>
      </c>
      <c r="AW467" s="13" t="s">
        <v>34</v>
      </c>
      <c r="AX467" s="13" t="s">
        <v>73</v>
      </c>
      <c r="AY467" s="249" t="s">
        <v>170</v>
      </c>
    </row>
    <row r="468" s="14" customFormat="1">
      <c r="B468" s="250"/>
      <c r="C468" s="251"/>
      <c r="D468" s="230" t="s">
        <v>178</v>
      </c>
      <c r="E468" s="252" t="s">
        <v>21</v>
      </c>
      <c r="F468" s="253" t="s">
        <v>200</v>
      </c>
      <c r="G468" s="251"/>
      <c r="H468" s="254">
        <v>82.361000000000004</v>
      </c>
      <c r="I468" s="255"/>
      <c r="J468" s="251"/>
      <c r="K468" s="251"/>
      <c r="L468" s="256"/>
      <c r="M468" s="257"/>
      <c r="N468" s="258"/>
      <c r="O468" s="258"/>
      <c r="P468" s="258"/>
      <c r="Q468" s="258"/>
      <c r="R468" s="258"/>
      <c r="S468" s="258"/>
      <c r="T468" s="259"/>
      <c r="AT468" s="260" t="s">
        <v>178</v>
      </c>
      <c r="AU468" s="260" t="s">
        <v>82</v>
      </c>
      <c r="AV468" s="14" t="s">
        <v>92</v>
      </c>
      <c r="AW468" s="14" t="s">
        <v>34</v>
      </c>
      <c r="AX468" s="14" t="s">
        <v>80</v>
      </c>
      <c r="AY468" s="260" t="s">
        <v>170</v>
      </c>
    </row>
    <row r="469" s="1" customFormat="1" ht="16.5" customHeight="1">
      <c r="B469" s="38"/>
      <c r="C469" s="261" t="s">
        <v>655</v>
      </c>
      <c r="D469" s="261" t="s">
        <v>363</v>
      </c>
      <c r="E469" s="262" t="s">
        <v>656</v>
      </c>
      <c r="F469" s="263" t="s">
        <v>657</v>
      </c>
      <c r="G469" s="264" t="s">
        <v>175</v>
      </c>
      <c r="H469" s="265">
        <v>94.715000000000003</v>
      </c>
      <c r="I469" s="266"/>
      <c r="J469" s="267">
        <f>ROUND(I469*H469,2)</f>
        <v>0</v>
      </c>
      <c r="K469" s="263" t="s">
        <v>176</v>
      </c>
      <c r="L469" s="268"/>
      <c r="M469" s="269" t="s">
        <v>21</v>
      </c>
      <c r="N469" s="270" t="s">
        <v>44</v>
      </c>
      <c r="O469" s="79"/>
      <c r="P469" s="225">
        <f>O469*H469</f>
        <v>0</v>
      </c>
      <c r="Q469" s="225">
        <v>0.002</v>
      </c>
      <c r="R469" s="225">
        <f>Q469*H469</f>
        <v>0.18943000000000002</v>
      </c>
      <c r="S469" s="225">
        <v>0</v>
      </c>
      <c r="T469" s="226">
        <f>S469*H469</f>
        <v>0</v>
      </c>
      <c r="AR469" s="17" t="s">
        <v>424</v>
      </c>
      <c r="AT469" s="17" t="s">
        <v>363</v>
      </c>
      <c r="AU469" s="17" t="s">
        <v>82</v>
      </c>
      <c r="AY469" s="17" t="s">
        <v>170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7" t="s">
        <v>80</v>
      </c>
      <c r="BK469" s="227">
        <f>ROUND(I469*H469,2)</f>
        <v>0</v>
      </c>
      <c r="BL469" s="17" t="s">
        <v>303</v>
      </c>
      <c r="BM469" s="17" t="s">
        <v>658</v>
      </c>
    </row>
    <row r="470" s="13" customFormat="1">
      <c r="B470" s="239"/>
      <c r="C470" s="240"/>
      <c r="D470" s="230" t="s">
        <v>178</v>
      </c>
      <c r="E470" s="241" t="s">
        <v>21</v>
      </c>
      <c r="F470" s="242" t="s">
        <v>659</v>
      </c>
      <c r="G470" s="240"/>
      <c r="H470" s="243">
        <v>94.715000000000003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AT470" s="249" t="s">
        <v>178</v>
      </c>
      <c r="AU470" s="249" t="s">
        <v>82</v>
      </c>
      <c r="AV470" s="13" t="s">
        <v>82</v>
      </c>
      <c r="AW470" s="13" t="s">
        <v>34</v>
      </c>
      <c r="AX470" s="13" t="s">
        <v>73</v>
      </c>
      <c r="AY470" s="249" t="s">
        <v>170</v>
      </c>
    </row>
    <row r="471" s="14" customFormat="1">
      <c r="B471" s="250"/>
      <c r="C471" s="251"/>
      <c r="D471" s="230" t="s">
        <v>178</v>
      </c>
      <c r="E471" s="252" t="s">
        <v>21</v>
      </c>
      <c r="F471" s="253" t="s">
        <v>200</v>
      </c>
      <c r="G471" s="251"/>
      <c r="H471" s="254">
        <v>94.715000000000003</v>
      </c>
      <c r="I471" s="255"/>
      <c r="J471" s="251"/>
      <c r="K471" s="251"/>
      <c r="L471" s="256"/>
      <c r="M471" s="257"/>
      <c r="N471" s="258"/>
      <c r="O471" s="258"/>
      <c r="P471" s="258"/>
      <c r="Q471" s="258"/>
      <c r="R471" s="258"/>
      <c r="S471" s="258"/>
      <c r="T471" s="259"/>
      <c r="AT471" s="260" t="s">
        <v>178</v>
      </c>
      <c r="AU471" s="260" t="s">
        <v>82</v>
      </c>
      <c r="AV471" s="14" t="s">
        <v>92</v>
      </c>
      <c r="AW471" s="14" t="s">
        <v>34</v>
      </c>
      <c r="AX471" s="14" t="s">
        <v>80</v>
      </c>
      <c r="AY471" s="260" t="s">
        <v>170</v>
      </c>
    </row>
    <row r="472" s="1" customFormat="1" ht="16.5" customHeight="1">
      <c r="B472" s="38"/>
      <c r="C472" s="216" t="s">
        <v>660</v>
      </c>
      <c r="D472" s="216" t="s">
        <v>172</v>
      </c>
      <c r="E472" s="217" t="s">
        <v>661</v>
      </c>
      <c r="F472" s="218" t="s">
        <v>662</v>
      </c>
      <c r="G472" s="219" t="s">
        <v>175</v>
      </c>
      <c r="H472" s="220">
        <v>12.141</v>
      </c>
      <c r="I472" s="221"/>
      <c r="J472" s="222">
        <f>ROUND(I472*H472,2)</f>
        <v>0</v>
      </c>
      <c r="K472" s="218" t="s">
        <v>176</v>
      </c>
      <c r="L472" s="43"/>
      <c r="M472" s="223" t="s">
        <v>21</v>
      </c>
      <c r="N472" s="224" t="s">
        <v>44</v>
      </c>
      <c r="O472" s="79"/>
      <c r="P472" s="225">
        <f>O472*H472</f>
        <v>0</v>
      </c>
      <c r="Q472" s="225">
        <v>0.00040000000000000002</v>
      </c>
      <c r="R472" s="225">
        <f>Q472*H472</f>
        <v>0.0048564000000000003</v>
      </c>
      <c r="S472" s="225">
        <v>0</v>
      </c>
      <c r="T472" s="226">
        <f>S472*H472</f>
        <v>0</v>
      </c>
      <c r="AR472" s="17" t="s">
        <v>303</v>
      </c>
      <c r="AT472" s="17" t="s">
        <v>172</v>
      </c>
      <c r="AU472" s="17" t="s">
        <v>82</v>
      </c>
      <c r="AY472" s="17" t="s">
        <v>170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7" t="s">
        <v>80</v>
      </c>
      <c r="BK472" s="227">
        <f>ROUND(I472*H472,2)</f>
        <v>0</v>
      </c>
      <c r="BL472" s="17" t="s">
        <v>303</v>
      </c>
      <c r="BM472" s="17" t="s">
        <v>663</v>
      </c>
    </row>
    <row r="473" s="1" customFormat="1" ht="16.5" customHeight="1">
      <c r="B473" s="38"/>
      <c r="C473" s="261" t="s">
        <v>664</v>
      </c>
      <c r="D473" s="261" t="s">
        <v>363</v>
      </c>
      <c r="E473" s="262" t="s">
        <v>656</v>
      </c>
      <c r="F473" s="263" t="s">
        <v>657</v>
      </c>
      <c r="G473" s="264" t="s">
        <v>175</v>
      </c>
      <c r="H473" s="265">
        <v>14.569000000000001</v>
      </c>
      <c r="I473" s="266"/>
      <c r="J473" s="267">
        <f>ROUND(I473*H473,2)</f>
        <v>0</v>
      </c>
      <c r="K473" s="263" t="s">
        <v>176</v>
      </c>
      <c r="L473" s="268"/>
      <c r="M473" s="269" t="s">
        <v>21</v>
      </c>
      <c r="N473" s="270" t="s">
        <v>44</v>
      </c>
      <c r="O473" s="79"/>
      <c r="P473" s="225">
        <f>O473*H473</f>
        <v>0</v>
      </c>
      <c r="Q473" s="225">
        <v>0.002</v>
      </c>
      <c r="R473" s="225">
        <f>Q473*H473</f>
        <v>0.029138000000000001</v>
      </c>
      <c r="S473" s="225">
        <v>0</v>
      </c>
      <c r="T473" s="226">
        <f>S473*H473</f>
        <v>0</v>
      </c>
      <c r="AR473" s="17" t="s">
        <v>424</v>
      </c>
      <c r="AT473" s="17" t="s">
        <v>363</v>
      </c>
      <c r="AU473" s="17" t="s">
        <v>82</v>
      </c>
      <c r="AY473" s="17" t="s">
        <v>170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7" t="s">
        <v>80</v>
      </c>
      <c r="BK473" s="227">
        <f>ROUND(I473*H473,2)</f>
        <v>0</v>
      </c>
      <c r="BL473" s="17" t="s">
        <v>303</v>
      </c>
      <c r="BM473" s="17" t="s">
        <v>665</v>
      </c>
    </row>
    <row r="474" s="13" customFormat="1">
      <c r="B474" s="239"/>
      <c r="C474" s="240"/>
      <c r="D474" s="230" t="s">
        <v>178</v>
      </c>
      <c r="E474" s="241" t="s">
        <v>21</v>
      </c>
      <c r="F474" s="242" t="s">
        <v>666</v>
      </c>
      <c r="G474" s="240"/>
      <c r="H474" s="243">
        <v>14.569000000000001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AT474" s="249" t="s">
        <v>178</v>
      </c>
      <c r="AU474" s="249" t="s">
        <v>82</v>
      </c>
      <c r="AV474" s="13" t="s">
        <v>82</v>
      </c>
      <c r="AW474" s="13" t="s">
        <v>34</v>
      </c>
      <c r="AX474" s="13" t="s">
        <v>73</v>
      </c>
      <c r="AY474" s="249" t="s">
        <v>170</v>
      </c>
    </row>
    <row r="475" s="14" customFormat="1">
      <c r="B475" s="250"/>
      <c r="C475" s="251"/>
      <c r="D475" s="230" t="s">
        <v>178</v>
      </c>
      <c r="E475" s="252" t="s">
        <v>21</v>
      </c>
      <c r="F475" s="253" t="s">
        <v>200</v>
      </c>
      <c r="G475" s="251"/>
      <c r="H475" s="254">
        <v>14.569000000000001</v>
      </c>
      <c r="I475" s="255"/>
      <c r="J475" s="251"/>
      <c r="K475" s="251"/>
      <c r="L475" s="256"/>
      <c r="M475" s="257"/>
      <c r="N475" s="258"/>
      <c r="O475" s="258"/>
      <c r="P475" s="258"/>
      <c r="Q475" s="258"/>
      <c r="R475" s="258"/>
      <c r="S475" s="258"/>
      <c r="T475" s="259"/>
      <c r="AT475" s="260" t="s">
        <v>178</v>
      </c>
      <c r="AU475" s="260" t="s">
        <v>82</v>
      </c>
      <c r="AV475" s="14" t="s">
        <v>92</v>
      </c>
      <c r="AW475" s="14" t="s">
        <v>34</v>
      </c>
      <c r="AX475" s="14" t="s">
        <v>80</v>
      </c>
      <c r="AY475" s="260" t="s">
        <v>170</v>
      </c>
    </row>
    <row r="476" s="1" customFormat="1" ht="16.5" customHeight="1">
      <c r="B476" s="38"/>
      <c r="C476" s="216" t="s">
        <v>667</v>
      </c>
      <c r="D476" s="216" t="s">
        <v>172</v>
      </c>
      <c r="E476" s="217" t="s">
        <v>668</v>
      </c>
      <c r="F476" s="218" t="s">
        <v>669</v>
      </c>
      <c r="G476" s="219" t="s">
        <v>175</v>
      </c>
      <c r="H476" s="220">
        <v>75.439999999999998</v>
      </c>
      <c r="I476" s="221"/>
      <c r="J476" s="222">
        <f>ROUND(I476*H476,2)</f>
        <v>0</v>
      </c>
      <c r="K476" s="218" t="s">
        <v>176</v>
      </c>
      <c r="L476" s="43"/>
      <c r="M476" s="223" t="s">
        <v>21</v>
      </c>
      <c r="N476" s="224" t="s">
        <v>44</v>
      </c>
      <c r="O476" s="79"/>
      <c r="P476" s="225">
        <f>O476*H476</f>
        <v>0</v>
      </c>
      <c r="Q476" s="225">
        <v>0.0044999999999999997</v>
      </c>
      <c r="R476" s="225">
        <f>Q476*H476</f>
        <v>0.33947999999999995</v>
      </c>
      <c r="S476" s="225">
        <v>0</v>
      </c>
      <c r="T476" s="226">
        <f>S476*H476</f>
        <v>0</v>
      </c>
      <c r="AR476" s="17" t="s">
        <v>303</v>
      </c>
      <c r="AT476" s="17" t="s">
        <v>172</v>
      </c>
      <c r="AU476" s="17" t="s">
        <v>82</v>
      </c>
      <c r="AY476" s="17" t="s">
        <v>170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7" t="s">
        <v>80</v>
      </c>
      <c r="BK476" s="227">
        <f>ROUND(I476*H476,2)</f>
        <v>0</v>
      </c>
      <c r="BL476" s="17" t="s">
        <v>303</v>
      </c>
      <c r="BM476" s="17" t="s">
        <v>670</v>
      </c>
    </row>
    <row r="477" s="12" customFormat="1">
      <c r="B477" s="228"/>
      <c r="C477" s="229"/>
      <c r="D477" s="230" t="s">
        <v>178</v>
      </c>
      <c r="E477" s="231" t="s">
        <v>21</v>
      </c>
      <c r="F477" s="232" t="s">
        <v>671</v>
      </c>
      <c r="G477" s="229"/>
      <c r="H477" s="231" t="s">
        <v>21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178</v>
      </c>
      <c r="AU477" s="238" t="s">
        <v>82</v>
      </c>
      <c r="AV477" s="12" t="s">
        <v>80</v>
      </c>
      <c r="AW477" s="12" t="s">
        <v>34</v>
      </c>
      <c r="AX477" s="12" t="s">
        <v>73</v>
      </c>
      <c r="AY477" s="238" t="s">
        <v>170</v>
      </c>
    </row>
    <row r="478" s="12" customFormat="1">
      <c r="B478" s="228"/>
      <c r="C478" s="229"/>
      <c r="D478" s="230" t="s">
        <v>178</v>
      </c>
      <c r="E478" s="231" t="s">
        <v>21</v>
      </c>
      <c r="F478" s="232" t="s">
        <v>230</v>
      </c>
      <c r="G478" s="229"/>
      <c r="H478" s="231" t="s">
        <v>21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178</v>
      </c>
      <c r="AU478" s="238" t="s">
        <v>82</v>
      </c>
      <c r="AV478" s="12" t="s">
        <v>80</v>
      </c>
      <c r="AW478" s="12" t="s">
        <v>34</v>
      </c>
      <c r="AX478" s="12" t="s">
        <v>73</v>
      </c>
      <c r="AY478" s="238" t="s">
        <v>170</v>
      </c>
    </row>
    <row r="479" s="13" customFormat="1">
      <c r="B479" s="239"/>
      <c r="C479" s="240"/>
      <c r="D479" s="230" t="s">
        <v>178</v>
      </c>
      <c r="E479" s="241" t="s">
        <v>21</v>
      </c>
      <c r="F479" s="242" t="s">
        <v>324</v>
      </c>
      <c r="G479" s="240"/>
      <c r="H479" s="243">
        <v>27.219999999999999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AT479" s="249" t="s">
        <v>178</v>
      </c>
      <c r="AU479" s="249" t="s">
        <v>82</v>
      </c>
      <c r="AV479" s="13" t="s">
        <v>82</v>
      </c>
      <c r="AW479" s="13" t="s">
        <v>34</v>
      </c>
      <c r="AX479" s="13" t="s">
        <v>73</v>
      </c>
      <c r="AY479" s="249" t="s">
        <v>170</v>
      </c>
    </row>
    <row r="480" s="13" customFormat="1">
      <c r="B480" s="239"/>
      <c r="C480" s="240"/>
      <c r="D480" s="230" t="s">
        <v>178</v>
      </c>
      <c r="E480" s="241" t="s">
        <v>21</v>
      </c>
      <c r="F480" s="242" t="s">
        <v>325</v>
      </c>
      <c r="G480" s="240"/>
      <c r="H480" s="243">
        <v>29.800000000000001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AT480" s="249" t="s">
        <v>178</v>
      </c>
      <c r="AU480" s="249" t="s">
        <v>82</v>
      </c>
      <c r="AV480" s="13" t="s">
        <v>82</v>
      </c>
      <c r="AW480" s="13" t="s">
        <v>34</v>
      </c>
      <c r="AX480" s="13" t="s">
        <v>73</v>
      </c>
      <c r="AY480" s="249" t="s">
        <v>170</v>
      </c>
    </row>
    <row r="481" s="13" customFormat="1">
      <c r="B481" s="239"/>
      <c r="C481" s="240"/>
      <c r="D481" s="230" t="s">
        <v>178</v>
      </c>
      <c r="E481" s="241" t="s">
        <v>21</v>
      </c>
      <c r="F481" s="242" t="s">
        <v>232</v>
      </c>
      <c r="G481" s="240"/>
      <c r="H481" s="243">
        <v>18.420000000000002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AT481" s="249" t="s">
        <v>178</v>
      </c>
      <c r="AU481" s="249" t="s">
        <v>82</v>
      </c>
      <c r="AV481" s="13" t="s">
        <v>82</v>
      </c>
      <c r="AW481" s="13" t="s">
        <v>34</v>
      </c>
      <c r="AX481" s="13" t="s">
        <v>73</v>
      </c>
      <c r="AY481" s="249" t="s">
        <v>170</v>
      </c>
    </row>
    <row r="482" s="14" customFormat="1">
      <c r="B482" s="250"/>
      <c r="C482" s="251"/>
      <c r="D482" s="230" t="s">
        <v>178</v>
      </c>
      <c r="E482" s="252" t="s">
        <v>21</v>
      </c>
      <c r="F482" s="253" t="s">
        <v>200</v>
      </c>
      <c r="G482" s="251"/>
      <c r="H482" s="254">
        <v>75.439999999999998</v>
      </c>
      <c r="I482" s="255"/>
      <c r="J482" s="251"/>
      <c r="K482" s="251"/>
      <c r="L482" s="256"/>
      <c r="M482" s="257"/>
      <c r="N482" s="258"/>
      <c r="O482" s="258"/>
      <c r="P482" s="258"/>
      <c r="Q482" s="258"/>
      <c r="R482" s="258"/>
      <c r="S482" s="258"/>
      <c r="T482" s="259"/>
      <c r="AT482" s="260" t="s">
        <v>178</v>
      </c>
      <c r="AU482" s="260" t="s">
        <v>82</v>
      </c>
      <c r="AV482" s="14" t="s">
        <v>92</v>
      </c>
      <c r="AW482" s="14" t="s">
        <v>34</v>
      </c>
      <c r="AX482" s="14" t="s">
        <v>80</v>
      </c>
      <c r="AY482" s="260" t="s">
        <v>170</v>
      </c>
    </row>
    <row r="483" s="1" customFormat="1" ht="16.5" customHeight="1">
      <c r="B483" s="38"/>
      <c r="C483" s="216" t="s">
        <v>672</v>
      </c>
      <c r="D483" s="216" t="s">
        <v>172</v>
      </c>
      <c r="E483" s="217" t="s">
        <v>673</v>
      </c>
      <c r="F483" s="218" t="s">
        <v>674</v>
      </c>
      <c r="G483" s="219" t="s">
        <v>175</v>
      </c>
      <c r="H483" s="220">
        <v>27.158000000000001</v>
      </c>
      <c r="I483" s="221"/>
      <c r="J483" s="222">
        <f>ROUND(I483*H483,2)</f>
        <v>0</v>
      </c>
      <c r="K483" s="218" t="s">
        <v>176</v>
      </c>
      <c r="L483" s="43"/>
      <c r="M483" s="223" t="s">
        <v>21</v>
      </c>
      <c r="N483" s="224" t="s">
        <v>44</v>
      </c>
      <c r="O483" s="79"/>
      <c r="P483" s="225">
        <f>O483*H483</f>
        <v>0</v>
      </c>
      <c r="Q483" s="225">
        <v>0.0044999999999999997</v>
      </c>
      <c r="R483" s="225">
        <f>Q483*H483</f>
        <v>0.122211</v>
      </c>
      <c r="S483" s="225">
        <v>0</v>
      </c>
      <c r="T483" s="226">
        <f>S483*H483</f>
        <v>0</v>
      </c>
      <c r="AR483" s="17" t="s">
        <v>303</v>
      </c>
      <c r="AT483" s="17" t="s">
        <v>172</v>
      </c>
      <c r="AU483" s="17" t="s">
        <v>82</v>
      </c>
      <c r="AY483" s="17" t="s">
        <v>170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7" t="s">
        <v>80</v>
      </c>
      <c r="BK483" s="227">
        <f>ROUND(I483*H483,2)</f>
        <v>0</v>
      </c>
      <c r="BL483" s="17" t="s">
        <v>303</v>
      </c>
      <c r="BM483" s="17" t="s">
        <v>675</v>
      </c>
    </row>
    <row r="484" s="12" customFormat="1">
      <c r="B484" s="228"/>
      <c r="C484" s="229"/>
      <c r="D484" s="230" t="s">
        <v>178</v>
      </c>
      <c r="E484" s="231" t="s">
        <v>21</v>
      </c>
      <c r="F484" s="232" t="s">
        <v>676</v>
      </c>
      <c r="G484" s="229"/>
      <c r="H484" s="231" t="s">
        <v>21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AT484" s="238" t="s">
        <v>178</v>
      </c>
      <c r="AU484" s="238" t="s">
        <v>82</v>
      </c>
      <c r="AV484" s="12" t="s">
        <v>80</v>
      </c>
      <c r="AW484" s="12" t="s">
        <v>34</v>
      </c>
      <c r="AX484" s="12" t="s">
        <v>73</v>
      </c>
      <c r="AY484" s="238" t="s">
        <v>170</v>
      </c>
    </row>
    <row r="485" s="13" customFormat="1">
      <c r="B485" s="239"/>
      <c r="C485" s="240"/>
      <c r="D485" s="230" t="s">
        <v>178</v>
      </c>
      <c r="E485" s="241" t="s">
        <v>21</v>
      </c>
      <c r="F485" s="242" t="s">
        <v>677</v>
      </c>
      <c r="G485" s="240"/>
      <c r="H485" s="243">
        <v>27.158000000000001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AT485" s="249" t="s">
        <v>178</v>
      </c>
      <c r="AU485" s="249" t="s">
        <v>82</v>
      </c>
      <c r="AV485" s="13" t="s">
        <v>82</v>
      </c>
      <c r="AW485" s="13" t="s">
        <v>34</v>
      </c>
      <c r="AX485" s="13" t="s">
        <v>80</v>
      </c>
      <c r="AY485" s="249" t="s">
        <v>170</v>
      </c>
    </row>
    <row r="486" s="1" customFormat="1" ht="22.5" customHeight="1">
      <c r="B486" s="38"/>
      <c r="C486" s="216" t="s">
        <v>678</v>
      </c>
      <c r="D486" s="216" t="s">
        <v>172</v>
      </c>
      <c r="E486" s="217" t="s">
        <v>679</v>
      </c>
      <c r="F486" s="218" t="s">
        <v>680</v>
      </c>
      <c r="G486" s="219" t="s">
        <v>570</v>
      </c>
      <c r="H486" s="220">
        <v>0.747</v>
      </c>
      <c r="I486" s="221"/>
      <c r="J486" s="222">
        <f>ROUND(I486*H486,2)</f>
        <v>0</v>
      </c>
      <c r="K486" s="218" t="s">
        <v>176</v>
      </c>
      <c r="L486" s="43"/>
      <c r="M486" s="223" t="s">
        <v>21</v>
      </c>
      <c r="N486" s="224" t="s">
        <v>44</v>
      </c>
      <c r="O486" s="79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AR486" s="17" t="s">
        <v>303</v>
      </c>
      <c r="AT486" s="17" t="s">
        <v>172</v>
      </c>
      <c r="AU486" s="17" t="s">
        <v>82</v>
      </c>
      <c r="AY486" s="17" t="s">
        <v>170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7" t="s">
        <v>80</v>
      </c>
      <c r="BK486" s="227">
        <f>ROUND(I486*H486,2)</f>
        <v>0</v>
      </c>
      <c r="BL486" s="17" t="s">
        <v>303</v>
      </c>
      <c r="BM486" s="17" t="s">
        <v>681</v>
      </c>
    </row>
    <row r="487" s="11" customFormat="1" ht="22.8" customHeight="1">
      <c r="B487" s="200"/>
      <c r="C487" s="201"/>
      <c r="D487" s="202" t="s">
        <v>72</v>
      </c>
      <c r="E487" s="214" t="s">
        <v>682</v>
      </c>
      <c r="F487" s="214" t="s">
        <v>683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SUM(P488:P504)</f>
        <v>0</v>
      </c>
      <c r="Q487" s="208"/>
      <c r="R487" s="209">
        <f>SUM(R488:R504)</f>
        <v>0.1700663</v>
      </c>
      <c r="S487" s="208"/>
      <c r="T487" s="210">
        <f>SUM(T488:T504)</f>
        <v>0</v>
      </c>
      <c r="AR487" s="211" t="s">
        <v>82</v>
      </c>
      <c r="AT487" s="212" t="s">
        <v>72</v>
      </c>
      <c r="AU487" s="212" t="s">
        <v>80</v>
      </c>
      <c r="AY487" s="211" t="s">
        <v>170</v>
      </c>
      <c r="BK487" s="213">
        <f>SUM(BK488:BK504)</f>
        <v>0</v>
      </c>
    </row>
    <row r="488" s="1" customFormat="1" ht="22.5" customHeight="1">
      <c r="B488" s="38"/>
      <c r="C488" s="216" t="s">
        <v>684</v>
      </c>
      <c r="D488" s="216" t="s">
        <v>172</v>
      </c>
      <c r="E488" s="217" t="s">
        <v>685</v>
      </c>
      <c r="F488" s="218" t="s">
        <v>686</v>
      </c>
      <c r="G488" s="219" t="s">
        <v>175</v>
      </c>
      <c r="H488" s="220">
        <v>75.439999999999998</v>
      </c>
      <c r="I488" s="221"/>
      <c r="J488" s="222">
        <f>ROUND(I488*H488,2)</f>
        <v>0</v>
      </c>
      <c r="K488" s="218" t="s">
        <v>176</v>
      </c>
      <c r="L488" s="43"/>
      <c r="M488" s="223" t="s">
        <v>21</v>
      </c>
      <c r="N488" s="224" t="s">
        <v>44</v>
      </c>
      <c r="O488" s="79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AR488" s="17" t="s">
        <v>303</v>
      </c>
      <c r="AT488" s="17" t="s">
        <v>172</v>
      </c>
      <c r="AU488" s="17" t="s">
        <v>82</v>
      </c>
      <c r="AY488" s="17" t="s">
        <v>170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7" t="s">
        <v>80</v>
      </c>
      <c r="BK488" s="227">
        <f>ROUND(I488*H488,2)</f>
        <v>0</v>
      </c>
      <c r="BL488" s="17" t="s">
        <v>303</v>
      </c>
      <c r="BM488" s="17" t="s">
        <v>687</v>
      </c>
    </row>
    <row r="489" s="12" customFormat="1">
      <c r="B489" s="228"/>
      <c r="C489" s="229"/>
      <c r="D489" s="230" t="s">
        <v>178</v>
      </c>
      <c r="E489" s="231" t="s">
        <v>21</v>
      </c>
      <c r="F489" s="232" t="s">
        <v>688</v>
      </c>
      <c r="G489" s="229"/>
      <c r="H489" s="231" t="s">
        <v>21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178</v>
      </c>
      <c r="AU489" s="238" t="s">
        <v>82</v>
      </c>
      <c r="AV489" s="12" t="s">
        <v>80</v>
      </c>
      <c r="AW489" s="12" t="s">
        <v>34</v>
      </c>
      <c r="AX489" s="12" t="s">
        <v>73</v>
      </c>
      <c r="AY489" s="238" t="s">
        <v>170</v>
      </c>
    </row>
    <row r="490" s="12" customFormat="1">
      <c r="B490" s="228"/>
      <c r="C490" s="229"/>
      <c r="D490" s="230" t="s">
        <v>178</v>
      </c>
      <c r="E490" s="231" t="s">
        <v>21</v>
      </c>
      <c r="F490" s="232" t="s">
        <v>230</v>
      </c>
      <c r="G490" s="229"/>
      <c r="H490" s="231" t="s">
        <v>21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178</v>
      </c>
      <c r="AU490" s="238" t="s">
        <v>82</v>
      </c>
      <c r="AV490" s="12" t="s">
        <v>80</v>
      </c>
      <c r="AW490" s="12" t="s">
        <v>34</v>
      </c>
      <c r="AX490" s="12" t="s">
        <v>73</v>
      </c>
      <c r="AY490" s="238" t="s">
        <v>170</v>
      </c>
    </row>
    <row r="491" s="13" customFormat="1">
      <c r="B491" s="239"/>
      <c r="C491" s="240"/>
      <c r="D491" s="230" t="s">
        <v>178</v>
      </c>
      <c r="E491" s="241" t="s">
        <v>21</v>
      </c>
      <c r="F491" s="242" t="s">
        <v>324</v>
      </c>
      <c r="G491" s="240"/>
      <c r="H491" s="243">
        <v>27.219999999999999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178</v>
      </c>
      <c r="AU491" s="249" t="s">
        <v>82</v>
      </c>
      <c r="AV491" s="13" t="s">
        <v>82</v>
      </c>
      <c r="AW491" s="13" t="s">
        <v>34</v>
      </c>
      <c r="AX491" s="13" t="s">
        <v>73</v>
      </c>
      <c r="AY491" s="249" t="s">
        <v>170</v>
      </c>
    </row>
    <row r="492" s="13" customFormat="1">
      <c r="B492" s="239"/>
      <c r="C492" s="240"/>
      <c r="D492" s="230" t="s">
        <v>178</v>
      </c>
      <c r="E492" s="241" t="s">
        <v>21</v>
      </c>
      <c r="F492" s="242" t="s">
        <v>325</v>
      </c>
      <c r="G492" s="240"/>
      <c r="H492" s="243">
        <v>29.800000000000001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178</v>
      </c>
      <c r="AU492" s="249" t="s">
        <v>82</v>
      </c>
      <c r="AV492" s="13" t="s">
        <v>82</v>
      </c>
      <c r="AW492" s="13" t="s">
        <v>34</v>
      </c>
      <c r="AX492" s="13" t="s">
        <v>73</v>
      </c>
      <c r="AY492" s="249" t="s">
        <v>170</v>
      </c>
    </row>
    <row r="493" s="13" customFormat="1">
      <c r="B493" s="239"/>
      <c r="C493" s="240"/>
      <c r="D493" s="230" t="s">
        <v>178</v>
      </c>
      <c r="E493" s="241" t="s">
        <v>21</v>
      </c>
      <c r="F493" s="242" t="s">
        <v>232</v>
      </c>
      <c r="G493" s="240"/>
      <c r="H493" s="243">
        <v>18.420000000000002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AT493" s="249" t="s">
        <v>178</v>
      </c>
      <c r="AU493" s="249" t="s">
        <v>82</v>
      </c>
      <c r="AV493" s="13" t="s">
        <v>82</v>
      </c>
      <c r="AW493" s="13" t="s">
        <v>34</v>
      </c>
      <c r="AX493" s="13" t="s">
        <v>73</v>
      </c>
      <c r="AY493" s="249" t="s">
        <v>170</v>
      </c>
    </row>
    <row r="494" s="14" customFormat="1">
      <c r="B494" s="250"/>
      <c r="C494" s="251"/>
      <c r="D494" s="230" t="s">
        <v>178</v>
      </c>
      <c r="E494" s="252" t="s">
        <v>21</v>
      </c>
      <c r="F494" s="253" t="s">
        <v>200</v>
      </c>
      <c r="G494" s="251"/>
      <c r="H494" s="254">
        <v>75.439999999999998</v>
      </c>
      <c r="I494" s="255"/>
      <c r="J494" s="251"/>
      <c r="K494" s="251"/>
      <c r="L494" s="256"/>
      <c r="M494" s="257"/>
      <c r="N494" s="258"/>
      <c r="O494" s="258"/>
      <c r="P494" s="258"/>
      <c r="Q494" s="258"/>
      <c r="R494" s="258"/>
      <c r="S494" s="258"/>
      <c r="T494" s="259"/>
      <c r="AT494" s="260" t="s">
        <v>178</v>
      </c>
      <c r="AU494" s="260" t="s">
        <v>82</v>
      </c>
      <c r="AV494" s="14" t="s">
        <v>92</v>
      </c>
      <c r="AW494" s="14" t="s">
        <v>34</v>
      </c>
      <c r="AX494" s="14" t="s">
        <v>80</v>
      </c>
      <c r="AY494" s="260" t="s">
        <v>170</v>
      </c>
    </row>
    <row r="495" s="1" customFormat="1" ht="16.5" customHeight="1">
      <c r="B495" s="38"/>
      <c r="C495" s="261" t="s">
        <v>689</v>
      </c>
      <c r="D495" s="261" t="s">
        <v>363</v>
      </c>
      <c r="E495" s="262" t="s">
        <v>690</v>
      </c>
      <c r="F495" s="263" t="s">
        <v>691</v>
      </c>
      <c r="G495" s="264" t="s">
        <v>175</v>
      </c>
      <c r="H495" s="265">
        <v>76.948999999999998</v>
      </c>
      <c r="I495" s="266"/>
      <c r="J495" s="267">
        <f>ROUND(I495*H495,2)</f>
        <v>0</v>
      </c>
      <c r="K495" s="263" t="s">
        <v>176</v>
      </c>
      <c r="L495" s="268"/>
      <c r="M495" s="269" t="s">
        <v>21</v>
      </c>
      <c r="N495" s="270" t="s">
        <v>44</v>
      </c>
      <c r="O495" s="79"/>
      <c r="P495" s="225">
        <f>O495*H495</f>
        <v>0</v>
      </c>
      <c r="Q495" s="225">
        <v>0.002</v>
      </c>
      <c r="R495" s="225">
        <f>Q495*H495</f>
        <v>0.15389800000000001</v>
      </c>
      <c r="S495" s="225">
        <v>0</v>
      </c>
      <c r="T495" s="226">
        <f>S495*H495</f>
        <v>0</v>
      </c>
      <c r="AR495" s="17" t="s">
        <v>424</v>
      </c>
      <c r="AT495" s="17" t="s">
        <v>363</v>
      </c>
      <c r="AU495" s="17" t="s">
        <v>82</v>
      </c>
      <c r="AY495" s="17" t="s">
        <v>170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7" t="s">
        <v>80</v>
      </c>
      <c r="BK495" s="227">
        <f>ROUND(I495*H495,2)</f>
        <v>0</v>
      </c>
      <c r="BL495" s="17" t="s">
        <v>303</v>
      </c>
      <c r="BM495" s="17" t="s">
        <v>692</v>
      </c>
    </row>
    <row r="496" s="13" customFormat="1">
      <c r="B496" s="239"/>
      <c r="C496" s="240"/>
      <c r="D496" s="230" t="s">
        <v>178</v>
      </c>
      <c r="E496" s="241" t="s">
        <v>21</v>
      </c>
      <c r="F496" s="242" t="s">
        <v>693</v>
      </c>
      <c r="G496" s="240"/>
      <c r="H496" s="243">
        <v>76.948999999999998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178</v>
      </c>
      <c r="AU496" s="249" t="s">
        <v>82</v>
      </c>
      <c r="AV496" s="13" t="s">
        <v>82</v>
      </c>
      <c r="AW496" s="13" t="s">
        <v>34</v>
      </c>
      <c r="AX496" s="13" t="s">
        <v>80</v>
      </c>
      <c r="AY496" s="249" t="s">
        <v>170</v>
      </c>
    </row>
    <row r="497" s="1" customFormat="1" ht="16.5" customHeight="1">
      <c r="B497" s="38"/>
      <c r="C497" s="216" t="s">
        <v>694</v>
      </c>
      <c r="D497" s="216" t="s">
        <v>172</v>
      </c>
      <c r="E497" s="217" t="s">
        <v>695</v>
      </c>
      <c r="F497" s="218" t="s">
        <v>696</v>
      </c>
      <c r="G497" s="219" t="s">
        <v>306</v>
      </c>
      <c r="H497" s="220">
        <v>60.351999999999997</v>
      </c>
      <c r="I497" s="221"/>
      <c r="J497" s="222">
        <f>ROUND(I497*H497,2)</f>
        <v>0</v>
      </c>
      <c r="K497" s="218" t="s">
        <v>176</v>
      </c>
      <c r="L497" s="43"/>
      <c r="M497" s="223" t="s">
        <v>21</v>
      </c>
      <c r="N497" s="224" t="s">
        <v>44</v>
      </c>
      <c r="O497" s="79"/>
      <c r="P497" s="225">
        <f>O497*H497</f>
        <v>0</v>
      </c>
      <c r="Q497" s="225">
        <v>0</v>
      </c>
      <c r="R497" s="225">
        <f>Q497*H497</f>
        <v>0</v>
      </c>
      <c r="S497" s="225">
        <v>0</v>
      </c>
      <c r="T497" s="226">
        <f>S497*H497</f>
        <v>0</v>
      </c>
      <c r="AR497" s="17" t="s">
        <v>303</v>
      </c>
      <c r="AT497" s="17" t="s">
        <v>172</v>
      </c>
      <c r="AU497" s="17" t="s">
        <v>82</v>
      </c>
      <c r="AY497" s="17" t="s">
        <v>170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7" t="s">
        <v>80</v>
      </c>
      <c r="BK497" s="227">
        <f>ROUND(I497*H497,2)</f>
        <v>0</v>
      </c>
      <c r="BL497" s="17" t="s">
        <v>303</v>
      </c>
      <c r="BM497" s="17" t="s">
        <v>697</v>
      </c>
    </row>
    <row r="498" s="13" customFormat="1">
      <c r="B498" s="239"/>
      <c r="C498" s="240"/>
      <c r="D498" s="230" t="s">
        <v>178</v>
      </c>
      <c r="E498" s="241" t="s">
        <v>21</v>
      </c>
      <c r="F498" s="242" t="s">
        <v>698</v>
      </c>
      <c r="G498" s="240"/>
      <c r="H498" s="243">
        <v>60.351999999999997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AT498" s="249" t="s">
        <v>178</v>
      </c>
      <c r="AU498" s="249" t="s">
        <v>82</v>
      </c>
      <c r="AV498" s="13" t="s">
        <v>82</v>
      </c>
      <c r="AW498" s="13" t="s">
        <v>34</v>
      </c>
      <c r="AX498" s="13" t="s">
        <v>80</v>
      </c>
      <c r="AY498" s="249" t="s">
        <v>170</v>
      </c>
    </row>
    <row r="499" s="1" customFormat="1" ht="16.5" customHeight="1">
      <c r="B499" s="38"/>
      <c r="C499" s="261" t="s">
        <v>699</v>
      </c>
      <c r="D499" s="261" t="s">
        <v>363</v>
      </c>
      <c r="E499" s="262" t="s">
        <v>700</v>
      </c>
      <c r="F499" s="263" t="s">
        <v>701</v>
      </c>
      <c r="G499" s="264" t="s">
        <v>306</v>
      </c>
      <c r="H499" s="265">
        <v>61.558999999999998</v>
      </c>
      <c r="I499" s="266"/>
      <c r="J499" s="267">
        <f>ROUND(I499*H499,2)</f>
        <v>0</v>
      </c>
      <c r="K499" s="263" t="s">
        <v>176</v>
      </c>
      <c r="L499" s="268"/>
      <c r="M499" s="269" t="s">
        <v>21</v>
      </c>
      <c r="N499" s="270" t="s">
        <v>44</v>
      </c>
      <c r="O499" s="79"/>
      <c r="P499" s="225">
        <f>O499*H499</f>
        <v>0</v>
      </c>
      <c r="Q499" s="225">
        <v>2.0000000000000002E-05</v>
      </c>
      <c r="R499" s="225">
        <f>Q499*H499</f>
        <v>0.0012311800000000001</v>
      </c>
      <c r="S499" s="225">
        <v>0</v>
      </c>
      <c r="T499" s="226">
        <f>S499*H499</f>
        <v>0</v>
      </c>
      <c r="AR499" s="17" t="s">
        <v>424</v>
      </c>
      <c r="AT499" s="17" t="s">
        <v>363</v>
      </c>
      <c r="AU499" s="17" t="s">
        <v>82</v>
      </c>
      <c r="AY499" s="17" t="s">
        <v>170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7" t="s">
        <v>80</v>
      </c>
      <c r="BK499" s="227">
        <f>ROUND(I499*H499,2)</f>
        <v>0</v>
      </c>
      <c r="BL499" s="17" t="s">
        <v>303</v>
      </c>
      <c r="BM499" s="17" t="s">
        <v>702</v>
      </c>
    </row>
    <row r="500" s="13" customFormat="1">
      <c r="B500" s="239"/>
      <c r="C500" s="240"/>
      <c r="D500" s="230" t="s">
        <v>178</v>
      </c>
      <c r="E500" s="241" t="s">
        <v>21</v>
      </c>
      <c r="F500" s="242" t="s">
        <v>703</v>
      </c>
      <c r="G500" s="240"/>
      <c r="H500" s="243">
        <v>61.558999999999998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AT500" s="249" t="s">
        <v>178</v>
      </c>
      <c r="AU500" s="249" t="s">
        <v>82</v>
      </c>
      <c r="AV500" s="13" t="s">
        <v>82</v>
      </c>
      <c r="AW500" s="13" t="s">
        <v>34</v>
      </c>
      <c r="AX500" s="13" t="s">
        <v>80</v>
      </c>
      <c r="AY500" s="249" t="s">
        <v>170</v>
      </c>
    </row>
    <row r="501" s="1" customFormat="1" ht="22.5" customHeight="1">
      <c r="B501" s="38"/>
      <c r="C501" s="216" t="s">
        <v>704</v>
      </c>
      <c r="D501" s="216" t="s">
        <v>172</v>
      </c>
      <c r="E501" s="217" t="s">
        <v>705</v>
      </c>
      <c r="F501" s="218" t="s">
        <v>706</v>
      </c>
      <c r="G501" s="219" t="s">
        <v>175</v>
      </c>
      <c r="H501" s="220">
        <v>75.439999999999998</v>
      </c>
      <c r="I501" s="221"/>
      <c r="J501" s="222">
        <f>ROUND(I501*H501,2)</f>
        <v>0</v>
      </c>
      <c r="K501" s="218" t="s">
        <v>176</v>
      </c>
      <c r="L501" s="43"/>
      <c r="M501" s="223" t="s">
        <v>21</v>
      </c>
      <c r="N501" s="224" t="s">
        <v>44</v>
      </c>
      <c r="O501" s="79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AR501" s="17" t="s">
        <v>303</v>
      </c>
      <c r="AT501" s="17" t="s">
        <v>172</v>
      </c>
      <c r="AU501" s="17" t="s">
        <v>82</v>
      </c>
      <c r="AY501" s="17" t="s">
        <v>170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7" t="s">
        <v>80</v>
      </c>
      <c r="BK501" s="227">
        <f>ROUND(I501*H501,2)</f>
        <v>0</v>
      </c>
      <c r="BL501" s="17" t="s">
        <v>303</v>
      </c>
      <c r="BM501" s="17" t="s">
        <v>707</v>
      </c>
    </row>
    <row r="502" s="1" customFormat="1" ht="16.5" customHeight="1">
      <c r="B502" s="38"/>
      <c r="C502" s="261" t="s">
        <v>708</v>
      </c>
      <c r="D502" s="261" t="s">
        <v>363</v>
      </c>
      <c r="E502" s="262" t="s">
        <v>709</v>
      </c>
      <c r="F502" s="263" t="s">
        <v>710</v>
      </c>
      <c r="G502" s="264" t="s">
        <v>175</v>
      </c>
      <c r="H502" s="265">
        <v>82.983999999999995</v>
      </c>
      <c r="I502" s="266"/>
      <c r="J502" s="267">
        <f>ROUND(I502*H502,2)</f>
        <v>0</v>
      </c>
      <c r="K502" s="263" t="s">
        <v>176</v>
      </c>
      <c r="L502" s="268"/>
      <c r="M502" s="269" t="s">
        <v>21</v>
      </c>
      <c r="N502" s="270" t="s">
        <v>44</v>
      </c>
      <c r="O502" s="79"/>
      <c r="P502" s="225">
        <f>O502*H502</f>
        <v>0</v>
      </c>
      <c r="Q502" s="225">
        <v>0.00018000000000000001</v>
      </c>
      <c r="R502" s="225">
        <f>Q502*H502</f>
        <v>0.01493712</v>
      </c>
      <c r="S502" s="225">
        <v>0</v>
      </c>
      <c r="T502" s="226">
        <f>S502*H502</f>
        <v>0</v>
      </c>
      <c r="AR502" s="17" t="s">
        <v>424</v>
      </c>
      <c r="AT502" s="17" t="s">
        <v>363</v>
      </c>
      <c r="AU502" s="17" t="s">
        <v>82</v>
      </c>
      <c r="AY502" s="17" t="s">
        <v>170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7" t="s">
        <v>80</v>
      </c>
      <c r="BK502" s="227">
        <f>ROUND(I502*H502,2)</f>
        <v>0</v>
      </c>
      <c r="BL502" s="17" t="s">
        <v>303</v>
      </c>
      <c r="BM502" s="17" t="s">
        <v>711</v>
      </c>
    </row>
    <row r="503" s="13" customFormat="1">
      <c r="B503" s="239"/>
      <c r="C503" s="240"/>
      <c r="D503" s="230" t="s">
        <v>178</v>
      </c>
      <c r="E503" s="241" t="s">
        <v>21</v>
      </c>
      <c r="F503" s="242" t="s">
        <v>712</v>
      </c>
      <c r="G503" s="240"/>
      <c r="H503" s="243">
        <v>82.983999999999995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AT503" s="249" t="s">
        <v>178</v>
      </c>
      <c r="AU503" s="249" t="s">
        <v>82</v>
      </c>
      <c r="AV503" s="13" t="s">
        <v>82</v>
      </c>
      <c r="AW503" s="13" t="s">
        <v>34</v>
      </c>
      <c r="AX503" s="13" t="s">
        <v>80</v>
      </c>
      <c r="AY503" s="249" t="s">
        <v>170</v>
      </c>
    </row>
    <row r="504" s="1" customFormat="1" ht="22.5" customHeight="1">
      <c r="B504" s="38"/>
      <c r="C504" s="216" t="s">
        <v>713</v>
      </c>
      <c r="D504" s="216" t="s">
        <v>172</v>
      </c>
      <c r="E504" s="217" t="s">
        <v>714</v>
      </c>
      <c r="F504" s="218" t="s">
        <v>715</v>
      </c>
      <c r="G504" s="219" t="s">
        <v>570</v>
      </c>
      <c r="H504" s="220">
        <v>0.17000000000000001</v>
      </c>
      <c r="I504" s="221"/>
      <c r="J504" s="222">
        <f>ROUND(I504*H504,2)</f>
        <v>0</v>
      </c>
      <c r="K504" s="218" t="s">
        <v>176</v>
      </c>
      <c r="L504" s="43"/>
      <c r="M504" s="223" t="s">
        <v>21</v>
      </c>
      <c r="N504" s="224" t="s">
        <v>44</v>
      </c>
      <c r="O504" s="79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AR504" s="17" t="s">
        <v>303</v>
      </c>
      <c r="AT504" s="17" t="s">
        <v>172</v>
      </c>
      <c r="AU504" s="17" t="s">
        <v>82</v>
      </c>
      <c r="AY504" s="17" t="s">
        <v>170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7" t="s">
        <v>80</v>
      </c>
      <c r="BK504" s="227">
        <f>ROUND(I504*H504,2)</f>
        <v>0</v>
      </c>
      <c r="BL504" s="17" t="s">
        <v>303</v>
      </c>
      <c r="BM504" s="17" t="s">
        <v>716</v>
      </c>
    </row>
    <row r="505" s="11" customFormat="1" ht="22.8" customHeight="1">
      <c r="B505" s="200"/>
      <c r="C505" s="201"/>
      <c r="D505" s="202" t="s">
        <v>72</v>
      </c>
      <c r="E505" s="214" t="s">
        <v>717</v>
      </c>
      <c r="F505" s="214" t="s">
        <v>718</v>
      </c>
      <c r="G505" s="201"/>
      <c r="H505" s="201"/>
      <c r="I505" s="204"/>
      <c r="J505" s="215">
        <f>BK505</f>
        <v>0</v>
      </c>
      <c r="K505" s="201"/>
      <c r="L505" s="206"/>
      <c r="M505" s="207"/>
      <c r="N505" s="208"/>
      <c r="O505" s="208"/>
      <c r="P505" s="209">
        <f>SUM(P506:P517)</f>
        <v>0</v>
      </c>
      <c r="Q505" s="208"/>
      <c r="R505" s="209">
        <f>SUM(R506:R517)</f>
        <v>0</v>
      </c>
      <c r="S505" s="208"/>
      <c r="T505" s="210">
        <f>SUM(T506:T517)</f>
        <v>0.42338999999999999</v>
      </c>
      <c r="AR505" s="211" t="s">
        <v>82</v>
      </c>
      <c r="AT505" s="212" t="s">
        <v>72</v>
      </c>
      <c r="AU505" s="212" t="s">
        <v>80</v>
      </c>
      <c r="AY505" s="211" t="s">
        <v>170</v>
      </c>
      <c r="BK505" s="213">
        <f>SUM(BK506:BK517)</f>
        <v>0</v>
      </c>
    </row>
    <row r="506" s="1" customFormat="1" ht="16.5" customHeight="1">
      <c r="B506" s="38"/>
      <c r="C506" s="216" t="s">
        <v>719</v>
      </c>
      <c r="D506" s="216" t="s">
        <v>172</v>
      </c>
      <c r="E506" s="217" t="s">
        <v>720</v>
      </c>
      <c r="F506" s="218" t="s">
        <v>721</v>
      </c>
      <c r="G506" s="219" t="s">
        <v>175</v>
      </c>
      <c r="H506" s="220">
        <v>14.113</v>
      </c>
      <c r="I506" s="221"/>
      <c r="J506" s="222">
        <f>ROUND(I506*H506,2)</f>
        <v>0</v>
      </c>
      <c r="K506" s="218" t="s">
        <v>176</v>
      </c>
      <c r="L506" s="43"/>
      <c r="M506" s="223" t="s">
        <v>21</v>
      </c>
      <c r="N506" s="224" t="s">
        <v>44</v>
      </c>
      <c r="O506" s="79"/>
      <c r="P506" s="225">
        <f>O506*H506</f>
        <v>0</v>
      </c>
      <c r="Q506" s="225">
        <v>0</v>
      </c>
      <c r="R506" s="225">
        <f>Q506*H506</f>
        <v>0</v>
      </c>
      <c r="S506" s="225">
        <v>0.029999999999999999</v>
      </c>
      <c r="T506" s="226">
        <f>S506*H506</f>
        <v>0.42338999999999999</v>
      </c>
      <c r="AR506" s="17" t="s">
        <v>303</v>
      </c>
      <c r="AT506" s="17" t="s">
        <v>172</v>
      </c>
      <c r="AU506" s="17" t="s">
        <v>82</v>
      </c>
      <c r="AY506" s="17" t="s">
        <v>170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7" t="s">
        <v>80</v>
      </c>
      <c r="BK506" s="227">
        <f>ROUND(I506*H506,2)</f>
        <v>0</v>
      </c>
      <c r="BL506" s="17" t="s">
        <v>303</v>
      </c>
      <c r="BM506" s="17" t="s">
        <v>722</v>
      </c>
    </row>
    <row r="507" s="12" customFormat="1">
      <c r="B507" s="228"/>
      <c r="C507" s="229"/>
      <c r="D507" s="230" t="s">
        <v>178</v>
      </c>
      <c r="E507" s="231" t="s">
        <v>21</v>
      </c>
      <c r="F507" s="232" t="s">
        <v>723</v>
      </c>
      <c r="G507" s="229"/>
      <c r="H507" s="231" t="s">
        <v>21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178</v>
      </c>
      <c r="AU507" s="238" t="s">
        <v>82</v>
      </c>
      <c r="AV507" s="12" t="s">
        <v>80</v>
      </c>
      <c r="AW507" s="12" t="s">
        <v>34</v>
      </c>
      <c r="AX507" s="12" t="s">
        <v>73</v>
      </c>
      <c r="AY507" s="238" t="s">
        <v>170</v>
      </c>
    </row>
    <row r="508" s="12" customFormat="1">
      <c r="B508" s="228"/>
      <c r="C508" s="229"/>
      <c r="D508" s="230" t="s">
        <v>178</v>
      </c>
      <c r="E508" s="231" t="s">
        <v>21</v>
      </c>
      <c r="F508" s="232" t="s">
        <v>406</v>
      </c>
      <c r="G508" s="229"/>
      <c r="H508" s="231" t="s">
        <v>21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178</v>
      </c>
      <c r="AU508" s="238" t="s">
        <v>82</v>
      </c>
      <c r="AV508" s="12" t="s">
        <v>80</v>
      </c>
      <c r="AW508" s="12" t="s">
        <v>34</v>
      </c>
      <c r="AX508" s="12" t="s">
        <v>73</v>
      </c>
      <c r="AY508" s="238" t="s">
        <v>170</v>
      </c>
    </row>
    <row r="509" s="13" customFormat="1">
      <c r="B509" s="239"/>
      <c r="C509" s="240"/>
      <c r="D509" s="230" t="s">
        <v>178</v>
      </c>
      <c r="E509" s="241" t="s">
        <v>21</v>
      </c>
      <c r="F509" s="242" t="s">
        <v>724</v>
      </c>
      <c r="G509" s="240"/>
      <c r="H509" s="243">
        <v>14.113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AT509" s="249" t="s">
        <v>178</v>
      </c>
      <c r="AU509" s="249" t="s">
        <v>82</v>
      </c>
      <c r="AV509" s="13" t="s">
        <v>82</v>
      </c>
      <c r="AW509" s="13" t="s">
        <v>34</v>
      </c>
      <c r="AX509" s="13" t="s">
        <v>80</v>
      </c>
      <c r="AY509" s="249" t="s">
        <v>170</v>
      </c>
    </row>
    <row r="510" s="1" customFormat="1" ht="22.5" customHeight="1">
      <c r="B510" s="38"/>
      <c r="C510" s="216" t="s">
        <v>725</v>
      </c>
      <c r="D510" s="216" t="s">
        <v>172</v>
      </c>
      <c r="E510" s="217" t="s">
        <v>568</v>
      </c>
      <c r="F510" s="218" t="s">
        <v>569</v>
      </c>
      <c r="G510" s="219" t="s">
        <v>570</v>
      </c>
      <c r="H510" s="220">
        <v>0.42299999999999999</v>
      </c>
      <c r="I510" s="221"/>
      <c r="J510" s="222">
        <f>ROUND(I510*H510,2)</f>
        <v>0</v>
      </c>
      <c r="K510" s="218" t="s">
        <v>176</v>
      </c>
      <c r="L510" s="43"/>
      <c r="M510" s="223" t="s">
        <v>21</v>
      </c>
      <c r="N510" s="224" t="s">
        <v>44</v>
      </c>
      <c r="O510" s="79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AR510" s="17" t="s">
        <v>303</v>
      </c>
      <c r="AT510" s="17" t="s">
        <v>172</v>
      </c>
      <c r="AU510" s="17" t="s">
        <v>82</v>
      </c>
      <c r="AY510" s="17" t="s">
        <v>170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7" t="s">
        <v>80</v>
      </c>
      <c r="BK510" s="227">
        <f>ROUND(I510*H510,2)</f>
        <v>0</v>
      </c>
      <c r="BL510" s="17" t="s">
        <v>303</v>
      </c>
      <c r="BM510" s="17" t="s">
        <v>726</v>
      </c>
    </row>
    <row r="511" s="13" customFormat="1">
      <c r="B511" s="239"/>
      <c r="C511" s="240"/>
      <c r="D511" s="230" t="s">
        <v>178</v>
      </c>
      <c r="E511" s="241" t="s">
        <v>21</v>
      </c>
      <c r="F511" s="242" t="s">
        <v>727</v>
      </c>
      <c r="G511" s="240"/>
      <c r="H511" s="243">
        <v>0.42299999999999999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AT511" s="249" t="s">
        <v>178</v>
      </c>
      <c r="AU511" s="249" t="s">
        <v>82</v>
      </c>
      <c r="AV511" s="13" t="s">
        <v>82</v>
      </c>
      <c r="AW511" s="13" t="s">
        <v>34</v>
      </c>
      <c r="AX511" s="13" t="s">
        <v>80</v>
      </c>
      <c r="AY511" s="249" t="s">
        <v>170</v>
      </c>
    </row>
    <row r="512" s="1" customFormat="1" ht="16.5" customHeight="1">
      <c r="B512" s="38"/>
      <c r="C512" s="216" t="s">
        <v>728</v>
      </c>
      <c r="D512" s="216" t="s">
        <v>172</v>
      </c>
      <c r="E512" s="217" t="s">
        <v>574</v>
      </c>
      <c r="F512" s="218" t="s">
        <v>575</v>
      </c>
      <c r="G512" s="219" t="s">
        <v>570</v>
      </c>
      <c r="H512" s="220">
        <v>0.42299999999999999</v>
      </c>
      <c r="I512" s="221"/>
      <c r="J512" s="222">
        <f>ROUND(I512*H512,2)</f>
        <v>0</v>
      </c>
      <c r="K512" s="218" t="s">
        <v>176</v>
      </c>
      <c r="L512" s="43"/>
      <c r="M512" s="223" t="s">
        <v>21</v>
      </c>
      <c r="N512" s="224" t="s">
        <v>44</v>
      </c>
      <c r="O512" s="79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AR512" s="17" t="s">
        <v>303</v>
      </c>
      <c r="AT512" s="17" t="s">
        <v>172</v>
      </c>
      <c r="AU512" s="17" t="s">
        <v>82</v>
      </c>
      <c r="AY512" s="17" t="s">
        <v>170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7" t="s">
        <v>80</v>
      </c>
      <c r="BK512" s="227">
        <f>ROUND(I512*H512,2)</f>
        <v>0</v>
      </c>
      <c r="BL512" s="17" t="s">
        <v>303</v>
      </c>
      <c r="BM512" s="17" t="s">
        <v>729</v>
      </c>
    </row>
    <row r="513" s="13" customFormat="1">
      <c r="B513" s="239"/>
      <c r="C513" s="240"/>
      <c r="D513" s="230" t="s">
        <v>178</v>
      </c>
      <c r="E513" s="241" t="s">
        <v>21</v>
      </c>
      <c r="F513" s="242" t="s">
        <v>727</v>
      </c>
      <c r="G513" s="240"/>
      <c r="H513" s="243">
        <v>0.42299999999999999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AT513" s="249" t="s">
        <v>178</v>
      </c>
      <c r="AU513" s="249" t="s">
        <v>82</v>
      </c>
      <c r="AV513" s="13" t="s">
        <v>82</v>
      </c>
      <c r="AW513" s="13" t="s">
        <v>34</v>
      </c>
      <c r="AX513" s="13" t="s">
        <v>80</v>
      </c>
      <c r="AY513" s="249" t="s">
        <v>170</v>
      </c>
    </row>
    <row r="514" s="1" customFormat="1" ht="22.5" customHeight="1">
      <c r="B514" s="38"/>
      <c r="C514" s="216" t="s">
        <v>730</v>
      </c>
      <c r="D514" s="216" t="s">
        <v>172</v>
      </c>
      <c r="E514" s="217" t="s">
        <v>578</v>
      </c>
      <c r="F514" s="218" t="s">
        <v>579</v>
      </c>
      <c r="G514" s="219" t="s">
        <v>570</v>
      </c>
      <c r="H514" s="220">
        <v>8.0370000000000008</v>
      </c>
      <c r="I514" s="221"/>
      <c r="J514" s="222">
        <f>ROUND(I514*H514,2)</f>
        <v>0</v>
      </c>
      <c r="K514" s="218" t="s">
        <v>176</v>
      </c>
      <c r="L514" s="43"/>
      <c r="M514" s="223" t="s">
        <v>21</v>
      </c>
      <c r="N514" s="224" t="s">
        <v>44</v>
      </c>
      <c r="O514" s="79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AR514" s="17" t="s">
        <v>303</v>
      </c>
      <c r="AT514" s="17" t="s">
        <v>172</v>
      </c>
      <c r="AU514" s="17" t="s">
        <v>82</v>
      </c>
      <c r="AY514" s="17" t="s">
        <v>170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7" t="s">
        <v>80</v>
      </c>
      <c r="BK514" s="227">
        <f>ROUND(I514*H514,2)</f>
        <v>0</v>
      </c>
      <c r="BL514" s="17" t="s">
        <v>303</v>
      </c>
      <c r="BM514" s="17" t="s">
        <v>731</v>
      </c>
    </row>
    <row r="515" s="13" customFormat="1">
      <c r="B515" s="239"/>
      <c r="C515" s="240"/>
      <c r="D515" s="230" t="s">
        <v>178</v>
      </c>
      <c r="E515" s="241" t="s">
        <v>21</v>
      </c>
      <c r="F515" s="242" t="s">
        <v>732</v>
      </c>
      <c r="G515" s="240"/>
      <c r="H515" s="243">
        <v>8.0370000000000008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178</v>
      </c>
      <c r="AU515" s="249" t="s">
        <v>82</v>
      </c>
      <c r="AV515" s="13" t="s">
        <v>82</v>
      </c>
      <c r="AW515" s="13" t="s">
        <v>34</v>
      </c>
      <c r="AX515" s="13" t="s">
        <v>80</v>
      </c>
      <c r="AY515" s="249" t="s">
        <v>170</v>
      </c>
    </row>
    <row r="516" s="1" customFormat="1" ht="22.5" customHeight="1">
      <c r="B516" s="38"/>
      <c r="C516" s="216" t="s">
        <v>733</v>
      </c>
      <c r="D516" s="216" t="s">
        <v>172</v>
      </c>
      <c r="E516" s="217" t="s">
        <v>734</v>
      </c>
      <c r="F516" s="218" t="s">
        <v>735</v>
      </c>
      <c r="G516" s="219" t="s">
        <v>570</v>
      </c>
      <c r="H516" s="220">
        <v>0.42299999999999999</v>
      </c>
      <c r="I516" s="221"/>
      <c r="J516" s="222">
        <f>ROUND(I516*H516,2)</f>
        <v>0</v>
      </c>
      <c r="K516" s="218" t="s">
        <v>176</v>
      </c>
      <c r="L516" s="43"/>
      <c r="M516" s="223" t="s">
        <v>21</v>
      </c>
      <c r="N516" s="224" t="s">
        <v>44</v>
      </c>
      <c r="O516" s="79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AR516" s="17" t="s">
        <v>303</v>
      </c>
      <c r="AT516" s="17" t="s">
        <v>172</v>
      </c>
      <c r="AU516" s="17" t="s">
        <v>82</v>
      </c>
      <c r="AY516" s="17" t="s">
        <v>170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7" t="s">
        <v>80</v>
      </c>
      <c r="BK516" s="227">
        <f>ROUND(I516*H516,2)</f>
        <v>0</v>
      </c>
      <c r="BL516" s="17" t="s">
        <v>303</v>
      </c>
      <c r="BM516" s="17" t="s">
        <v>736</v>
      </c>
    </row>
    <row r="517" s="13" customFormat="1">
      <c r="B517" s="239"/>
      <c r="C517" s="240"/>
      <c r="D517" s="230" t="s">
        <v>178</v>
      </c>
      <c r="E517" s="241" t="s">
        <v>21</v>
      </c>
      <c r="F517" s="242" t="s">
        <v>727</v>
      </c>
      <c r="G517" s="240"/>
      <c r="H517" s="243">
        <v>0.42299999999999999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AT517" s="249" t="s">
        <v>178</v>
      </c>
      <c r="AU517" s="249" t="s">
        <v>82</v>
      </c>
      <c r="AV517" s="13" t="s">
        <v>82</v>
      </c>
      <c r="AW517" s="13" t="s">
        <v>34</v>
      </c>
      <c r="AX517" s="13" t="s">
        <v>80</v>
      </c>
      <c r="AY517" s="249" t="s">
        <v>170</v>
      </c>
    </row>
    <row r="518" s="11" customFormat="1" ht="22.8" customHeight="1">
      <c r="B518" s="200"/>
      <c r="C518" s="201"/>
      <c r="D518" s="202" t="s">
        <v>72</v>
      </c>
      <c r="E518" s="214" t="s">
        <v>737</v>
      </c>
      <c r="F518" s="214" t="s">
        <v>738</v>
      </c>
      <c r="G518" s="201"/>
      <c r="H518" s="201"/>
      <c r="I518" s="204"/>
      <c r="J518" s="215">
        <f>BK518</f>
        <v>0</v>
      </c>
      <c r="K518" s="201"/>
      <c r="L518" s="206"/>
      <c r="M518" s="207"/>
      <c r="N518" s="208"/>
      <c r="O518" s="208"/>
      <c r="P518" s="209">
        <f>SUM(P519:P552)</f>
        <v>0</v>
      </c>
      <c r="Q518" s="208"/>
      <c r="R518" s="209">
        <f>SUM(R519:R552)</f>
        <v>1.7230916000000001</v>
      </c>
      <c r="S518" s="208"/>
      <c r="T518" s="210">
        <f>SUM(T519:T552)</f>
        <v>0.095083799999999996</v>
      </c>
      <c r="AR518" s="211" t="s">
        <v>82</v>
      </c>
      <c r="AT518" s="212" t="s">
        <v>72</v>
      </c>
      <c r="AU518" s="212" t="s">
        <v>80</v>
      </c>
      <c r="AY518" s="211" t="s">
        <v>170</v>
      </c>
      <c r="BK518" s="213">
        <f>SUM(BK519:BK552)</f>
        <v>0</v>
      </c>
    </row>
    <row r="519" s="1" customFormat="1" ht="16.5" customHeight="1">
      <c r="B519" s="38"/>
      <c r="C519" s="216" t="s">
        <v>739</v>
      </c>
      <c r="D519" s="216" t="s">
        <v>172</v>
      </c>
      <c r="E519" s="217" t="s">
        <v>740</v>
      </c>
      <c r="F519" s="218" t="s">
        <v>741</v>
      </c>
      <c r="G519" s="219" t="s">
        <v>175</v>
      </c>
      <c r="H519" s="220">
        <v>45.277999999999999</v>
      </c>
      <c r="I519" s="221"/>
      <c r="J519" s="222">
        <f>ROUND(I519*H519,2)</f>
        <v>0</v>
      </c>
      <c r="K519" s="218" t="s">
        <v>176</v>
      </c>
      <c r="L519" s="43"/>
      <c r="M519" s="223" t="s">
        <v>21</v>
      </c>
      <c r="N519" s="224" t="s">
        <v>44</v>
      </c>
      <c r="O519" s="79"/>
      <c r="P519" s="225">
        <f>O519*H519</f>
        <v>0</v>
      </c>
      <c r="Q519" s="225">
        <v>0</v>
      </c>
      <c r="R519" s="225">
        <f>Q519*H519</f>
        <v>0</v>
      </c>
      <c r="S519" s="225">
        <v>0.0020999999999999999</v>
      </c>
      <c r="T519" s="226">
        <f>S519*H519</f>
        <v>0.095083799999999996</v>
      </c>
      <c r="AR519" s="17" t="s">
        <v>303</v>
      </c>
      <c r="AT519" s="17" t="s">
        <v>172</v>
      </c>
      <c r="AU519" s="17" t="s">
        <v>82</v>
      </c>
      <c r="AY519" s="17" t="s">
        <v>170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7" t="s">
        <v>80</v>
      </c>
      <c r="BK519" s="227">
        <f>ROUND(I519*H519,2)</f>
        <v>0</v>
      </c>
      <c r="BL519" s="17" t="s">
        <v>303</v>
      </c>
      <c r="BM519" s="17" t="s">
        <v>742</v>
      </c>
    </row>
    <row r="520" s="12" customFormat="1">
      <c r="B520" s="228"/>
      <c r="C520" s="229"/>
      <c r="D520" s="230" t="s">
        <v>178</v>
      </c>
      <c r="E520" s="231" t="s">
        <v>21</v>
      </c>
      <c r="F520" s="232" t="s">
        <v>743</v>
      </c>
      <c r="G520" s="229"/>
      <c r="H520" s="231" t="s">
        <v>21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178</v>
      </c>
      <c r="AU520" s="238" t="s">
        <v>82</v>
      </c>
      <c r="AV520" s="12" t="s">
        <v>80</v>
      </c>
      <c r="AW520" s="12" t="s">
        <v>34</v>
      </c>
      <c r="AX520" s="12" t="s">
        <v>73</v>
      </c>
      <c r="AY520" s="238" t="s">
        <v>170</v>
      </c>
    </row>
    <row r="521" s="12" customFormat="1">
      <c r="B521" s="228"/>
      <c r="C521" s="229"/>
      <c r="D521" s="230" t="s">
        <v>178</v>
      </c>
      <c r="E521" s="231" t="s">
        <v>21</v>
      </c>
      <c r="F521" s="232" t="s">
        <v>744</v>
      </c>
      <c r="G521" s="229"/>
      <c r="H521" s="231" t="s">
        <v>21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178</v>
      </c>
      <c r="AU521" s="238" t="s">
        <v>82</v>
      </c>
      <c r="AV521" s="12" t="s">
        <v>80</v>
      </c>
      <c r="AW521" s="12" t="s">
        <v>34</v>
      </c>
      <c r="AX521" s="12" t="s">
        <v>73</v>
      </c>
      <c r="AY521" s="238" t="s">
        <v>170</v>
      </c>
    </row>
    <row r="522" s="13" customFormat="1">
      <c r="B522" s="239"/>
      <c r="C522" s="240"/>
      <c r="D522" s="230" t="s">
        <v>178</v>
      </c>
      <c r="E522" s="241" t="s">
        <v>21</v>
      </c>
      <c r="F522" s="242" t="s">
        <v>525</v>
      </c>
      <c r="G522" s="240"/>
      <c r="H522" s="243">
        <v>14.82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AT522" s="249" t="s">
        <v>178</v>
      </c>
      <c r="AU522" s="249" t="s">
        <v>82</v>
      </c>
      <c r="AV522" s="13" t="s">
        <v>82</v>
      </c>
      <c r="AW522" s="13" t="s">
        <v>34</v>
      </c>
      <c r="AX522" s="13" t="s">
        <v>73</v>
      </c>
      <c r="AY522" s="249" t="s">
        <v>170</v>
      </c>
    </row>
    <row r="523" s="13" customFormat="1">
      <c r="B523" s="239"/>
      <c r="C523" s="240"/>
      <c r="D523" s="230" t="s">
        <v>178</v>
      </c>
      <c r="E523" s="241" t="s">
        <v>21</v>
      </c>
      <c r="F523" s="242" t="s">
        <v>526</v>
      </c>
      <c r="G523" s="240"/>
      <c r="H523" s="243">
        <v>16.34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178</v>
      </c>
      <c r="AU523" s="249" t="s">
        <v>82</v>
      </c>
      <c r="AV523" s="13" t="s">
        <v>82</v>
      </c>
      <c r="AW523" s="13" t="s">
        <v>34</v>
      </c>
      <c r="AX523" s="13" t="s">
        <v>73</v>
      </c>
      <c r="AY523" s="249" t="s">
        <v>170</v>
      </c>
    </row>
    <row r="524" s="13" customFormat="1">
      <c r="B524" s="239"/>
      <c r="C524" s="240"/>
      <c r="D524" s="230" t="s">
        <v>178</v>
      </c>
      <c r="E524" s="241" t="s">
        <v>21</v>
      </c>
      <c r="F524" s="242" t="s">
        <v>745</v>
      </c>
      <c r="G524" s="240"/>
      <c r="H524" s="243">
        <v>5.7919999999999998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AT524" s="249" t="s">
        <v>178</v>
      </c>
      <c r="AU524" s="249" t="s">
        <v>82</v>
      </c>
      <c r="AV524" s="13" t="s">
        <v>82</v>
      </c>
      <c r="AW524" s="13" t="s">
        <v>34</v>
      </c>
      <c r="AX524" s="13" t="s">
        <v>73</v>
      </c>
      <c r="AY524" s="249" t="s">
        <v>170</v>
      </c>
    </row>
    <row r="525" s="13" customFormat="1">
      <c r="B525" s="239"/>
      <c r="C525" s="240"/>
      <c r="D525" s="230" t="s">
        <v>178</v>
      </c>
      <c r="E525" s="241" t="s">
        <v>21</v>
      </c>
      <c r="F525" s="242" t="s">
        <v>746</v>
      </c>
      <c r="G525" s="240"/>
      <c r="H525" s="243">
        <v>3.8010000000000002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AT525" s="249" t="s">
        <v>178</v>
      </c>
      <c r="AU525" s="249" t="s">
        <v>82</v>
      </c>
      <c r="AV525" s="13" t="s">
        <v>82</v>
      </c>
      <c r="AW525" s="13" t="s">
        <v>34</v>
      </c>
      <c r="AX525" s="13" t="s">
        <v>73</v>
      </c>
      <c r="AY525" s="249" t="s">
        <v>170</v>
      </c>
    </row>
    <row r="526" s="13" customFormat="1">
      <c r="B526" s="239"/>
      <c r="C526" s="240"/>
      <c r="D526" s="230" t="s">
        <v>178</v>
      </c>
      <c r="E526" s="241" t="s">
        <v>21</v>
      </c>
      <c r="F526" s="242" t="s">
        <v>524</v>
      </c>
      <c r="G526" s="240"/>
      <c r="H526" s="243">
        <v>4.5250000000000004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178</v>
      </c>
      <c r="AU526" s="249" t="s">
        <v>82</v>
      </c>
      <c r="AV526" s="13" t="s">
        <v>82</v>
      </c>
      <c r="AW526" s="13" t="s">
        <v>34</v>
      </c>
      <c r="AX526" s="13" t="s">
        <v>73</v>
      </c>
      <c r="AY526" s="249" t="s">
        <v>170</v>
      </c>
    </row>
    <row r="527" s="14" customFormat="1">
      <c r="B527" s="250"/>
      <c r="C527" s="251"/>
      <c r="D527" s="230" t="s">
        <v>178</v>
      </c>
      <c r="E527" s="252" t="s">
        <v>21</v>
      </c>
      <c r="F527" s="253" t="s">
        <v>200</v>
      </c>
      <c r="G527" s="251"/>
      <c r="H527" s="254">
        <v>45.277999999999999</v>
      </c>
      <c r="I527" s="255"/>
      <c r="J527" s="251"/>
      <c r="K527" s="251"/>
      <c r="L527" s="256"/>
      <c r="M527" s="257"/>
      <c r="N527" s="258"/>
      <c r="O527" s="258"/>
      <c r="P527" s="258"/>
      <c r="Q527" s="258"/>
      <c r="R527" s="258"/>
      <c r="S527" s="258"/>
      <c r="T527" s="259"/>
      <c r="AT527" s="260" t="s">
        <v>178</v>
      </c>
      <c r="AU527" s="260" t="s">
        <v>82</v>
      </c>
      <c r="AV527" s="14" t="s">
        <v>92</v>
      </c>
      <c r="AW527" s="14" t="s">
        <v>34</v>
      </c>
      <c r="AX527" s="14" t="s">
        <v>80</v>
      </c>
      <c r="AY527" s="260" t="s">
        <v>170</v>
      </c>
    </row>
    <row r="528" s="1" customFormat="1" ht="22.5" customHeight="1">
      <c r="B528" s="38"/>
      <c r="C528" s="216" t="s">
        <v>747</v>
      </c>
      <c r="D528" s="216" t="s">
        <v>172</v>
      </c>
      <c r="E528" s="217" t="s">
        <v>568</v>
      </c>
      <c r="F528" s="218" t="s">
        <v>569</v>
      </c>
      <c r="G528" s="219" t="s">
        <v>570</v>
      </c>
      <c r="H528" s="220">
        <v>0.095000000000000001</v>
      </c>
      <c r="I528" s="221"/>
      <c r="J528" s="222">
        <f>ROUND(I528*H528,2)</f>
        <v>0</v>
      </c>
      <c r="K528" s="218" t="s">
        <v>176</v>
      </c>
      <c r="L528" s="43"/>
      <c r="M528" s="223" t="s">
        <v>21</v>
      </c>
      <c r="N528" s="224" t="s">
        <v>44</v>
      </c>
      <c r="O528" s="79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AR528" s="17" t="s">
        <v>303</v>
      </c>
      <c r="AT528" s="17" t="s">
        <v>172</v>
      </c>
      <c r="AU528" s="17" t="s">
        <v>82</v>
      </c>
      <c r="AY528" s="17" t="s">
        <v>170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7" t="s">
        <v>80</v>
      </c>
      <c r="BK528" s="227">
        <f>ROUND(I528*H528,2)</f>
        <v>0</v>
      </c>
      <c r="BL528" s="17" t="s">
        <v>303</v>
      </c>
      <c r="BM528" s="17" t="s">
        <v>748</v>
      </c>
    </row>
    <row r="529" s="13" customFormat="1">
      <c r="B529" s="239"/>
      <c r="C529" s="240"/>
      <c r="D529" s="230" t="s">
        <v>178</v>
      </c>
      <c r="E529" s="241" t="s">
        <v>21</v>
      </c>
      <c r="F529" s="242" t="s">
        <v>749</v>
      </c>
      <c r="G529" s="240"/>
      <c r="H529" s="243">
        <v>0.095000000000000001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AT529" s="249" t="s">
        <v>178</v>
      </c>
      <c r="AU529" s="249" t="s">
        <v>82</v>
      </c>
      <c r="AV529" s="13" t="s">
        <v>82</v>
      </c>
      <c r="AW529" s="13" t="s">
        <v>34</v>
      </c>
      <c r="AX529" s="13" t="s">
        <v>80</v>
      </c>
      <c r="AY529" s="249" t="s">
        <v>170</v>
      </c>
    </row>
    <row r="530" s="1" customFormat="1" ht="16.5" customHeight="1">
      <c r="B530" s="38"/>
      <c r="C530" s="216" t="s">
        <v>750</v>
      </c>
      <c r="D530" s="216" t="s">
        <v>172</v>
      </c>
      <c r="E530" s="217" t="s">
        <v>574</v>
      </c>
      <c r="F530" s="218" t="s">
        <v>575</v>
      </c>
      <c r="G530" s="219" t="s">
        <v>570</v>
      </c>
      <c r="H530" s="220">
        <v>0.095000000000000001</v>
      </c>
      <c r="I530" s="221"/>
      <c r="J530" s="222">
        <f>ROUND(I530*H530,2)</f>
        <v>0</v>
      </c>
      <c r="K530" s="218" t="s">
        <v>176</v>
      </c>
      <c r="L530" s="43"/>
      <c r="M530" s="223" t="s">
        <v>21</v>
      </c>
      <c r="N530" s="224" t="s">
        <v>44</v>
      </c>
      <c r="O530" s="79"/>
      <c r="P530" s="225">
        <f>O530*H530</f>
        <v>0</v>
      </c>
      <c r="Q530" s="225">
        <v>0</v>
      </c>
      <c r="R530" s="225">
        <f>Q530*H530</f>
        <v>0</v>
      </c>
      <c r="S530" s="225">
        <v>0</v>
      </c>
      <c r="T530" s="226">
        <f>S530*H530</f>
        <v>0</v>
      </c>
      <c r="AR530" s="17" t="s">
        <v>303</v>
      </c>
      <c r="AT530" s="17" t="s">
        <v>172</v>
      </c>
      <c r="AU530" s="17" t="s">
        <v>82</v>
      </c>
      <c r="AY530" s="17" t="s">
        <v>170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7" t="s">
        <v>80</v>
      </c>
      <c r="BK530" s="227">
        <f>ROUND(I530*H530,2)</f>
        <v>0</v>
      </c>
      <c r="BL530" s="17" t="s">
        <v>303</v>
      </c>
      <c r="BM530" s="17" t="s">
        <v>751</v>
      </c>
    </row>
    <row r="531" s="13" customFormat="1">
      <c r="B531" s="239"/>
      <c r="C531" s="240"/>
      <c r="D531" s="230" t="s">
        <v>178</v>
      </c>
      <c r="E531" s="241" t="s">
        <v>21</v>
      </c>
      <c r="F531" s="242" t="s">
        <v>749</v>
      </c>
      <c r="G531" s="240"/>
      <c r="H531" s="243">
        <v>0.095000000000000001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AT531" s="249" t="s">
        <v>178</v>
      </c>
      <c r="AU531" s="249" t="s">
        <v>82</v>
      </c>
      <c r="AV531" s="13" t="s">
        <v>82</v>
      </c>
      <c r="AW531" s="13" t="s">
        <v>34</v>
      </c>
      <c r="AX531" s="13" t="s">
        <v>80</v>
      </c>
      <c r="AY531" s="249" t="s">
        <v>170</v>
      </c>
    </row>
    <row r="532" s="1" customFormat="1" ht="22.5" customHeight="1">
      <c r="B532" s="38"/>
      <c r="C532" s="216" t="s">
        <v>752</v>
      </c>
      <c r="D532" s="216" t="s">
        <v>172</v>
      </c>
      <c r="E532" s="217" t="s">
        <v>578</v>
      </c>
      <c r="F532" s="218" t="s">
        <v>579</v>
      </c>
      <c r="G532" s="219" t="s">
        <v>570</v>
      </c>
      <c r="H532" s="220">
        <v>1.8049999999999999</v>
      </c>
      <c r="I532" s="221"/>
      <c r="J532" s="222">
        <f>ROUND(I532*H532,2)</f>
        <v>0</v>
      </c>
      <c r="K532" s="218" t="s">
        <v>176</v>
      </c>
      <c r="L532" s="43"/>
      <c r="M532" s="223" t="s">
        <v>21</v>
      </c>
      <c r="N532" s="224" t="s">
        <v>44</v>
      </c>
      <c r="O532" s="79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AR532" s="17" t="s">
        <v>303</v>
      </c>
      <c r="AT532" s="17" t="s">
        <v>172</v>
      </c>
      <c r="AU532" s="17" t="s">
        <v>82</v>
      </c>
      <c r="AY532" s="17" t="s">
        <v>170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7" t="s">
        <v>80</v>
      </c>
      <c r="BK532" s="227">
        <f>ROUND(I532*H532,2)</f>
        <v>0</v>
      </c>
      <c r="BL532" s="17" t="s">
        <v>303</v>
      </c>
      <c r="BM532" s="17" t="s">
        <v>753</v>
      </c>
    </row>
    <row r="533" s="13" customFormat="1">
      <c r="B533" s="239"/>
      <c r="C533" s="240"/>
      <c r="D533" s="230" t="s">
        <v>178</v>
      </c>
      <c r="E533" s="241" t="s">
        <v>21</v>
      </c>
      <c r="F533" s="242" t="s">
        <v>754</v>
      </c>
      <c r="G533" s="240"/>
      <c r="H533" s="243">
        <v>1.8049999999999999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AT533" s="249" t="s">
        <v>178</v>
      </c>
      <c r="AU533" s="249" t="s">
        <v>82</v>
      </c>
      <c r="AV533" s="13" t="s">
        <v>82</v>
      </c>
      <c r="AW533" s="13" t="s">
        <v>34</v>
      </c>
      <c r="AX533" s="13" t="s">
        <v>80</v>
      </c>
      <c r="AY533" s="249" t="s">
        <v>170</v>
      </c>
    </row>
    <row r="534" s="1" customFormat="1" ht="22.5" customHeight="1">
      <c r="B534" s="38"/>
      <c r="C534" s="216" t="s">
        <v>755</v>
      </c>
      <c r="D534" s="216" t="s">
        <v>172</v>
      </c>
      <c r="E534" s="217" t="s">
        <v>630</v>
      </c>
      <c r="F534" s="218" t="s">
        <v>631</v>
      </c>
      <c r="G534" s="219" t="s">
        <v>570</v>
      </c>
      <c r="H534" s="220">
        <v>0.095000000000000001</v>
      </c>
      <c r="I534" s="221"/>
      <c r="J534" s="222">
        <f>ROUND(I534*H534,2)</f>
        <v>0</v>
      </c>
      <c r="K534" s="218" t="s">
        <v>176</v>
      </c>
      <c r="L534" s="43"/>
      <c r="M534" s="223" t="s">
        <v>21</v>
      </c>
      <c r="N534" s="224" t="s">
        <v>44</v>
      </c>
      <c r="O534" s="79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AR534" s="17" t="s">
        <v>303</v>
      </c>
      <c r="AT534" s="17" t="s">
        <v>172</v>
      </c>
      <c r="AU534" s="17" t="s">
        <v>82</v>
      </c>
      <c r="AY534" s="17" t="s">
        <v>170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7" t="s">
        <v>80</v>
      </c>
      <c r="BK534" s="227">
        <f>ROUND(I534*H534,2)</f>
        <v>0</v>
      </c>
      <c r="BL534" s="17" t="s">
        <v>303</v>
      </c>
      <c r="BM534" s="17" t="s">
        <v>756</v>
      </c>
    </row>
    <row r="535" s="13" customFormat="1">
      <c r="B535" s="239"/>
      <c r="C535" s="240"/>
      <c r="D535" s="230" t="s">
        <v>178</v>
      </c>
      <c r="E535" s="241" t="s">
        <v>21</v>
      </c>
      <c r="F535" s="242" t="s">
        <v>749</v>
      </c>
      <c r="G535" s="240"/>
      <c r="H535" s="243">
        <v>0.095000000000000001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178</v>
      </c>
      <c r="AU535" s="249" t="s">
        <v>82</v>
      </c>
      <c r="AV535" s="13" t="s">
        <v>82</v>
      </c>
      <c r="AW535" s="13" t="s">
        <v>34</v>
      </c>
      <c r="AX535" s="13" t="s">
        <v>80</v>
      </c>
      <c r="AY535" s="249" t="s">
        <v>170</v>
      </c>
    </row>
    <row r="536" s="1" customFormat="1" ht="33.75" customHeight="1">
      <c r="B536" s="38"/>
      <c r="C536" s="216" t="s">
        <v>757</v>
      </c>
      <c r="D536" s="216" t="s">
        <v>172</v>
      </c>
      <c r="E536" s="217" t="s">
        <v>758</v>
      </c>
      <c r="F536" s="218" t="s">
        <v>759</v>
      </c>
      <c r="G536" s="219" t="s">
        <v>175</v>
      </c>
      <c r="H536" s="220">
        <v>22.260000000000002</v>
      </c>
      <c r="I536" s="221"/>
      <c r="J536" s="222">
        <f>ROUND(I536*H536,2)</f>
        <v>0</v>
      </c>
      <c r="K536" s="218" t="s">
        <v>176</v>
      </c>
      <c r="L536" s="43"/>
      <c r="M536" s="223" t="s">
        <v>21</v>
      </c>
      <c r="N536" s="224" t="s">
        <v>44</v>
      </c>
      <c r="O536" s="79"/>
      <c r="P536" s="225">
        <f>O536*H536</f>
        <v>0</v>
      </c>
      <c r="Q536" s="225">
        <v>0.052330000000000002</v>
      </c>
      <c r="R536" s="225">
        <f>Q536*H536</f>
        <v>1.1648658000000001</v>
      </c>
      <c r="S536" s="225">
        <v>0</v>
      </c>
      <c r="T536" s="226">
        <f>S536*H536</f>
        <v>0</v>
      </c>
      <c r="AR536" s="17" t="s">
        <v>303</v>
      </c>
      <c r="AT536" s="17" t="s">
        <v>172</v>
      </c>
      <c r="AU536" s="17" t="s">
        <v>82</v>
      </c>
      <c r="AY536" s="17" t="s">
        <v>170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7" t="s">
        <v>80</v>
      </c>
      <c r="BK536" s="227">
        <f>ROUND(I536*H536,2)</f>
        <v>0</v>
      </c>
      <c r="BL536" s="17" t="s">
        <v>303</v>
      </c>
      <c r="BM536" s="17" t="s">
        <v>760</v>
      </c>
    </row>
    <row r="537" s="12" customFormat="1">
      <c r="B537" s="228"/>
      <c r="C537" s="229"/>
      <c r="D537" s="230" t="s">
        <v>178</v>
      </c>
      <c r="E537" s="231" t="s">
        <v>21</v>
      </c>
      <c r="F537" s="232" t="s">
        <v>761</v>
      </c>
      <c r="G537" s="229"/>
      <c r="H537" s="231" t="s">
        <v>21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178</v>
      </c>
      <c r="AU537" s="238" t="s">
        <v>82</v>
      </c>
      <c r="AV537" s="12" t="s">
        <v>80</v>
      </c>
      <c r="AW537" s="12" t="s">
        <v>34</v>
      </c>
      <c r="AX537" s="12" t="s">
        <v>73</v>
      </c>
      <c r="AY537" s="238" t="s">
        <v>170</v>
      </c>
    </row>
    <row r="538" s="12" customFormat="1">
      <c r="B538" s="228"/>
      <c r="C538" s="229"/>
      <c r="D538" s="230" t="s">
        <v>178</v>
      </c>
      <c r="E538" s="231" t="s">
        <v>21</v>
      </c>
      <c r="F538" s="232" t="s">
        <v>180</v>
      </c>
      <c r="G538" s="229"/>
      <c r="H538" s="231" t="s">
        <v>21</v>
      </c>
      <c r="I538" s="233"/>
      <c r="J538" s="229"/>
      <c r="K538" s="229"/>
      <c r="L538" s="234"/>
      <c r="M538" s="235"/>
      <c r="N538" s="236"/>
      <c r="O538" s="236"/>
      <c r="P538" s="236"/>
      <c r="Q538" s="236"/>
      <c r="R538" s="236"/>
      <c r="S538" s="236"/>
      <c r="T538" s="237"/>
      <c r="AT538" s="238" t="s">
        <v>178</v>
      </c>
      <c r="AU538" s="238" t="s">
        <v>82</v>
      </c>
      <c r="AV538" s="12" t="s">
        <v>80</v>
      </c>
      <c r="AW538" s="12" t="s">
        <v>34</v>
      </c>
      <c r="AX538" s="12" t="s">
        <v>73</v>
      </c>
      <c r="AY538" s="238" t="s">
        <v>170</v>
      </c>
    </row>
    <row r="539" s="13" customFormat="1">
      <c r="B539" s="239"/>
      <c r="C539" s="240"/>
      <c r="D539" s="230" t="s">
        <v>178</v>
      </c>
      <c r="E539" s="241" t="s">
        <v>21</v>
      </c>
      <c r="F539" s="242" t="s">
        <v>762</v>
      </c>
      <c r="G539" s="240"/>
      <c r="H539" s="243">
        <v>14.4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AT539" s="249" t="s">
        <v>178</v>
      </c>
      <c r="AU539" s="249" t="s">
        <v>82</v>
      </c>
      <c r="AV539" s="13" t="s">
        <v>82</v>
      </c>
      <c r="AW539" s="13" t="s">
        <v>34</v>
      </c>
      <c r="AX539" s="13" t="s">
        <v>73</v>
      </c>
      <c r="AY539" s="249" t="s">
        <v>170</v>
      </c>
    </row>
    <row r="540" s="13" customFormat="1">
      <c r="B540" s="239"/>
      <c r="C540" s="240"/>
      <c r="D540" s="230" t="s">
        <v>178</v>
      </c>
      <c r="E540" s="241" t="s">
        <v>21</v>
      </c>
      <c r="F540" s="242" t="s">
        <v>763</v>
      </c>
      <c r="G540" s="240"/>
      <c r="H540" s="243">
        <v>7.8600000000000003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AT540" s="249" t="s">
        <v>178</v>
      </c>
      <c r="AU540" s="249" t="s">
        <v>82</v>
      </c>
      <c r="AV540" s="13" t="s">
        <v>82</v>
      </c>
      <c r="AW540" s="13" t="s">
        <v>34</v>
      </c>
      <c r="AX540" s="13" t="s">
        <v>73</v>
      </c>
      <c r="AY540" s="249" t="s">
        <v>170</v>
      </c>
    </row>
    <row r="541" s="14" customFormat="1">
      <c r="B541" s="250"/>
      <c r="C541" s="251"/>
      <c r="D541" s="230" t="s">
        <v>178</v>
      </c>
      <c r="E541" s="252" t="s">
        <v>21</v>
      </c>
      <c r="F541" s="253" t="s">
        <v>200</v>
      </c>
      <c r="G541" s="251"/>
      <c r="H541" s="254">
        <v>22.260000000000002</v>
      </c>
      <c r="I541" s="255"/>
      <c r="J541" s="251"/>
      <c r="K541" s="251"/>
      <c r="L541" s="256"/>
      <c r="M541" s="257"/>
      <c r="N541" s="258"/>
      <c r="O541" s="258"/>
      <c r="P541" s="258"/>
      <c r="Q541" s="258"/>
      <c r="R541" s="258"/>
      <c r="S541" s="258"/>
      <c r="T541" s="259"/>
      <c r="AT541" s="260" t="s">
        <v>178</v>
      </c>
      <c r="AU541" s="260" t="s">
        <v>82</v>
      </c>
      <c r="AV541" s="14" t="s">
        <v>92</v>
      </c>
      <c r="AW541" s="14" t="s">
        <v>34</v>
      </c>
      <c r="AX541" s="14" t="s">
        <v>80</v>
      </c>
      <c r="AY541" s="260" t="s">
        <v>170</v>
      </c>
    </row>
    <row r="542" s="1" customFormat="1" ht="22.5" customHeight="1">
      <c r="B542" s="38"/>
      <c r="C542" s="216" t="s">
        <v>764</v>
      </c>
      <c r="D542" s="216" t="s">
        <v>172</v>
      </c>
      <c r="E542" s="217" t="s">
        <v>765</v>
      </c>
      <c r="F542" s="218" t="s">
        <v>766</v>
      </c>
      <c r="G542" s="219" t="s">
        <v>175</v>
      </c>
      <c r="H542" s="220">
        <v>57.020000000000003</v>
      </c>
      <c r="I542" s="221"/>
      <c r="J542" s="222">
        <f>ROUND(I542*H542,2)</f>
        <v>0</v>
      </c>
      <c r="K542" s="218" t="s">
        <v>176</v>
      </c>
      <c r="L542" s="43"/>
      <c r="M542" s="223" t="s">
        <v>21</v>
      </c>
      <c r="N542" s="224" t="s">
        <v>44</v>
      </c>
      <c r="O542" s="79"/>
      <c r="P542" s="225">
        <f>O542*H542</f>
        <v>0</v>
      </c>
      <c r="Q542" s="225">
        <v>0.00139</v>
      </c>
      <c r="R542" s="225">
        <f>Q542*H542</f>
        <v>0.079257800000000003</v>
      </c>
      <c r="S542" s="225">
        <v>0</v>
      </c>
      <c r="T542" s="226">
        <f>S542*H542</f>
        <v>0</v>
      </c>
      <c r="AR542" s="17" t="s">
        <v>303</v>
      </c>
      <c r="AT542" s="17" t="s">
        <v>172</v>
      </c>
      <c r="AU542" s="17" t="s">
        <v>82</v>
      </c>
      <c r="AY542" s="17" t="s">
        <v>170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17" t="s">
        <v>80</v>
      </c>
      <c r="BK542" s="227">
        <f>ROUND(I542*H542,2)</f>
        <v>0</v>
      </c>
      <c r="BL542" s="17" t="s">
        <v>303</v>
      </c>
      <c r="BM542" s="17" t="s">
        <v>767</v>
      </c>
    </row>
    <row r="543" s="12" customFormat="1">
      <c r="B543" s="228"/>
      <c r="C543" s="229"/>
      <c r="D543" s="230" t="s">
        <v>178</v>
      </c>
      <c r="E543" s="231" t="s">
        <v>21</v>
      </c>
      <c r="F543" s="232" t="s">
        <v>768</v>
      </c>
      <c r="G543" s="229"/>
      <c r="H543" s="231" t="s">
        <v>21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178</v>
      </c>
      <c r="AU543" s="238" t="s">
        <v>82</v>
      </c>
      <c r="AV543" s="12" t="s">
        <v>80</v>
      </c>
      <c r="AW543" s="12" t="s">
        <v>34</v>
      </c>
      <c r="AX543" s="12" t="s">
        <v>73</v>
      </c>
      <c r="AY543" s="238" t="s">
        <v>170</v>
      </c>
    </row>
    <row r="544" s="12" customFormat="1">
      <c r="B544" s="228"/>
      <c r="C544" s="229"/>
      <c r="D544" s="230" t="s">
        <v>178</v>
      </c>
      <c r="E544" s="231" t="s">
        <v>21</v>
      </c>
      <c r="F544" s="232" t="s">
        <v>180</v>
      </c>
      <c r="G544" s="229"/>
      <c r="H544" s="231" t="s">
        <v>21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178</v>
      </c>
      <c r="AU544" s="238" t="s">
        <v>82</v>
      </c>
      <c r="AV544" s="12" t="s">
        <v>80</v>
      </c>
      <c r="AW544" s="12" t="s">
        <v>34</v>
      </c>
      <c r="AX544" s="12" t="s">
        <v>73</v>
      </c>
      <c r="AY544" s="238" t="s">
        <v>170</v>
      </c>
    </row>
    <row r="545" s="12" customFormat="1">
      <c r="B545" s="228"/>
      <c r="C545" s="229"/>
      <c r="D545" s="230" t="s">
        <v>178</v>
      </c>
      <c r="E545" s="231" t="s">
        <v>21</v>
      </c>
      <c r="F545" s="232" t="s">
        <v>769</v>
      </c>
      <c r="G545" s="229"/>
      <c r="H545" s="231" t="s">
        <v>21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178</v>
      </c>
      <c r="AU545" s="238" t="s">
        <v>82</v>
      </c>
      <c r="AV545" s="12" t="s">
        <v>80</v>
      </c>
      <c r="AW545" s="12" t="s">
        <v>34</v>
      </c>
      <c r="AX545" s="12" t="s">
        <v>73</v>
      </c>
      <c r="AY545" s="238" t="s">
        <v>170</v>
      </c>
    </row>
    <row r="546" s="13" customFormat="1">
      <c r="B546" s="239"/>
      <c r="C546" s="240"/>
      <c r="D546" s="230" t="s">
        <v>178</v>
      </c>
      <c r="E546" s="241" t="s">
        <v>21</v>
      </c>
      <c r="F546" s="242" t="s">
        <v>324</v>
      </c>
      <c r="G546" s="240"/>
      <c r="H546" s="243">
        <v>27.219999999999999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AT546" s="249" t="s">
        <v>178</v>
      </c>
      <c r="AU546" s="249" t="s">
        <v>82</v>
      </c>
      <c r="AV546" s="13" t="s">
        <v>82</v>
      </c>
      <c r="AW546" s="13" t="s">
        <v>34</v>
      </c>
      <c r="AX546" s="13" t="s">
        <v>73</v>
      </c>
      <c r="AY546" s="249" t="s">
        <v>170</v>
      </c>
    </row>
    <row r="547" s="13" customFormat="1">
      <c r="B547" s="239"/>
      <c r="C547" s="240"/>
      <c r="D547" s="230" t="s">
        <v>178</v>
      </c>
      <c r="E547" s="241" t="s">
        <v>21</v>
      </c>
      <c r="F547" s="242" t="s">
        <v>325</v>
      </c>
      <c r="G547" s="240"/>
      <c r="H547" s="243">
        <v>29.800000000000001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AT547" s="249" t="s">
        <v>178</v>
      </c>
      <c r="AU547" s="249" t="s">
        <v>82</v>
      </c>
      <c r="AV547" s="13" t="s">
        <v>82</v>
      </c>
      <c r="AW547" s="13" t="s">
        <v>34</v>
      </c>
      <c r="AX547" s="13" t="s">
        <v>73</v>
      </c>
      <c r="AY547" s="249" t="s">
        <v>170</v>
      </c>
    </row>
    <row r="548" s="14" customFormat="1">
      <c r="B548" s="250"/>
      <c r="C548" s="251"/>
      <c r="D548" s="230" t="s">
        <v>178</v>
      </c>
      <c r="E548" s="252" t="s">
        <v>21</v>
      </c>
      <c r="F548" s="253" t="s">
        <v>200</v>
      </c>
      <c r="G548" s="251"/>
      <c r="H548" s="254">
        <v>57.019999999999996</v>
      </c>
      <c r="I548" s="255"/>
      <c r="J548" s="251"/>
      <c r="K548" s="251"/>
      <c r="L548" s="256"/>
      <c r="M548" s="257"/>
      <c r="N548" s="258"/>
      <c r="O548" s="258"/>
      <c r="P548" s="258"/>
      <c r="Q548" s="258"/>
      <c r="R548" s="258"/>
      <c r="S548" s="258"/>
      <c r="T548" s="259"/>
      <c r="AT548" s="260" t="s">
        <v>178</v>
      </c>
      <c r="AU548" s="260" t="s">
        <v>82</v>
      </c>
      <c r="AV548" s="14" t="s">
        <v>92</v>
      </c>
      <c r="AW548" s="14" t="s">
        <v>34</v>
      </c>
      <c r="AX548" s="14" t="s">
        <v>80</v>
      </c>
      <c r="AY548" s="260" t="s">
        <v>170</v>
      </c>
    </row>
    <row r="549" s="1" customFormat="1" ht="16.5" customHeight="1">
      <c r="B549" s="38"/>
      <c r="C549" s="261" t="s">
        <v>389</v>
      </c>
      <c r="D549" s="261" t="s">
        <v>363</v>
      </c>
      <c r="E549" s="262" t="s">
        <v>770</v>
      </c>
      <c r="F549" s="263" t="s">
        <v>771</v>
      </c>
      <c r="G549" s="264" t="s">
        <v>175</v>
      </c>
      <c r="H549" s="265">
        <v>59.871000000000002</v>
      </c>
      <c r="I549" s="266"/>
      <c r="J549" s="267">
        <f>ROUND(I549*H549,2)</f>
        <v>0</v>
      </c>
      <c r="K549" s="263" t="s">
        <v>176</v>
      </c>
      <c r="L549" s="268"/>
      <c r="M549" s="269" t="s">
        <v>21</v>
      </c>
      <c r="N549" s="270" t="s">
        <v>44</v>
      </c>
      <c r="O549" s="79"/>
      <c r="P549" s="225">
        <f>O549*H549</f>
        <v>0</v>
      </c>
      <c r="Q549" s="225">
        <v>0.0080000000000000002</v>
      </c>
      <c r="R549" s="225">
        <f>Q549*H549</f>
        <v>0.478968</v>
      </c>
      <c r="S549" s="225">
        <v>0</v>
      </c>
      <c r="T549" s="226">
        <f>S549*H549</f>
        <v>0</v>
      </c>
      <c r="AR549" s="17" t="s">
        <v>424</v>
      </c>
      <c r="AT549" s="17" t="s">
        <v>363</v>
      </c>
      <c r="AU549" s="17" t="s">
        <v>82</v>
      </c>
      <c r="AY549" s="17" t="s">
        <v>170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7" t="s">
        <v>80</v>
      </c>
      <c r="BK549" s="227">
        <f>ROUND(I549*H549,2)</f>
        <v>0</v>
      </c>
      <c r="BL549" s="17" t="s">
        <v>303</v>
      </c>
      <c r="BM549" s="17" t="s">
        <v>772</v>
      </c>
    </row>
    <row r="550" s="13" customFormat="1">
      <c r="B550" s="239"/>
      <c r="C550" s="240"/>
      <c r="D550" s="230" t="s">
        <v>178</v>
      </c>
      <c r="E550" s="241" t="s">
        <v>21</v>
      </c>
      <c r="F550" s="242" t="s">
        <v>773</v>
      </c>
      <c r="G550" s="240"/>
      <c r="H550" s="243">
        <v>57.020000000000003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AT550" s="249" t="s">
        <v>178</v>
      </c>
      <c r="AU550" s="249" t="s">
        <v>82</v>
      </c>
      <c r="AV550" s="13" t="s">
        <v>82</v>
      </c>
      <c r="AW550" s="13" t="s">
        <v>34</v>
      </c>
      <c r="AX550" s="13" t="s">
        <v>73</v>
      </c>
      <c r="AY550" s="249" t="s">
        <v>170</v>
      </c>
    </row>
    <row r="551" s="13" customFormat="1">
      <c r="B551" s="239"/>
      <c r="C551" s="240"/>
      <c r="D551" s="230" t="s">
        <v>178</v>
      </c>
      <c r="E551" s="241" t="s">
        <v>21</v>
      </c>
      <c r="F551" s="242" t="s">
        <v>774</v>
      </c>
      <c r="G551" s="240"/>
      <c r="H551" s="243">
        <v>59.871000000000002</v>
      </c>
      <c r="I551" s="244"/>
      <c r="J551" s="240"/>
      <c r="K551" s="240"/>
      <c r="L551" s="245"/>
      <c r="M551" s="246"/>
      <c r="N551" s="247"/>
      <c r="O551" s="247"/>
      <c r="P551" s="247"/>
      <c r="Q551" s="247"/>
      <c r="R551" s="247"/>
      <c r="S551" s="247"/>
      <c r="T551" s="248"/>
      <c r="AT551" s="249" t="s">
        <v>178</v>
      </c>
      <c r="AU551" s="249" t="s">
        <v>82</v>
      </c>
      <c r="AV551" s="13" t="s">
        <v>82</v>
      </c>
      <c r="AW551" s="13" t="s">
        <v>34</v>
      </c>
      <c r="AX551" s="13" t="s">
        <v>80</v>
      </c>
      <c r="AY551" s="249" t="s">
        <v>170</v>
      </c>
    </row>
    <row r="552" s="1" customFormat="1" ht="22.5" customHeight="1">
      <c r="B552" s="38"/>
      <c r="C552" s="216" t="s">
        <v>775</v>
      </c>
      <c r="D552" s="216" t="s">
        <v>172</v>
      </c>
      <c r="E552" s="217" t="s">
        <v>776</v>
      </c>
      <c r="F552" s="218" t="s">
        <v>777</v>
      </c>
      <c r="G552" s="219" t="s">
        <v>570</v>
      </c>
      <c r="H552" s="220">
        <v>1.7230000000000001</v>
      </c>
      <c r="I552" s="221"/>
      <c r="J552" s="222">
        <f>ROUND(I552*H552,2)</f>
        <v>0</v>
      </c>
      <c r="K552" s="218" t="s">
        <v>176</v>
      </c>
      <c r="L552" s="43"/>
      <c r="M552" s="223" t="s">
        <v>21</v>
      </c>
      <c r="N552" s="224" t="s">
        <v>44</v>
      </c>
      <c r="O552" s="79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AR552" s="17" t="s">
        <v>303</v>
      </c>
      <c r="AT552" s="17" t="s">
        <v>172</v>
      </c>
      <c r="AU552" s="17" t="s">
        <v>82</v>
      </c>
      <c r="AY552" s="17" t="s">
        <v>170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7" t="s">
        <v>80</v>
      </c>
      <c r="BK552" s="227">
        <f>ROUND(I552*H552,2)</f>
        <v>0</v>
      </c>
      <c r="BL552" s="17" t="s">
        <v>303</v>
      </c>
      <c r="BM552" s="17" t="s">
        <v>778</v>
      </c>
    </row>
    <row r="553" s="11" customFormat="1" ht="22.8" customHeight="1">
      <c r="B553" s="200"/>
      <c r="C553" s="201"/>
      <c r="D553" s="202" t="s">
        <v>72</v>
      </c>
      <c r="E553" s="214" t="s">
        <v>779</v>
      </c>
      <c r="F553" s="214" t="s">
        <v>780</v>
      </c>
      <c r="G553" s="201"/>
      <c r="H553" s="201"/>
      <c r="I553" s="204"/>
      <c r="J553" s="215">
        <f>BK553</f>
        <v>0</v>
      </c>
      <c r="K553" s="201"/>
      <c r="L553" s="206"/>
      <c r="M553" s="207"/>
      <c r="N553" s="208"/>
      <c r="O553" s="208"/>
      <c r="P553" s="209">
        <f>SUM(P554:P561)</f>
        <v>0</v>
      </c>
      <c r="Q553" s="208"/>
      <c r="R553" s="209">
        <f>SUM(R554:R561)</f>
        <v>0.014647500000000001</v>
      </c>
      <c r="S553" s="208"/>
      <c r="T553" s="210">
        <f>SUM(T554:T561)</f>
        <v>0</v>
      </c>
      <c r="AR553" s="211" t="s">
        <v>82</v>
      </c>
      <c r="AT553" s="212" t="s">
        <v>72</v>
      </c>
      <c r="AU553" s="212" t="s">
        <v>80</v>
      </c>
      <c r="AY553" s="211" t="s">
        <v>170</v>
      </c>
      <c r="BK553" s="213">
        <f>SUM(BK554:BK561)</f>
        <v>0</v>
      </c>
    </row>
    <row r="554" s="1" customFormat="1" ht="16.5" customHeight="1">
      <c r="B554" s="38"/>
      <c r="C554" s="216" t="s">
        <v>399</v>
      </c>
      <c r="D554" s="216" t="s">
        <v>172</v>
      </c>
      <c r="E554" s="217" t="s">
        <v>781</v>
      </c>
      <c r="F554" s="218" t="s">
        <v>782</v>
      </c>
      <c r="G554" s="219" t="s">
        <v>306</v>
      </c>
      <c r="H554" s="220">
        <v>4.6500000000000004</v>
      </c>
      <c r="I554" s="221"/>
      <c r="J554" s="222">
        <f>ROUND(I554*H554,2)</f>
        <v>0</v>
      </c>
      <c r="K554" s="218" t="s">
        <v>176</v>
      </c>
      <c r="L554" s="43"/>
      <c r="M554" s="223" t="s">
        <v>21</v>
      </c>
      <c r="N554" s="224" t="s">
        <v>44</v>
      </c>
      <c r="O554" s="79"/>
      <c r="P554" s="225">
        <f>O554*H554</f>
        <v>0</v>
      </c>
      <c r="Q554" s="225">
        <v>0.00315</v>
      </c>
      <c r="R554" s="225">
        <f>Q554*H554</f>
        <v>0.014647500000000001</v>
      </c>
      <c r="S554" s="225">
        <v>0</v>
      </c>
      <c r="T554" s="226">
        <f>S554*H554</f>
        <v>0</v>
      </c>
      <c r="AR554" s="17" t="s">
        <v>303</v>
      </c>
      <c r="AT554" s="17" t="s">
        <v>172</v>
      </c>
      <c r="AU554" s="17" t="s">
        <v>82</v>
      </c>
      <c r="AY554" s="17" t="s">
        <v>170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7" t="s">
        <v>80</v>
      </c>
      <c r="BK554" s="227">
        <f>ROUND(I554*H554,2)</f>
        <v>0</v>
      </c>
      <c r="BL554" s="17" t="s">
        <v>303</v>
      </c>
      <c r="BM554" s="17" t="s">
        <v>783</v>
      </c>
    </row>
    <row r="555" s="12" customFormat="1">
      <c r="B555" s="228"/>
      <c r="C555" s="229"/>
      <c r="D555" s="230" t="s">
        <v>178</v>
      </c>
      <c r="E555" s="231" t="s">
        <v>21</v>
      </c>
      <c r="F555" s="232" t="s">
        <v>784</v>
      </c>
      <c r="G555" s="229"/>
      <c r="H555" s="231" t="s">
        <v>21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178</v>
      </c>
      <c r="AU555" s="238" t="s">
        <v>82</v>
      </c>
      <c r="AV555" s="12" t="s">
        <v>80</v>
      </c>
      <c r="AW555" s="12" t="s">
        <v>34</v>
      </c>
      <c r="AX555" s="12" t="s">
        <v>73</v>
      </c>
      <c r="AY555" s="238" t="s">
        <v>170</v>
      </c>
    </row>
    <row r="556" s="12" customFormat="1">
      <c r="B556" s="228"/>
      <c r="C556" s="229"/>
      <c r="D556" s="230" t="s">
        <v>178</v>
      </c>
      <c r="E556" s="231" t="s">
        <v>21</v>
      </c>
      <c r="F556" s="232" t="s">
        <v>315</v>
      </c>
      <c r="G556" s="229"/>
      <c r="H556" s="231" t="s">
        <v>21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178</v>
      </c>
      <c r="AU556" s="238" t="s">
        <v>82</v>
      </c>
      <c r="AV556" s="12" t="s">
        <v>80</v>
      </c>
      <c r="AW556" s="12" t="s">
        <v>34</v>
      </c>
      <c r="AX556" s="12" t="s">
        <v>73</v>
      </c>
      <c r="AY556" s="238" t="s">
        <v>170</v>
      </c>
    </row>
    <row r="557" s="12" customFormat="1">
      <c r="B557" s="228"/>
      <c r="C557" s="229"/>
      <c r="D557" s="230" t="s">
        <v>178</v>
      </c>
      <c r="E557" s="231" t="s">
        <v>21</v>
      </c>
      <c r="F557" s="232" t="s">
        <v>785</v>
      </c>
      <c r="G557" s="229"/>
      <c r="H557" s="231" t="s">
        <v>21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178</v>
      </c>
      <c r="AU557" s="238" t="s">
        <v>82</v>
      </c>
      <c r="AV557" s="12" t="s">
        <v>80</v>
      </c>
      <c r="AW557" s="12" t="s">
        <v>34</v>
      </c>
      <c r="AX557" s="12" t="s">
        <v>73</v>
      </c>
      <c r="AY557" s="238" t="s">
        <v>170</v>
      </c>
    </row>
    <row r="558" s="12" customFormat="1">
      <c r="B558" s="228"/>
      <c r="C558" s="229"/>
      <c r="D558" s="230" t="s">
        <v>178</v>
      </c>
      <c r="E558" s="231" t="s">
        <v>21</v>
      </c>
      <c r="F558" s="232" t="s">
        <v>786</v>
      </c>
      <c r="G558" s="229"/>
      <c r="H558" s="231" t="s">
        <v>21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178</v>
      </c>
      <c r="AU558" s="238" t="s">
        <v>82</v>
      </c>
      <c r="AV558" s="12" t="s">
        <v>80</v>
      </c>
      <c r="AW558" s="12" t="s">
        <v>34</v>
      </c>
      <c r="AX558" s="12" t="s">
        <v>73</v>
      </c>
      <c r="AY558" s="238" t="s">
        <v>170</v>
      </c>
    </row>
    <row r="559" s="13" customFormat="1">
      <c r="B559" s="239"/>
      <c r="C559" s="240"/>
      <c r="D559" s="230" t="s">
        <v>178</v>
      </c>
      <c r="E559" s="241" t="s">
        <v>21</v>
      </c>
      <c r="F559" s="242" t="s">
        <v>787</v>
      </c>
      <c r="G559" s="240"/>
      <c r="H559" s="243">
        <v>4.6500000000000004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AT559" s="249" t="s">
        <v>178</v>
      </c>
      <c r="AU559" s="249" t="s">
        <v>82</v>
      </c>
      <c r="AV559" s="13" t="s">
        <v>82</v>
      </c>
      <c r="AW559" s="13" t="s">
        <v>34</v>
      </c>
      <c r="AX559" s="13" t="s">
        <v>80</v>
      </c>
      <c r="AY559" s="249" t="s">
        <v>170</v>
      </c>
    </row>
    <row r="560" s="1" customFormat="1" ht="22.5" customHeight="1">
      <c r="B560" s="38"/>
      <c r="C560" s="216" t="s">
        <v>788</v>
      </c>
      <c r="D560" s="216" t="s">
        <v>172</v>
      </c>
      <c r="E560" s="217" t="s">
        <v>789</v>
      </c>
      <c r="F560" s="218" t="s">
        <v>790</v>
      </c>
      <c r="G560" s="219" t="s">
        <v>207</v>
      </c>
      <c r="H560" s="220">
        <v>6</v>
      </c>
      <c r="I560" s="221"/>
      <c r="J560" s="222">
        <f>ROUND(I560*H560,2)</f>
        <v>0</v>
      </c>
      <c r="K560" s="218" t="s">
        <v>176</v>
      </c>
      <c r="L560" s="43"/>
      <c r="M560" s="223" t="s">
        <v>21</v>
      </c>
      <c r="N560" s="224" t="s">
        <v>44</v>
      </c>
      <c r="O560" s="79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AR560" s="17" t="s">
        <v>303</v>
      </c>
      <c r="AT560" s="17" t="s">
        <v>172</v>
      </c>
      <c r="AU560" s="17" t="s">
        <v>82</v>
      </c>
      <c r="AY560" s="17" t="s">
        <v>170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7" t="s">
        <v>80</v>
      </c>
      <c r="BK560" s="227">
        <f>ROUND(I560*H560,2)</f>
        <v>0</v>
      </c>
      <c r="BL560" s="17" t="s">
        <v>303</v>
      </c>
      <c r="BM560" s="17" t="s">
        <v>791</v>
      </c>
    </row>
    <row r="561" s="1" customFormat="1" ht="22.5" customHeight="1">
      <c r="B561" s="38"/>
      <c r="C561" s="216" t="s">
        <v>792</v>
      </c>
      <c r="D561" s="216" t="s">
        <v>172</v>
      </c>
      <c r="E561" s="217" t="s">
        <v>793</v>
      </c>
      <c r="F561" s="218" t="s">
        <v>794</v>
      </c>
      <c r="G561" s="219" t="s">
        <v>570</v>
      </c>
      <c r="H561" s="220">
        <v>0.014999999999999999</v>
      </c>
      <c r="I561" s="221"/>
      <c r="J561" s="222">
        <f>ROUND(I561*H561,2)</f>
        <v>0</v>
      </c>
      <c r="K561" s="218" t="s">
        <v>176</v>
      </c>
      <c r="L561" s="43"/>
      <c r="M561" s="223" t="s">
        <v>21</v>
      </c>
      <c r="N561" s="224" t="s">
        <v>44</v>
      </c>
      <c r="O561" s="79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AR561" s="17" t="s">
        <v>303</v>
      </c>
      <c r="AT561" s="17" t="s">
        <v>172</v>
      </c>
      <c r="AU561" s="17" t="s">
        <v>82</v>
      </c>
      <c r="AY561" s="17" t="s">
        <v>170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7" t="s">
        <v>80</v>
      </c>
      <c r="BK561" s="227">
        <f>ROUND(I561*H561,2)</f>
        <v>0</v>
      </c>
      <c r="BL561" s="17" t="s">
        <v>303</v>
      </c>
      <c r="BM561" s="17" t="s">
        <v>795</v>
      </c>
    </row>
    <row r="562" s="11" customFormat="1" ht="22.8" customHeight="1">
      <c r="B562" s="200"/>
      <c r="C562" s="201"/>
      <c r="D562" s="202" t="s">
        <v>72</v>
      </c>
      <c r="E562" s="214" t="s">
        <v>796</v>
      </c>
      <c r="F562" s="214" t="s">
        <v>797</v>
      </c>
      <c r="G562" s="201"/>
      <c r="H562" s="201"/>
      <c r="I562" s="204"/>
      <c r="J562" s="215">
        <f>BK562</f>
        <v>0</v>
      </c>
      <c r="K562" s="201"/>
      <c r="L562" s="206"/>
      <c r="M562" s="207"/>
      <c r="N562" s="208"/>
      <c r="O562" s="208"/>
      <c r="P562" s="209">
        <f>SUM(P563:P622)</f>
        <v>0</v>
      </c>
      <c r="Q562" s="208"/>
      <c r="R562" s="209">
        <f>SUM(R563:R622)</f>
        <v>1.1419881000000001</v>
      </c>
      <c r="S562" s="208"/>
      <c r="T562" s="210">
        <f>SUM(T563:T622)</f>
        <v>0.38520200000000004</v>
      </c>
      <c r="AR562" s="211" t="s">
        <v>82</v>
      </c>
      <c r="AT562" s="212" t="s">
        <v>72</v>
      </c>
      <c r="AU562" s="212" t="s">
        <v>80</v>
      </c>
      <c r="AY562" s="211" t="s">
        <v>170</v>
      </c>
      <c r="BK562" s="213">
        <f>SUM(BK563:BK622)</f>
        <v>0</v>
      </c>
    </row>
    <row r="563" s="1" customFormat="1" ht="22.5" customHeight="1">
      <c r="B563" s="38"/>
      <c r="C563" s="216" t="s">
        <v>798</v>
      </c>
      <c r="D563" s="216" t="s">
        <v>172</v>
      </c>
      <c r="E563" s="217" t="s">
        <v>799</v>
      </c>
      <c r="F563" s="218" t="s">
        <v>800</v>
      </c>
      <c r="G563" s="219" t="s">
        <v>207</v>
      </c>
      <c r="H563" s="220">
        <v>12</v>
      </c>
      <c r="I563" s="221"/>
      <c r="J563" s="222">
        <f>ROUND(I563*H563,2)</f>
        <v>0</v>
      </c>
      <c r="K563" s="218" t="s">
        <v>176</v>
      </c>
      <c r="L563" s="43"/>
      <c r="M563" s="223" t="s">
        <v>21</v>
      </c>
      <c r="N563" s="224" t="s">
        <v>44</v>
      </c>
      <c r="O563" s="79"/>
      <c r="P563" s="225">
        <f>O563*H563</f>
        <v>0</v>
      </c>
      <c r="Q563" s="225">
        <v>0</v>
      </c>
      <c r="R563" s="225">
        <f>Q563*H563</f>
        <v>0</v>
      </c>
      <c r="S563" s="225">
        <v>0.024</v>
      </c>
      <c r="T563" s="226">
        <f>S563*H563</f>
        <v>0.28800000000000003</v>
      </c>
      <c r="AR563" s="17" t="s">
        <v>303</v>
      </c>
      <c r="AT563" s="17" t="s">
        <v>172</v>
      </c>
      <c r="AU563" s="17" t="s">
        <v>82</v>
      </c>
      <c r="AY563" s="17" t="s">
        <v>170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7" t="s">
        <v>80</v>
      </c>
      <c r="BK563" s="227">
        <f>ROUND(I563*H563,2)</f>
        <v>0</v>
      </c>
      <c r="BL563" s="17" t="s">
        <v>303</v>
      </c>
      <c r="BM563" s="17" t="s">
        <v>801</v>
      </c>
    </row>
    <row r="564" s="12" customFormat="1">
      <c r="B564" s="228"/>
      <c r="C564" s="229"/>
      <c r="D564" s="230" t="s">
        <v>178</v>
      </c>
      <c r="E564" s="231" t="s">
        <v>21</v>
      </c>
      <c r="F564" s="232" t="s">
        <v>802</v>
      </c>
      <c r="G564" s="229"/>
      <c r="H564" s="231" t="s">
        <v>21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178</v>
      </c>
      <c r="AU564" s="238" t="s">
        <v>82</v>
      </c>
      <c r="AV564" s="12" t="s">
        <v>80</v>
      </c>
      <c r="AW564" s="12" t="s">
        <v>34</v>
      </c>
      <c r="AX564" s="12" t="s">
        <v>73</v>
      </c>
      <c r="AY564" s="238" t="s">
        <v>170</v>
      </c>
    </row>
    <row r="565" s="12" customFormat="1">
      <c r="B565" s="228"/>
      <c r="C565" s="229"/>
      <c r="D565" s="230" t="s">
        <v>178</v>
      </c>
      <c r="E565" s="231" t="s">
        <v>21</v>
      </c>
      <c r="F565" s="232" t="s">
        <v>622</v>
      </c>
      <c r="G565" s="229"/>
      <c r="H565" s="231" t="s">
        <v>21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AT565" s="238" t="s">
        <v>178</v>
      </c>
      <c r="AU565" s="238" t="s">
        <v>82</v>
      </c>
      <c r="AV565" s="12" t="s">
        <v>80</v>
      </c>
      <c r="AW565" s="12" t="s">
        <v>34</v>
      </c>
      <c r="AX565" s="12" t="s">
        <v>73</v>
      </c>
      <c r="AY565" s="238" t="s">
        <v>170</v>
      </c>
    </row>
    <row r="566" s="13" customFormat="1">
      <c r="B566" s="239"/>
      <c r="C566" s="240"/>
      <c r="D566" s="230" t="s">
        <v>178</v>
      </c>
      <c r="E566" s="241" t="s">
        <v>21</v>
      </c>
      <c r="F566" s="242" t="s">
        <v>259</v>
      </c>
      <c r="G566" s="240"/>
      <c r="H566" s="243">
        <v>12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AT566" s="249" t="s">
        <v>178</v>
      </c>
      <c r="AU566" s="249" t="s">
        <v>82</v>
      </c>
      <c r="AV566" s="13" t="s">
        <v>82</v>
      </c>
      <c r="AW566" s="13" t="s">
        <v>34</v>
      </c>
      <c r="AX566" s="13" t="s">
        <v>73</v>
      </c>
      <c r="AY566" s="249" t="s">
        <v>170</v>
      </c>
    </row>
    <row r="567" s="14" customFormat="1">
      <c r="B567" s="250"/>
      <c r="C567" s="251"/>
      <c r="D567" s="230" t="s">
        <v>178</v>
      </c>
      <c r="E567" s="252" t="s">
        <v>21</v>
      </c>
      <c r="F567" s="253" t="s">
        <v>200</v>
      </c>
      <c r="G567" s="251"/>
      <c r="H567" s="254">
        <v>12</v>
      </c>
      <c r="I567" s="255"/>
      <c r="J567" s="251"/>
      <c r="K567" s="251"/>
      <c r="L567" s="256"/>
      <c r="M567" s="257"/>
      <c r="N567" s="258"/>
      <c r="O567" s="258"/>
      <c r="P567" s="258"/>
      <c r="Q567" s="258"/>
      <c r="R567" s="258"/>
      <c r="S567" s="258"/>
      <c r="T567" s="259"/>
      <c r="AT567" s="260" t="s">
        <v>178</v>
      </c>
      <c r="AU567" s="260" t="s">
        <v>82</v>
      </c>
      <c r="AV567" s="14" t="s">
        <v>92</v>
      </c>
      <c r="AW567" s="14" t="s">
        <v>34</v>
      </c>
      <c r="AX567" s="14" t="s">
        <v>80</v>
      </c>
      <c r="AY567" s="260" t="s">
        <v>170</v>
      </c>
    </row>
    <row r="568" s="1" customFormat="1" ht="22.5" customHeight="1">
      <c r="B568" s="38"/>
      <c r="C568" s="216" t="s">
        <v>803</v>
      </c>
      <c r="D568" s="216" t="s">
        <v>172</v>
      </c>
      <c r="E568" s="217" t="s">
        <v>804</v>
      </c>
      <c r="F568" s="218" t="s">
        <v>805</v>
      </c>
      <c r="G568" s="219" t="s">
        <v>207</v>
      </c>
      <c r="H568" s="220">
        <v>3</v>
      </c>
      <c r="I568" s="221"/>
      <c r="J568" s="222">
        <f>ROUND(I568*H568,2)</f>
        <v>0</v>
      </c>
      <c r="K568" s="218" t="s">
        <v>176</v>
      </c>
      <c r="L568" s="43"/>
      <c r="M568" s="223" t="s">
        <v>21</v>
      </c>
      <c r="N568" s="224" t="s">
        <v>44</v>
      </c>
      <c r="O568" s="79"/>
      <c r="P568" s="225">
        <f>O568*H568</f>
        <v>0</v>
      </c>
      <c r="Q568" s="225">
        <v>0</v>
      </c>
      <c r="R568" s="225">
        <f>Q568*H568</f>
        <v>0</v>
      </c>
      <c r="S568" s="225">
        <v>0.028000000000000001</v>
      </c>
      <c r="T568" s="226">
        <f>S568*H568</f>
        <v>0.084000000000000005</v>
      </c>
      <c r="AR568" s="17" t="s">
        <v>303</v>
      </c>
      <c r="AT568" s="17" t="s">
        <v>172</v>
      </c>
      <c r="AU568" s="17" t="s">
        <v>82</v>
      </c>
      <c r="AY568" s="17" t="s">
        <v>170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7" t="s">
        <v>80</v>
      </c>
      <c r="BK568" s="227">
        <f>ROUND(I568*H568,2)</f>
        <v>0</v>
      </c>
      <c r="BL568" s="17" t="s">
        <v>303</v>
      </c>
      <c r="BM568" s="17" t="s">
        <v>806</v>
      </c>
    </row>
    <row r="569" s="12" customFormat="1">
      <c r="B569" s="228"/>
      <c r="C569" s="229"/>
      <c r="D569" s="230" t="s">
        <v>178</v>
      </c>
      <c r="E569" s="231" t="s">
        <v>21</v>
      </c>
      <c r="F569" s="232" t="s">
        <v>807</v>
      </c>
      <c r="G569" s="229"/>
      <c r="H569" s="231" t="s">
        <v>21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178</v>
      </c>
      <c r="AU569" s="238" t="s">
        <v>82</v>
      </c>
      <c r="AV569" s="12" t="s">
        <v>80</v>
      </c>
      <c r="AW569" s="12" t="s">
        <v>34</v>
      </c>
      <c r="AX569" s="12" t="s">
        <v>73</v>
      </c>
      <c r="AY569" s="238" t="s">
        <v>170</v>
      </c>
    </row>
    <row r="570" s="12" customFormat="1">
      <c r="B570" s="228"/>
      <c r="C570" s="229"/>
      <c r="D570" s="230" t="s">
        <v>178</v>
      </c>
      <c r="E570" s="231" t="s">
        <v>21</v>
      </c>
      <c r="F570" s="232" t="s">
        <v>622</v>
      </c>
      <c r="G570" s="229"/>
      <c r="H570" s="231" t="s">
        <v>21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AT570" s="238" t="s">
        <v>178</v>
      </c>
      <c r="AU570" s="238" t="s">
        <v>82</v>
      </c>
      <c r="AV570" s="12" t="s">
        <v>80</v>
      </c>
      <c r="AW570" s="12" t="s">
        <v>34</v>
      </c>
      <c r="AX570" s="12" t="s">
        <v>73</v>
      </c>
      <c r="AY570" s="238" t="s">
        <v>170</v>
      </c>
    </row>
    <row r="571" s="13" customFormat="1">
      <c r="B571" s="239"/>
      <c r="C571" s="240"/>
      <c r="D571" s="230" t="s">
        <v>178</v>
      </c>
      <c r="E571" s="241" t="s">
        <v>21</v>
      </c>
      <c r="F571" s="242" t="s">
        <v>89</v>
      </c>
      <c r="G571" s="240"/>
      <c r="H571" s="243">
        <v>3</v>
      </c>
      <c r="I571" s="244"/>
      <c r="J571" s="240"/>
      <c r="K571" s="240"/>
      <c r="L571" s="245"/>
      <c r="M571" s="246"/>
      <c r="N571" s="247"/>
      <c r="O571" s="247"/>
      <c r="P571" s="247"/>
      <c r="Q571" s="247"/>
      <c r="R571" s="247"/>
      <c r="S571" s="247"/>
      <c r="T571" s="248"/>
      <c r="AT571" s="249" t="s">
        <v>178</v>
      </c>
      <c r="AU571" s="249" t="s">
        <v>82</v>
      </c>
      <c r="AV571" s="13" t="s">
        <v>82</v>
      </c>
      <c r="AW571" s="13" t="s">
        <v>34</v>
      </c>
      <c r="AX571" s="13" t="s">
        <v>73</v>
      </c>
      <c r="AY571" s="249" t="s">
        <v>170</v>
      </c>
    </row>
    <row r="572" s="14" customFormat="1">
      <c r="B572" s="250"/>
      <c r="C572" s="251"/>
      <c r="D572" s="230" t="s">
        <v>178</v>
      </c>
      <c r="E572" s="252" t="s">
        <v>21</v>
      </c>
      <c r="F572" s="253" t="s">
        <v>200</v>
      </c>
      <c r="G572" s="251"/>
      <c r="H572" s="254">
        <v>3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AT572" s="260" t="s">
        <v>178</v>
      </c>
      <c r="AU572" s="260" t="s">
        <v>82</v>
      </c>
      <c r="AV572" s="14" t="s">
        <v>92</v>
      </c>
      <c r="AW572" s="14" t="s">
        <v>34</v>
      </c>
      <c r="AX572" s="14" t="s">
        <v>80</v>
      </c>
      <c r="AY572" s="260" t="s">
        <v>170</v>
      </c>
    </row>
    <row r="573" s="1" customFormat="1" ht="22.5" customHeight="1">
      <c r="B573" s="38"/>
      <c r="C573" s="216" t="s">
        <v>808</v>
      </c>
      <c r="D573" s="216" t="s">
        <v>172</v>
      </c>
      <c r="E573" s="217" t="s">
        <v>568</v>
      </c>
      <c r="F573" s="218" t="s">
        <v>569</v>
      </c>
      <c r="G573" s="219" t="s">
        <v>570</v>
      </c>
      <c r="H573" s="220">
        <v>0.372</v>
      </c>
      <c r="I573" s="221"/>
      <c r="J573" s="222">
        <f>ROUND(I573*H573,2)</f>
        <v>0</v>
      </c>
      <c r="K573" s="218" t="s">
        <v>176</v>
      </c>
      <c r="L573" s="43"/>
      <c r="M573" s="223" t="s">
        <v>21</v>
      </c>
      <c r="N573" s="224" t="s">
        <v>44</v>
      </c>
      <c r="O573" s="79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AR573" s="17" t="s">
        <v>303</v>
      </c>
      <c r="AT573" s="17" t="s">
        <v>172</v>
      </c>
      <c r="AU573" s="17" t="s">
        <v>82</v>
      </c>
      <c r="AY573" s="17" t="s">
        <v>170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7" t="s">
        <v>80</v>
      </c>
      <c r="BK573" s="227">
        <f>ROUND(I573*H573,2)</f>
        <v>0</v>
      </c>
      <c r="BL573" s="17" t="s">
        <v>303</v>
      </c>
      <c r="BM573" s="17" t="s">
        <v>809</v>
      </c>
    </row>
    <row r="574" s="13" customFormat="1">
      <c r="B574" s="239"/>
      <c r="C574" s="240"/>
      <c r="D574" s="230" t="s">
        <v>178</v>
      </c>
      <c r="E574" s="241" t="s">
        <v>21</v>
      </c>
      <c r="F574" s="242" t="s">
        <v>810</v>
      </c>
      <c r="G574" s="240"/>
      <c r="H574" s="243">
        <v>0.372</v>
      </c>
      <c r="I574" s="244"/>
      <c r="J574" s="240"/>
      <c r="K574" s="240"/>
      <c r="L574" s="245"/>
      <c r="M574" s="246"/>
      <c r="N574" s="247"/>
      <c r="O574" s="247"/>
      <c r="P574" s="247"/>
      <c r="Q574" s="247"/>
      <c r="R574" s="247"/>
      <c r="S574" s="247"/>
      <c r="T574" s="248"/>
      <c r="AT574" s="249" t="s">
        <v>178</v>
      </c>
      <c r="AU574" s="249" t="s">
        <v>82</v>
      </c>
      <c r="AV574" s="13" t="s">
        <v>82</v>
      </c>
      <c r="AW574" s="13" t="s">
        <v>34</v>
      </c>
      <c r="AX574" s="13" t="s">
        <v>80</v>
      </c>
      <c r="AY574" s="249" t="s">
        <v>170</v>
      </c>
    </row>
    <row r="575" s="1" customFormat="1" ht="16.5" customHeight="1">
      <c r="B575" s="38"/>
      <c r="C575" s="216" t="s">
        <v>811</v>
      </c>
      <c r="D575" s="216" t="s">
        <v>172</v>
      </c>
      <c r="E575" s="217" t="s">
        <v>574</v>
      </c>
      <c r="F575" s="218" t="s">
        <v>575</v>
      </c>
      <c r="G575" s="219" t="s">
        <v>570</v>
      </c>
      <c r="H575" s="220">
        <v>0.372</v>
      </c>
      <c r="I575" s="221"/>
      <c r="J575" s="222">
        <f>ROUND(I575*H575,2)</f>
        <v>0</v>
      </c>
      <c r="K575" s="218" t="s">
        <v>176</v>
      </c>
      <c r="L575" s="43"/>
      <c r="M575" s="223" t="s">
        <v>21</v>
      </c>
      <c r="N575" s="224" t="s">
        <v>44</v>
      </c>
      <c r="O575" s="79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AR575" s="17" t="s">
        <v>303</v>
      </c>
      <c r="AT575" s="17" t="s">
        <v>172</v>
      </c>
      <c r="AU575" s="17" t="s">
        <v>82</v>
      </c>
      <c r="AY575" s="17" t="s">
        <v>170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17" t="s">
        <v>80</v>
      </c>
      <c r="BK575" s="227">
        <f>ROUND(I575*H575,2)</f>
        <v>0</v>
      </c>
      <c r="BL575" s="17" t="s">
        <v>303</v>
      </c>
      <c r="BM575" s="17" t="s">
        <v>812</v>
      </c>
    </row>
    <row r="576" s="1" customFormat="1" ht="22.5" customHeight="1">
      <c r="B576" s="38"/>
      <c r="C576" s="216" t="s">
        <v>813</v>
      </c>
      <c r="D576" s="216" t="s">
        <v>172</v>
      </c>
      <c r="E576" s="217" t="s">
        <v>578</v>
      </c>
      <c r="F576" s="218" t="s">
        <v>579</v>
      </c>
      <c r="G576" s="219" t="s">
        <v>570</v>
      </c>
      <c r="H576" s="220">
        <v>7.0679999999999996</v>
      </c>
      <c r="I576" s="221"/>
      <c r="J576" s="222">
        <f>ROUND(I576*H576,2)</f>
        <v>0</v>
      </c>
      <c r="K576" s="218" t="s">
        <v>176</v>
      </c>
      <c r="L576" s="43"/>
      <c r="M576" s="223" t="s">
        <v>21</v>
      </c>
      <c r="N576" s="224" t="s">
        <v>44</v>
      </c>
      <c r="O576" s="79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AR576" s="17" t="s">
        <v>303</v>
      </c>
      <c r="AT576" s="17" t="s">
        <v>172</v>
      </c>
      <c r="AU576" s="17" t="s">
        <v>82</v>
      </c>
      <c r="AY576" s="17" t="s">
        <v>170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7" t="s">
        <v>80</v>
      </c>
      <c r="BK576" s="227">
        <f>ROUND(I576*H576,2)</f>
        <v>0</v>
      </c>
      <c r="BL576" s="17" t="s">
        <v>303</v>
      </c>
      <c r="BM576" s="17" t="s">
        <v>814</v>
      </c>
    </row>
    <row r="577" s="13" customFormat="1">
      <c r="B577" s="239"/>
      <c r="C577" s="240"/>
      <c r="D577" s="230" t="s">
        <v>178</v>
      </c>
      <c r="E577" s="241" t="s">
        <v>21</v>
      </c>
      <c r="F577" s="242" t="s">
        <v>815</v>
      </c>
      <c r="G577" s="240"/>
      <c r="H577" s="243">
        <v>7.0679999999999996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AT577" s="249" t="s">
        <v>178</v>
      </c>
      <c r="AU577" s="249" t="s">
        <v>82</v>
      </c>
      <c r="AV577" s="13" t="s">
        <v>82</v>
      </c>
      <c r="AW577" s="13" t="s">
        <v>34</v>
      </c>
      <c r="AX577" s="13" t="s">
        <v>80</v>
      </c>
      <c r="AY577" s="249" t="s">
        <v>170</v>
      </c>
    </row>
    <row r="578" s="1" customFormat="1" ht="22.5" customHeight="1">
      <c r="B578" s="38"/>
      <c r="C578" s="216" t="s">
        <v>816</v>
      </c>
      <c r="D578" s="216" t="s">
        <v>172</v>
      </c>
      <c r="E578" s="217" t="s">
        <v>734</v>
      </c>
      <c r="F578" s="218" t="s">
        <v>735</v>
      </c>
      <c r="G578" s="219" t="s">
        <v>570</v>
      </c>
      <c r="H578" s="220">
        <v>0.372</v>
      </c>
      <c r="I578" s="221"/>
      <c r="J578" s="222">
        <f>ROUND(I578*H578,2)</f>
        <v>0</v>
      </c>
      <c r="K578" s="218" t="s">
        <v>176</v>
      </c>
      <c r="L578" s="43"/>
      <c r="M578" s="223" t="s">
        <v>21</v>
      </c>
      <c r="N578" s="224" t="s">
        <v>44</v>
      </c>
      <c r="O578" s="79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AR578" s="17" t="s">
        <v>303</v>
      </c>
      <c r="AT578" s="17" t="s">
        <v>172</v>
      </c>
      <c r="AU578" s="17" t="s">
        <v>82</v>
      </c>
      <c r="AY578" s="17" t="s">
        <v>170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7" t="s">
        <v>80</v>
      </c>
      <c r="BK578" s="227">
        <f>ROUND(I578*H578,2)</f>
        <v>0</v>
      </c>
      <c r="BL578" s="17" t="s">
        <v>303</v>
      </c>
      <c r="BM578" s="17" t="s">
        <v>817</v>
      </c>
    </row>
    <row r="579" s="1" customFormat="1" ht="22.5" customHeight="1">
      <c r="B579" s="38"/>
      <c r="C579" s="216" t="s">
        <v>818</v>
      </c>
      <c r="D579" s="216" t="s">
        <v>172</v>
      </c>
      <c r="E579" s="217" t="s">
        <v>819</v>
      </c>
      <c r="F579" s="218" t="s">
        <v>820</v>
      </c>
      <c r="G579" s="219" t="s">
        <v>175</v>
      </c>
      <c r="H579" s="220">
        <v>10.529999999999999</v>
      </c>
      <c r="I579" s="221"/>
      <c r="J579" s="222">
        <f>ROUND(I579*H579,2)</f>
        <v>0</v>
      </c>
      <c r="K579" s="218" t="s">
        <v>176</v>
      </c>
      <c r="L579" s="43"/>
      <c r="M579" s="223" t="s">
        <v>21</v>
      </c>
      <c r="N579" s="224" t="s">
        <v>44</v>
      </c>
      <c r="O579" s="79"/>
      <c r="P579" s="225">
        <f>O579*H579</f>
        <v>0</v>
      </c>
      <c r="Q579" s="225">
        <v>0.00027</v>
      </c>
      <c r="R579" s="225">
        <f>Q579*H579</f>
        <v>0.0028430999999999999</v>
      </c>
      <c r="S579" s="225">
        <v>0</v>
      </c>
      <c r="T579" s="226">
        <f>S579*H579</f>
        <v>0</v>
      </c>
      <c r="AR579" s="17" t="s">
        <v>303</v>
      </c>
      <c r="AT579" s="17" t="s">
        <v>172</v>
      </c>
      <c r="AU579" s="17" t="s">
        <v>82</v>
      </c>
      <c r="AY579" s="17" t="s">
        <v>170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7" t="s">
        <v>80</v>
      </c>
      <c r="BK579" s="227">
        <f>ROUND(I579*H579,2)</f>
        <v>0</v>
      </c>
      <c r="BL579" s="17" t="s">
        <v>303</v>
      </c>
      <c r="BM579" s="17" t="s">
        <v>821</v>
      </c>
    </row>
    <row r="580" s="12" customFormat="1">
      <c r="B580" s="228"/>
      <c r="C580" s="229"/>
      <c r="D580" s="230" t="s">
        <v>178</v>
      </c>
      <c r="E580" s="231" t="s">
        <v>21</v>
      </c>
      <c r="F580" s="232" t="s">
        <v>822</v>
      </c>
      <c r="G580" s="229"/>
      <c r="H580" s="231" t="s">
        <v>21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178</v>
      </c>
      <c r="AU580" s="238" t="s">
        <v>82</v>
      </c>
      <c r="AV580" s="12" t="s">
        <v>80</v>
      </c>
      <c r="AW580" s="12" t="s">
        <v>34</v>
      </c>
      <c r="AX580" s="12" t="s">
        <v>73</v>
      </c>
      <c r="AY580" s="238" t="s">
        <v>170</v>
      </c>
    </row>
    <row r="581" s="12" customFormat="1">
      <c r="B581" s="228"/>
      <c r="C581" s="229"/>
      <c r="D581" s="230" t="s">
        <v>178</v>
      </c>
      <c r="E581" s="231" t="s">
        <v>21</v>
      </c>
      <c r="F581" s="232" t="s">
        <v>823</v>
      </c>
      <c r="G581" s="229"/>
      <c r="H581" s="231" t="s">
        <v>21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178</v>
      </c>
      <c r="AU581" s="238" t="s">
        <v>82</v>
      </c>
      <c r="AV581" s="12" t="s">
        <v>80</v>
      </c>
      <c r="AW581" s="12" t="s">
        <v>34</v>
      </c>
      <c r="AX581" s="12" t="s">
        <v>73</v>
      </c>
      <c r="AY581" s="238" t="s">
        <v>170</v>
      </c>
    </row>
    <row r="582" s="12" customFormat="1">
      <c r="B582" s="228"/>
      <c r="C582" s="229"/>
      <c r="D582" s="230" t="s">
        <v>178</v>
      </c>
      <c r="E582" s="231" t="s">
        <v>21</v>
      </c>
      <c r="F582" s="232" t="s">
        <v>180</v>
      </c>
      <c r="G582" s="229"/>
      <c r="H582" s="231" t="s">
        <v>21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178</v>
      </c>
      <c r="AU582" s="238" t="s">
        <v>82</v>
      </c>
      <c r="AV582" s="12" t="s">
        <v>80</v>
      </c>
      <c r="AW582" s="12" t="s">
        <v>34</v>
      </c>
      <c r="AX582" s="12" t="s">
        <v>73</v>
      </c>
      <c r="AY582" s="238" t="s">
        <v>170</v>
      </c>
    </row>
    <row r="583" s="13" customFormat="1">
      <c r="B583" s="239"/>
      <c r="C583" s="240"/>
      <c r="D583" s="230" t="s">
        <v>178</v>
      </c>
      <c r="E583" s="241" t="s">
        <v>21</v>
      </c>
      <c r="F583" s="242" t="s">
        <v>824</v>
      </c>
      <c r="G583" s="240"/>
      <c r="H583" s="243">
        <v>10.529999999999999</v>
      </c>
      <c r="I583" s="244"/>
      <c r="J583" s="240"/>
      <c r="K583" s="240"/>
      <c r="L583" s="245"/>
      <c r="M583" s="246"/>
      <c r="N583" s="247"/>
      <c r="O583" s="247"/>
      <c r="P583" s="247"/>
      <c r="Q583" s="247"/>
      <c r="R583" s="247"/>
      <c r="S583" s="247"/>
      <c r="T583" s="248"/>
      <c r="AT583" s="249" t="s">
        <v>178</v>
      </c>
      <c r="AU583" s="249" t="s">
        <v>82</v>
      </c>
      <c r="AV583" s="13" t="s">
        <v>82</v>
      </c>
      <c r="AW583" s="13" t="s">
        <v>34</v>
      </c>
      <c r="AX583" s="13" t="s">
        <v>80</v>
      </c>
      <c r="AY583" s="249" t="s">
        <v>170</v>
      </c>
    </row>
    <row r="584" s="1" customFormat="1" ht="22.5" customHeight="1">
      <c r="B584" s="38"/>
      <c r="C584" s="261" t="s">
        <v>825</v>
      </c>
      <c r="D584" s="261" t="s">
        <v>363</v>
      </c>
      <c r="E584" s="262" t="s">
        <v>826</v>
      </c>
      <c r="F584" s="263" t="s">
        <v>827</v>
      </c>
      <c r="G584" s="264" t="s">
        <v>207</v>
      </c>
      <c r="H584" s="265">
        <v>5</v>
      </c>
      <c r="I584" s="266"/>
      <c r="J584" s="267">
        <f>ROUND(I584*H584,2)</f>
        <v>0</v>
      </c>
      <c r="K584" s="263" t="s">
        <v>21</v>
      </c>
      <c r="L584" s="268"/>
      <c r="M584" s="269" t="s">
        <v>21</v>
      </c>
      <c r="N584" s="270" t="s">
        <v>44</v>
      </c>
      <c r="O584" s="79"/>
      <c r="P584" s="225">
        <f>O584*H584</f>
        <v>0</v>
      </c>
      <c r="Q584" s="225">
        <v>0.086999999999999994</v>
      </c>
      <c r="R584" s="225">
        <f>Q584*H584</f>
        <v>0.43499999999999994</v>
      </c>
      <c r="S584" s="225">
        <v>0</v>
      </c>
      <c r="T584" s="226">
        <f>S584*H584</f>
        <v>0</v>
      </c>
      <c r="AR584" s="17" t="s">
        <v>424</v>
      </c>
      <c r="AT584" s="17" t="s">
        <v>363</v>
      </c>
      <c r="AU584" s="17" t="s">
        <v>82</v>
      </c>
      <c r="AY584" s="17" t="s">
        <v>170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7" t="s">
        <v>80</v>
      </c>
      <c r="BK584" s="227">
        <f>ROUND(I584*H584,2)</f>
        <v>0</v>
      </c>
      <c r="BL584" s="17" t="s">
        <v>303</v>
      </c>
      <c r="BM584" s="17" t="s">
        <v>828</v>
      </c>
    </row>
    <row r="585" s="1" customFormat="1" ht="22.5" customHeight="1">
      <c r="B585" s="38"/>
      <c r="C585" s="216" t="s">
        <v>829</v>
      </c>
      <c r="D585" s="216" t="s">
        <v>172</v>
      </c>
      <c r="E585" s="217" t="s">
        <v>830</v>
      </c>
      <c r="F585" s="218" t="s">
        <v>831</v>
      </c>
      <c r="G585" s="219" t="s">
        <v>207</v>
      </c>
      <c r="H585" s="220">
        <v>5</v>
      </c>
      <c r="I585" s="221"/>
      <c r="J585" s="222">
        <f>ROUND(I585*H585,2)</f>
        <v>0</v>
      </c>
      <c r="K585" s="218" t="s">
        <v>176</v>
      </c>
      <c r="L585" s="43"/>
      <c r="M585" s="223" t="s">
        <v>21</v>
      </c>
      <c r="N585" s="224" t="s">
        <v>44</v>
      </c>
      <c r="O585" s="79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AR585" s="17" t="s">
        <v>303</v>
      </c>
      <c r="AT585" s="17" t="s">
        <v>172</v>
      </c>
      <c r="AU585" s="17" t="s">
        <v>82</v>
      </c>
      <c r="AY585" s="17" t="s">
        <v>170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17" t="s">
        <v>80</v>
      </c>
      <c r="BK585" s="227">
        <f>ROUND(I585*H585,2)</f>
        <v>0</v>
      </c>
      <c r="BL585" s="17" t="s">
        <v>303</v>
      </c>
      <c r="BM585" s="17" t="s">
        <v>832</v>
      </c>
    </row>
    <row r="586" s="1" customFormat="1" ht="16.5" customHeight="1">
      <c r="B586" s="38"/>
      <c r="C586" s="261" t="s">
        <v>833</v>
      </c>
      <c r="D586" s="261" t="s">
        <v>363</v>
      </c>
      <c r="E586" s="262" t="s">
        <v>834</v>
      </c>
      <c r="F586" s="263" t="s">
        <v>835</v>
      </c>
      <c r="G586" s="264" t="s">
        <v>306</v>
      </c>
      <c r="H586" s="265">
        <v>4.0499999999999998</v>
      </c>
      <c r="I586" s="266"/>
      <c r="J586" s="267">
        <f>ROUND(I586*H586,2)</f>
        <v>0</v>
      </c>
      <c r="K586" s="263" t="s">
        <v>21</v>
      </c>
      <c r="L586" s="268"/>
      <c r="M586" s="269" t="s">
        <v>21</v>
      </c>
      <c r="N586" s="270" t="s">
        <v>44</v>
      </c>
      <c r="O586" s="79"/>
      <c r="P586" s="225">
        <f>O586*H586</f>
        <v>0</v>
      </c>
      <c r="Q586" s="225">
        <v>0.0020999999999999999</v>
      </c>
      <c r="R586" s="225">
        <f>Q586*H586</f>
        <v>0.0085049999999999987</v>
      </c>
      <c r="S586" s="225">
        <v>0</v>
      </c>
      <c r="T586" s="226">
        <f>S586*H586</f>
        <v>0</v>
      </c>
      <c r="AR586" s="17" t="s">
        <v>424</v>
      </c>
      <c r="AT586" s="17" t="s">
        <v>363</v>
      </c>
      <c r="AU586" s="17" t="s">
        <v>82</v>
      </c>
      <c r="AY586" s="17" t="s">
        <v>170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7" t="s">
        <v>80</v>
      </c>
      <c r="BK586" s="227">
        <f>ROUND(I586*H586,2)</f>
        <v>0</v>
      </c>
      <c r="BL586" s="17" t="s">
        <v>303</v>
      </c>
      <c r="BM586" s="17" t="s">
        <v>836</v>
      </c>
    </row>
    <row r="587" s="13" customFormat="1">
      <c r="B587" s="239"/>
      <c r="C587" s="240"/>
      <c r="D587" s="230" t="s">
        <v>178</v>
      </c>
      <c r="E587" s="241" t="s">
        <v>21</v>
      </c>
      <c r="F587" s="242" t="s">
        <v>837</v>
      </c>
      <c r="G587" s="240"/>
      <c r="H587" s="243">
        <v>4.0499999999999998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AT587" s="249" t="s">
        <v>178</v>
      </c>
      <c r="AU587" s="249" t="s">
        <v>82</v>
      </c>
      <c r="AV587" s="13" t="s">
        <v>82</v>
      </c>
      <c r="AW587" s="13" t="s">
        <v>34</v>
      </c>
      <c r="AX587" s="13" t="s">
        <v>80</v>
      </c>
      <c r="AY587" s="249" t="s">
        <v>170</v>
      </c>
    </row>
    <row r="588" s="1" customFormat="1" ht="16.5" customHeight="1">
      <c r="B588" s="38"/>
      <c r="C588" s="261" t="s">
        <v>838</v>
      </c>
      <c r="D588" s="261" t="s">
        <v>363</v>
      </c>
      <c r="E588" s="262" t="s">
        <v>839</v>
      </c>
      <c r="F588" s="263" t="s">
        <v>840</v>
      </c>
      <c r="G588" s="264" t="s">
        <v>207</v>
      </c>
      <c r="H588" s="265">
        <v>6</v>
      </c>
      <c r="I588" s="266"/>
      <c r="J588" s="267">
        <f>ROUND(I588*H588,2)</f>
        <v>0</v>
      </c>
      <c r="K588" s="263" t="s">
        <v>176</v>
      </c>
      <c r="L588" s="268"/>
      <c r="M588" s="269" t="s">
        <v>21</v>
      </c>
      <c r="N588" s="270" t="s">
        <v>44</v>
      </c>
      <c r="O588" s="79"/>
      <c r="P588" s="225">
        <f>O588*H588</f>
        <v>0</v>
      </c>
      <c r="Q588" s="225">
        <v>6.0000000000000002E-05</v>
      </c>
      <c r="R588" s="225">
        <f>Q588*H588</f>
        <v>0.00036000000000000002</v>
      </c>
      <c r="S588" s="225">
        <v>0</v>
      </c>
      <c r="T588" s="226">
        <f>S588*H588</f>
        <v>0</v>
      </c>
      <c r="AR588" s="17" t="s">
        <v>424</v>
      </c>
      <c r="AT588" s="17" t="s">
        <v>363</v>
      </c>
      <c r="AU588" s="17" t="s">
        <v>82</v>
      </c>
      <c r="AY588" s="17" t="s">
        <v>170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7" t="s">
        <v>80</v>
      </c>
      <c r="BK588" s="227">
        <f>ROUND(I588*H588,2)</f>
        <v>0</v>
      </c>
      <c r="BL588" s="17" t="s">
        <v>303</v>
      </c>
      <c r="BM588" s="17" t="s">
        <v>841</v>
      </c>
    </row>
    <row r="589" s="1" customFormat="1" ht="22.5" customHeight="1">
      <c r="B589" s="38"/>
      <c r="C589" s="216" t="s">
        <v>842</v>
      </c>
      <c r="D589" s="216" t="s">
        <v>172</v>
      </c>
      <c r="E589" s="217" t="s">
        <v>843</v>
      </c>
      <c r="F589" s="218" t="s">
        <v>844</v>
      </c>
      <c r="G589" s="219" t="s">
        <v>175</v>
      </c>
      <c r="H589" s="220">
        <v>31.673999999999999</v>
      </c>
      <c r="I589" s="221"/>
      <c r="J589" s="222">
        <f>ROUND(I589*H589,2)</f>
        <v>0</v>
      </c>
      <c r="K589" s="218" t="s">
        <v>21</v>
      </c>
      <c r="L589" s="43"/>
      <c r="M589" s="223" t="s">
        <v>21</v>
      </c>
      <c r="N589" s="224" t="s">
        <v>44</v>
      </c>
      <c r="O589" s="79"/>
      <c r="P589" s="225">
        <f>O589*H589</f>
        <v>0</v>
      </c>
      <c r="Q589" s="225">
        <v>0.02</v>
      </c>
      <c r="R589" s="225">
        <f>Q589*H589</f>
        <v>0.63348000000000004</v>
      </c>
      <c r="S589" s="225">
        <v>0</v>
      </c>
      <c r="T589" s="226">
        <f>S589*H589</f>
        <v>0</v>
      </c>
      <c r="AR589" s="17" t="s">
        <v>303</v>
      </c>
      <c r="AT589" s="17" t="s">
        <v>172</v>
      </c>
      <c r="AU589" s="17" t="s">
        <v>82</v>
      </c>
      <c r="AY589" s="17" t="s">
        <v>170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7" t="s">
        <v>80</v>
      </c>
      <c r="BK589" s="227">
        <f>ROUND(I589*H589,2)</f>
        <v>0</v>
      </c>
      <c r="BL589" s="17" t="s">
        <v>303</v>
      </c>
      <c r="BM589" s="17" t="s">
        <v>845</v>
      </c>
    </row>
    <row r="590" s="12" customFormat="1">
      <c r="B590" s="228"/>
      <c r="C590" s="229"/>
      <c r="D590" s="230" t="s">
        <v>178</v>
      </c>
      <c r="E590" s="231" t="s">
        <v>21</v>
      </c>
      <c r="F590" s="232" t="s">
        <v>846</v>
      </c>
      <c r="G590" s="229"/>
      <c r="H590" s="231" t="s">
        <v>21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178</v>
      </c>
      <c r="AU590" s="238" t="s">
        <v>82</v>
      </c>
      <c r="AV590" s="12" t="s">
        <v>80</v>
      </c>
      <c r="AW590" s="12" t="s">
        <v>34</v>
      </c>
      <c r="AX590" s="12" t="s">
        <v>73</v>
      </c>
      <c r="AY590" s="238" t="s">
        <v>170</v>
      </c>
    </row>
    <row r="591" s="12" customFormat="1">
      <c r="B591" s="228"/>
      <c r="C591" s="229"/>
      <c r="D591" s="230" t="s">
        <v>178</v>
      </c>
      <c r="E591" s="231" t="s">
        <v>21</v>
      </c>
      <c r="F591" s="232" t="s">
        <v>847</v>
      </c>
      <c r="G591" s="229"/>
      <c r="H591" s="231" t="s">
        <v>21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178</v>
      </c>
      <c r="AU591" s="238" t="s">
        <v>82</v>
      </c>
      <c r="AV591" s="12" t="s">
        <v>80</v>
      </c>
      <c r="AW591" s="12" t="s">
        <v>34</v>
      </c>
      <c r="AX591" s="12" t="s">
        <v>73</v>
      </c>
      <c r="AY591" s="238" t="s">
        <v>170</v>
      </c>
    </row>
    <row r="592" s="13" customFormat="1">
      <c r="B592" s="239"/>
      <c r="C592" s="240"/>
      <c r="D592" s="230" t="s">
        <v>178</v>
      </c>
      <c r="E592" s="241" t="s">
        <v>21</v>
      </c>
      <c r="F592" s="242" t="s">
        <v>848</v>
      </c>
      <c r="G592" s="240"/>
      <c r="H592" s="243">
        <v>13.961</v>
      </c>
      <c r="I592" s="244"/>
      <c r="J592" s="240"/>
      <c r="K592" s="240"/>
      <c r="L592" s="245"/>
      <c r="M592" s="246"/>
      <c r="N592" s="247"/>
      <c r="O592" s="247"/>
      <c r="P592" s="247"/>
      <c r="Q592" s="247"/>
      <c r="R592" s="247"/>
      <c r="S592" s="247"/>
      <c r="T592" s="248"/>
      <c r="AT592" s="249" t="s">
        <v>178</v>
      </c>
      <c r="AU592" s="249" t="s">
        <v>82</v>
      </c>
      <c r="AV592" s="13" t="s">
        <v>82</v>
      </c>
      <c r="AW592" s="13" t="s">
        <v>34</v>
      </c>
      <c r="AX592" s="13" t="s">
        <v>73</v>
      </c>
      <c r="AY592" s="249" t="s">
        <v>170</v>
      </c>
    </row>
    <row r="593" s="13" customFormat="1">
      <c r="B593" s="239"/>
      <c r="C593" s="240"/>
      <c r="D593" s="230" t="s">
        <v>178</v>
      </c>
      <c r="E593" s="241" t="s">
        <v>21</v>
      </c>
      <c r="F593" s="242" t="s">
        <v>849</v>
      </c>
      <c r="G593" s="240"/>
      <c r="H593" s="243">
        <v>7.7699999999999996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AT593" s="249" t="s">
        <v>178</v>
      </c>
      <c r="AU593" s="249" t="s">
        <v>82</v>
      </c>
      <c r="AV593" s="13" t="s">
        <v>82</v>
      </c>
      <c r="AW593" s="13" t="s">
        <v>34</v>
      </c>
      <c r="AX593" s="13" t="s">
        <v>73</v>
      </c>
      <c r="AY593" s="249" t="s">
        <v>170</v>
      </c>
    </row>
    <row r="594" s="13" customFormat="1">
      <c r="B594" s="239"/>
      <c r="C594" s="240"/>
      <c r="D594" s="230" t="s">
        <v>178</v>
      </c>
      <c r="E594" s="241" t="s">
        <v>21</v>
      </c>
      <c r="F594" s="242" t="s">
        <v>850</v>
      </c>
      <c r="G594" s="240"/>
      <c r="H594" s="243">
        <v>9.9429999999999996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178</v>
      </c>
      <c r="AU594" s="249" t="s">
        <v>82</v>
      </c>
      <c r="AV594" s="13" t="s">
        <v>82</v>
      </c>
      <c r="AW594" s="13" t="s">
        <v>34</v>
      </c>
      <c r="AX594" s="13" t="s">
        <v>73</v>
      </c>
      <c r="AY594" s="249" t="s">
        <v>170</v>
      </c>
    </row>
    <row r="595" s="14" customFormat="1">
      <c r="B595" s="250"/>
      <c r="C595" s="251"/>
      <c r="D595" s="230" t="s">
        <v>178</v>
      </c>
      <c r="E595" s="252" t="s">
        <v>21</v>
      </c>
      <c r="F595" s="253" t="s">
        <v>200</v>
      </c>
      <c r="G595" s="251"/>
      <c r="H595" s="254">
        <v>31.673999999999999</v>
      </c>
      <c r="I595" s="255"/>
      <c r="J595" s="251"/>
      <c r="K595" s="251"/>
      <c r="L595" s="256"/>
      <c r="M595" s="257"/>
      <c r="N595" s="258"/>
      <c r="O595" s="258"/>
      <c r="P595" s="258"/>
      <c r="Q595" s="258"/>
      <c r="R595" s="258"/>
      <c r="S595" s="258"/>
      <c r="T595" s="259"/>
      <c r="AT595" s="260" t="s">
        <v>178</v>
      </c>
      <c r="AU595" s="260" t="s">
        <v>82</v>
      </c>
      <c r="AV595" s="14" t="s">
        <v>92</v>
      </c>
      <c r="AW595" s="14" t="s">
        <v>34</v>
      </c>
      <c r="AX595" s="14" t="s">
        <v>80</v>
      </c>
      <c r="AY595" s="260" t="s">
        <v>170</v>
      </c>
    </row>
    <row r="596" s="1" customFormat="1" ht="22.5" customHeight="1">
      <c r="B596" s="38"/>
      <c r="C596" s="216" t="s">
        <v>851</v>
      </c>
      <c r="D596" s="216" t="s">
        <v>172</v>
      </c>
      <c r="E596" s="217" t="s">
        <v>852</v>
      </c>
      <c r="F596" s="218" t="s">
        <v>853</v>
      </c>
      <c r="G596" s="219" t="s">
        <v>207</v>
      </c>
      <c r="H596" s="220">
        <v>4</v>
      </c>
      <c r="I596" s="221"/>
      <c r="J596" s="222">
        <f>ROUND(I596*H596,2)</f>
        <v>0</v>
      </c>
      <c r="K596" s="218" t="s">
        <v>176</v>
      </c>
      <c r="L596" s="43"/>
      <c r="M596" s="223" t="s">
        <v>21</v>
      </c>
      <c r="N596" s="224" t="s">
        <v>44</v>
      </c>
      <c r="O596" s="79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AR596" s="17" t="s">
        <v>303</v>
      </c>
      <c r="AT596" s="17" t="s">
        <v>172</v>
      </c>
      <c r="AU596" s="17" t="s">
        <v>82</v>
      </c>
      <c r="AY596" s="17" t="s">
        <v>170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7" t="s">
        <v>80</v>
      </c>
      <c r="BK596" s="227">
        <f>ROUND(I596*H596,2)</f>
        <v>0</v>
      </c>
      <c r="BL596" s="17" t="s">
        <v>303</v>
      </c>
      <c r="BM596" s="17" t="s">
        <v>854</v>
      </c>
    </row>
    <row r="597" s="12" customFormat="1">
      <c r="B597" s="228"/>
      <c r="C597" s="229"/>
      <c r="D597" s="230" t="s">
        <v>178</v>
      </c>
      <c r="E597" s="231" t="s">
        <v>21</v>
      </c>
      <c r="F597" s="232" t="s">
        <v>855</v>
      </c>
      <c r="G597" s="229"/>
      <c r="H597" s="231" t="s">
        <v>21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AT597" s="238" t="s">
        <v>178</v>
      </c>
      <c r="AU597" s="238" t="s">
        <v>82</v>
      </c>
      <c r="AV597" s="12" t="s">
        <v>80</v>
      </c>
      <c r="AW597" s="12" t="s">
        <v>34</v>
      </c>
      <c r="AX597" s="12" t="s">
        <v>73</v>
      </c>
      <c r="AY597" s="238" t="s">
        <v>170</v>
      </c>
    </row>
    <row r="598" s="12" customFormat="1">
      <c r="B598" s="228"/>
      <c r="C598" s="229"/>
      <c r="D598" s="230" t="s">
        <v>178</v>
      </c>
      <c r="E598" s="231" t="s">
        <v>21</v>
      </c>
      <c r="F598" s="232" t="s">
        <v>856</v>
      </c>
      <c r="G598" s="229"/>
      <c r="H598" s="231" t="s">
        <v>21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178</v>
      </c>
      <c r="AU598" s="238" t="s">
        <v>82</v>
      </c>
      <c r="AV598" s="12" t="s">
        <v>80</v>
      </c>
      <c r="AW598" s="12" t="s">
        <v>34</v>
      </c>
      <c r="AX598" s="12" t="s">
        <v>73</v>
      </c>
      <c r="AY598" s="238" t="s">
        <v>170</v>
      </c>
    </row>
    <row r="599" s="12" customFormat="1">
      <c r="B599" s="228"/>
      <c r="C599" s="229"/>
      <c r="D599" s="230" t="s">
        <v>178</v>
      </c>
      <c r="E599" s="231" t="s">
        <v>21</v>
      </c>
      <c r="F599" s="232" t="s">
        <v>358</v>
      </c>
      <c r="G599" s="229"/>
      <c r="H599" s="231" t="s">
        <v>21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178</v>
      </c>
      <c r="AU599" s="238" t="s">
        <v>82</v>
      </c>
      <c r="AV599" s="12" t="s">
        <v>80</v>
      </c>
      <c r="AW599" s="12" t="s">
        <v>34</v>
      </c>
      <c r="AX599" s="12" t="s">
        <v>73</v>
      </c>
      <c r="AY599" s="238" t="s">
        <v>170</v>
      </c>
    </row>
    <row r="600" s="12" customFormat="1">
      <c r="B600" s="228"/>
      <c r="C600" s="229"/>
      <c r="D600" s="230" t="s">
        <v>178</v>
      </c>
      <c r="E600" s="231" t="s">
        <v>21</v>
      </c>
      <c r="F600" s="232" t="s">
        <v>857</v>
      </c>
      <c r="G600" s="229"/>
      <c r="H600" s="231" t="s">
        <v>21</v>
      </c>
      <c r="I600" s="233"/>
      <c r="J600" s="229"/>
      <c r="K600" s="229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178</v>
      </c>
      <c r="AU600" s="238" t="s">
        <v>82</v>
      </c>
      <c r="AV600" s="12" t="s">
        <v>80</v>
      </c>
      <c r="AW600" s="12" t="s">
        <v>34</v>
      </c>
      <c r="AX600" s="12" t="s">
        <v>73</v>
      </c>
      <c r="AY600" s="238" t="s">
        <v>170</v>
      </c>
    </row>
    <row r="601" s="13" customFormat="1">
      <c r="B601" s="239"/>
      <c r="C601" s="240"/>
      <c r="D601" s="230" t="s">
        <v>178</v>
      </c>
      <c r="E601" s="241" t="s">
        <v>21</v>
      </c>
      <c r="F601" s="242" t="s">
        <v>80</v>
      </c>
      <c r="G601" s="240"/>
      <c r="H601" s="243">
        <v>1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178</v>
      </c>
      <c r="AU601" s="249" t="s">
        <v>82</v>
      </c>
      <c r="AV601" s="13" t="s">
        <v>82</v>
      </c>
      <c r="AW601" s="13" t="s">
        <v>34</v>
      </c>
      <c r="AX601" s="13" t="s">
        <v>73</v>
      </c>
      <c r="AY601" s="249" t="s">
        <v>170</v>
      </c>
    </row>
    <row r="602" s="12" customFormat="1">
      <c r="B602" s="228"/>
      <c r="C602" s="229"/>
      <c r="D602" s="230" t="s">
        <v>178</v>
      </c>
      <c r="E602" s="231" t="s">
        <v>21</v>
      </c>
      <c r="F602" s="232" t="s">
        <v>359</v>
      </c>
      <c r="G602" s="229"/>
      <c r="H602" s="231" t="s">
        <v>21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178</v>
      </c>
      <c r="AU602" s="238" t="s">
        <v>82</v>
      </c>
      <c r="AV602" s="12" t="s">
        <v>80</v>
      </c>
      <c r="AW602" s="12" t="s">
        <v>34</v>
      </c>
      <c r="AX602" s="12" t="s">
        <v>73</v>
      </c>
      <c r="AY602" s="238" t="s">
        <v>170</v>
      </c>
    </row>
    <row r="603" s="12" customFormat="1">
      <c r="B603" s="228"/>
      <c r="C603" s="229"/>
      <c r="D603" s="230" t="s">
        <v>178</v>
      </c>
      <c r="E603" s="231" t="s">
        <v>21</v>
      </c>
      <c r="F603" s="232" t="s">
        <v>858</v>
      </c>
      <c r="G603" s="229"/>
      <c r="H603" s="231" t="s">
        <v>21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178</v>
      </c>
      <c r="AU603" s="238" t="s">
        <v>82</v>
      </c>
      <c r="AV603" s="12" t="s">
        <v>80</v>
      </c>
      <c r="AW603" s="12" t="s">
        <v>34</v>
      </c>
      <c r="AX603" s="12" t="s">
        <v>73</v>
      </c>
      <c r="AY603" s="238" t="s">
        <v>170</v>
      </c>
    </row>
    <row r="604" s="13" customFormat="1">
      <c r="B604" s="239"/>
      <c r="C604" s="240"/>
      <c r="D604" s="230" t="s">
        <v>178</v>
      </c>
      <c r="E604" s="241" t="s">
        <v>21</v>
      </c>
      <c r="F604" s="242" t="s">
        <v>80</v>
      </c>
      <c r="G604" s="240"/>
      <c r="H604" s="243">
        <v>1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178</v>
      </c>
      <c r="AU604" s="249" t="s">
        <v>82</v>
      </c>
      <c r="AV604" s="13" t="s">
        <v>82</v>
      </c>
      <c r="AW604" s="13" t="s">
        <v>34</v>
      </c>
      <c r="AX604" s="13" t="s">
        <v>73</v>
      </c>
      <c r="AY604" s="249" t="s">
        <v>170</v>
      </c>
    </row>
    <row r="605" s="12" customFormat="1">
      <c r="B605" s="228"/>
      <c r="C605" s="229"/>
      <c r="D605" s="230" t="s">
        <v>178</v>
      </c>
      <c r="E605" s="231" t="s">
        <v>21</v>
      </c>
      <c r="F605" s="232" t="s">
        <v>360</v>
      </c>
      <c r="G605" s="229"/>
      <c r="H605" s="231" t="s">
        <v>21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178</v>
      </c>
      <c r="AU605" s="238" t="s">
        <v>82</v>
      </c>
      <c r="AV605" s="12" t="s">
        <v>80</v>
      </c>
      <c r="AW605" s="12" t="s">
        <v>34</v>
      </c>
      <c r="AX605" s="12" t="s">
        <v>73</v>
      </c>
      <c r="AY605" s="238" t="s">
        <v>170</v>
      </c>
    </row>
    <row r="606" s="12" customFormat="1">
      <c r="B606" s="228"/>
      <c r="C606" s="229"/>
      <c r="D606" s="230" t="s">
        <v>178</v>
      </c>
      <c r="E606" s="231" t="s">
        <v>21</v>
      </c>
      <c r="F606" s="232" t="s">
        <v>859</v>
      </c>
      <c r="G606" s="229"/>
      <c r="H606" s="231" t="s">
        <v>21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178</v>
      </c>
      <c r="AU606" s="238" t="s">
        <v>82</v>
      </c>
      <c r="AV606" s="12" t="s">
        <v>80</v>
      </c>
      <c r="AW606" s="12" t="s">
        <v>34</v>
      </c>
      <c r="AX606" s="12" t="s">
        <v>73</v>
      </c>
      <c r="AY606" s="238" t="s">
        <v>170</v>
      </c>
    </row>
    <row r="607" s="13" customFormat="1">
      <c r="B607" s="239"/>
      <c r="C607" s="240"/>
      <c r="D607" s="230" t="s">
        <v>178</v>
      </c>
      <c r="E607" s="241" t="s">
        <v>21</v>
      </c>
      <c r="F607" s="242" t="s">
        <v>80</v>
      </c>
      <c r="G607" s="240"/>
      <c r="H607" s="243">
        <v>1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AT607" s="249" t="s">
        <v>178</v>
      </c>
      <c r="AU607" s="249" t="s">
        <v>82</v>
      </c>
      <c r="AV607" s="13" t="s">
        <v>82</v>
      </c>
      <c r="AW607" s="13" t="s">
        <v>34</v>
      </c>
      <c r="AX607" s="13" t="s">
        <v>73</v>
      </c>
      <c r="AY607" s="249" t="s">
        <v>170</v>
      </c>
    </row>
    <row r="608" s="12" customFormat="1">
      <c r="B608" s="228"/>
      <c r="C608" s="229"/>
      <c r="D608" s="230" t="s">
        <v>178</v>
      </c>
      <c r="E608" s="231" t="s">
        <v>21</v>
      </c>
      <c r="F608" s="232" t="s">
        <v>361</v>
      </c>
      <c r="G608" s="229"/>
      <c r="H608" s="231" t="s">
        <v>21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178</v>
      </c>
      <c r="AU608" s="238" t="s">
        <v>82</v>
      </c>
      <c r="AV608" s="12" t="s">
        <v>80</v>
      </c>
      <c r="AW608" s="12" t="s">
        <v>34</v>
      </c>
      <c r="AX608" s="12" t="s">
        <v>73</v>
      </c>
      <c r="AY608" s="238" t="s">
        <v>170</v>
      </c>
    </row>
    <row r="609" s="12" customFormat="1">
      <c r="B609" s="228"/>
      <c r="C609" s="229"/>
      <c r="D609" s="230" t="s">
        <v>178</v>
      </c>
      <c r="E609" s="231" t="s">
        <v>21</v>
      </c>
      <c r="F609" s="232" t="s">
        <v>860</v>
      </c>
      <c r="G609" s="229"/>
      <c r="H609" s="231" t="s">
        <v>21</v>
      </c>
      <c r="I609" s="233"/>
      <c r="J609" s="229"/>
      <c r="K609" s="229"/>
      <c r="L609" s="234"/>
      <c r="M609" s="235"/>
      <c r="N609" s="236"/>
      <c r="O609" s="236"/>
      <c r="P609" s="236"/>
      <c r="Q609" s="236"/>
      <c r="R609" s="236"/>
      <c r="S609" s="236"/>
      <c r="T609" s="237"/>
      <c r="AT609" s="238" t="s">
        <v>178</v>
      </c>
      <c r="AU609" s="238" t="s">
        <v>82</v>
      </c>
      <c r="AV609" s="12" t="s">
        <v>80</v>
      </c>
      <c r="AW609" s="12" t="s">
        <v>34</v>
      </c>
      <c r="AX609" s="12" t="s">
        <v>73</v>
      </c>
      <c r="AY609" s="238" t="s">
        <v>170</v>
      </c>
    </row>
    <row r="610" s="13" customFormat="1">
      <c r="B610" s="239"/>
      <c r="C610" s="240"/>
      <c r="D610" s="230" t="s">
        <v>178</v>
      </c>
      <c r="E610" s="241" t="s">
        <v>21</v>
      </c>
      <c r="F610" s="242" t="s">
        <v>80</v>
      </c>
      <c r="G610" s="240"/>
      <c r="H610" s="243">
        <v>1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AT610" s="249" t="s">
        <v>178</v>
      </c>
      <c r="AU610" s="249" t="s">
        <v>82</v>
      </c>
      <c r="AV610" s="13" t="s">
        <v>82</v>
      </c>
      <c r="AW610" s="13" t="s">
        <v>34</v>
      </c>
      <c r="AX610" s="13" t="s">
        <v>73</v>
      </c>
      <c r="AY610" s="249" t="s">
        <v>170</v>
      </c>
    </row>
    <row r="611" s="14" customFormat="1">
      <c r="B611" s="250"/>
      <c r="C611" s="251"/>
      <c r="D611" s="230" t="s">
        <v>178</v>
      </c>
      <c r="E611" s="252" t="s">
        <v>21</v>
      </c>
      <c r="F611" s="253" t="s">
        <v>200</v>
      </c>
      <c r="G611" s="251"/>
      <c r="H611" s="254">
        <v>4</v>
      </c>
      <c r="I611" s="255"/>
      <c r="J611" s="251"/>
      <c r="K611" s="251"/>
      <c r="L611" s="256"/>
      <c r="M611" s="257"/>
      <c r="N611" s="258"/>
      <c r="O611" s="258"/>
      <c r="P611" s="258"/>
      <c r="Q611" s="258"/>
      <c r="R611" s="258"/>
      <c r="S611" s="258"/>
      <c r="T611" s="259"/>
      <c r="AT611" s="260" t="s">
        <v>178</v>
      </c>
      <c r="AU611" s="260" t="s">
        <v>82</v>
      </c>
      <c r="AV611" s="14" t="s">
        <v>92</v>
      </c>
      <c r="AW611" s="14" t="s">
        <v>34</v>
      </c>
      <c r="AX611" s="14" t="s">
        <v>80</v>
      </c>
      <c r="AY611" s="260" t="s">
        <v>170</v>
      </c>
    </row>
    <row r="612" s="1" customFormat="1" ht="16.5" customHeight="1">
      <c r="B612" s="38"/>
      <c r="C612" s="261" t="s">
        <v>861</v>
      </c>
      <c r="D612" s="261" t="s">
        <v>363</v>
      </c>
      <c r="E612" s="262" t="s">
        <v>862</v>
      </c>
      <c r="F612" s="263" t="s">
        <v>863</v>
      </c>
      <c r="G612" s="264" t="s">
        <v>207</v>
      </c>
      <c r="H612" s="265">
        <v>3</v>
      </c>
      <c r="I612" s="266"/>
      <c r="J612" s="267">
        <f>ROUND(I612*H612,2)</f>
        <v>0</v>
      </c>
      <c r="K612" s="263" t="s">
        <v>21</v>
      </c>
      <c r="L612" s="268"/>
      <c r="M612" s="269" t="s">
        <v>21</v>
      </c>
      <c r="N612" s="270" t="s">
        <v>44</v>
      </c>
      <c r="O612" s="79"/>
      <c r="P612" s="225">
        <f>O612*H612</f>
        <v>0</v>
      </c>
      <c r="Q612" s="225">
        <v>0.016</v>
      </c>
      <c r="R612" s="225">
        <f>Q612*H612</f>
        <v>0.048000000000000001</v>
      </c>
      <c r="S612" s="225">
        <v>0</v>
      </c>
      <c r="T612" s="226">
        <f>S612*H612</f>
        <v>0</v>
      </c>
      <c r="AR612" s="17" t="s">
        <v>424</v>
      </c>
      <c r="AT612" s="17" t="s">
        <v>363</v>
      </c>
      <c r="AU612" s="17" t="s">
        <v>82</v>
      </c>
      <c r="AY612" s="17" t="s">
        <v>170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7" t="s">
        <v>80</v>
      </c>
      <c r="BK612" s="227">
        <f>ROUND(I612*H612,2)</f>
        <v>0</v>
      </c>
      <c r="BL612" s="17" t="s">
        <v>303</v>
      </c>
      <c r="BM612" s="17" t="s">
        <v>864</v>
      </c>
    </row>
    <row r="613" s="1" customFormat="1" ht="16.5" customHeight="1">
      <c r="B613" s="38"/>
      <c r="C613" s="261" t="s">
        <v>865</v>
      </c>
      <c r="D613" s="261" t="s">
        <v>363</v>
      </c>
      <c r="E613" s="262" t="s">
        <v>866</v>
      </c>
      <c r="F613" s="263" t="s">
        <v>867</v>
      </c>
      <c r="G613" s="264" t="s">
        <v>207</v>
      </c>
      <c r="H613" s="265">
        <v>1</v>
      </c>
      <c r="I613" s="266"/>
      <c r="J613" s="267">
        <f>ROUND(I613*H613,2)</f>
        <v>0</v>
      </c>
      <c r="K613" s="263" t="s">
        <v>21</v>
      </c>
      <c r="L613" s="268"/>
      <c r="M613" s="269" t="s">
        <v>21</v>
      </c>
      <c r="N613" s="270" t="s">
        <v>44</v>
      </c>
      <c r="O613" s="79"/>
      <c r="P613" s="225">
        <f>O613*H613</f>
        <v>0</v>
      </c>
      <c r="Q613" s="225">
        <v>0.0138</v>
      </c>
      <c r="R613" s="225">
        <f>Q613*H613</f>
        <v>0.0138</v>
      </c>
      <c r="S613" s="225">
        <v>0</v>
      </c>
      <c r="T613" s="226">
        <f>S613*H613</f>
        <v>0</v>
      </c>
      <c r="AR613" s="17" t="s">
        <v>424</v>
      </c>
      <c r="AT613" s="17" t="s">
        <v>363</v>
      </c>
      <c r="AU613" s="17" t="s">
        <v>82</v>
      </c>
      <c r="AY613" s="17" t="s">
        <v>170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7" t="s">
        <v>80</v>
      </c>
      <c r="BK613" s="227">
        <f>ROUND(I613*H613,2)</f>
        <v>0</v>
      </c>
      <c r="BL613" s="17" t="s">
        <v>303</v>
      </c>
      <c r="BM613" s="17" t="s">
        <v>868</v>
      </c>
    </row>
    <row r="614" s="1" customFormat="1" ht="22.5" customHeight="1">
      <c r="B614" s="38"/>
      <c r="C614" s="216" t="s">
        <v>869</v>
      </c>
      <c r="D614" s="216" t="s">
        <v>172</v>
      </c>
      <c r="E614" s="217" t="s">
        <v>870</v>
      </c>
      <c r="F614" s="218" t="s">
        <v>871</v>
      </c>
      <c r="G614" s="219" t="s">
        <v>175</v>
      </c>
      <c r="H614" s="220">
        <v>18.859999999999999</v>
      </c>
      <c r="I614" s="221"/>
      <c r="J614" s="222">
        <f>ROUND(I614*H614,2)</f>
        <v>0</v>
      </c>
      <c r="K614" s="218" t="s">
        <v>21</v>
      </c>
      <c r="L614" s="43"/>
      <c r="M614" s="223" t="s">
        <v>21</v>
      </c>
      <c r="N614" s="224" t="s">
        <v>44</v>
      </c>
      <c r="O614" s="79"/>
      <c r="P614" s="225">
        <f>O614*H614</f>
        <v>0</v>
      </c>
      <c r="Q614" s="225">
        <v>0</v>
      </c>
      <c r="R614" s="225">
        <f>Q614*H614</f>
        <v>0</v>
      </c>
      <c r="S614" s="225">
        <v>0.00069999999999999999</v>
      </c>
      <c r="T614" s="226">
        <f>S614*H614</f>
        <v>0.013202</v>
      </c>
      <c r="AR614" s="17" t="s">
        <v>303</v>
      </c>
      <c r="AT614" s="17" t="s">
        <v>172</v>
      </c>
      <c r="AU614" s="17" t="s">
        <v>82</v>
      </c>
      <c r="AY614" s="17" t="s">
        <v>170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7" t="s">
        <v>80</v>
      </c>
      <c r="BK614" s="227">
        <f>ROUND(I614*H614,2)</f>
        <v>0</v>
      </c>
      <c r="BL614" s="17" t="s">
        <v>303</v>
      </c>
      <c r="BM614" s="17" t="s">
        <v>872</v>
      </c>
    </row>
    <row r="615" s="12" customFormat="1">
      <c r="B615" s="228"/>
      <c r="C615" s="229"/>
      <c r="D615" s="230" t="s">
        <v>178</v>
      </c>
      <c r="E615" s="231" t="s">
        <v>21</v>
      </c>
      <c r="F615" s="232" t="s">
        <v>873</v>
      </c>
      <c r="G615" s="229"/>
      <c r="H615" s="231" t="s">
        <v>21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AT615" s="238" t="s">
        <v>178</v>
      </c>
      <c r="AU615" s="238" t="s">
        <v>82</v>
      </c>
      <c r="AV615" s="12" t="s">
        <v>80</v>
      </c>
      <c r="AW615" s="12" t="s">
        <v>34</v>
      </c>
      <c r="AX615" s="12" t="s">
        <v>73</v>
      </c>
      <c r="AY615" s="238" t="s">
        <v>170</v>
      </c>
    </row>
    <row r="616" s="12" customFormat="1">
      <c r="B616" s="228"/>
      <c r="C616" s="229"/>
      <c r="D616" s="230" t="s">
        <v>178</v>
      </c>
      <c r="E616" s="231" t="s">
        <v>21</v>
      </c>
      <c r="F616" s="232" t="s">
        <v>210</v>
      </c>
      <c r="G616" s="229"/>
      <c r="H616" s="231" t="s">
        <v>21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178</v>
      </c>
      <c r="AU616" s="238" t="s">
        <v>82</v>
      </c>
      <c r="AV616" s="12" t="s">
        <v>80</v>
      </c>
      <c r="AW616" s="12" t="s">
        <v>34</v>
      </c>
      <c r="AX616" s="12" t="s">
        <v>73</v>
      </c>
      <c r="AY616" s="238" t="s">
        <v>170</v>
      </c>
    </row>
    <row r="617" s="12" customFormat="1">
      <c r="B617" s="228"/>
      <c r="C617" s="229"/>
      <c r="D617" s="230" t="s">
        <v>178</v>
      </c>
      <c r="E617" s="231" t="s">
        <v>21</v>
      </c>
      <c r="F617" s="232" t="s">
        <v>874</v>
      </c>
      <c r="G617" s="229"/>
      <c r="H617" s="231" t="s">
        <v>21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178</v>
      </c>
      <c r="AU617" s="238" t="s">
        <v>82</v>
      </c>
      <c r="AV617" s="12" t="s">
        <v>80</v>
      </c>
      <c r="AW617" s="12" t="s">
        <v>34</v>
      </c>
      <c r="AX617" s="12" t="s">
        <v>73</v>
      </c>
      <c r="AY617" s="238" t="s">
        <v>170</v>
      </c>
    </row>
    <row r="618" s="13" customFormat="1">
      <c r="B618" s="239"/>
      <c r="C618" s="240"/>
      <c r="D618" s="230" t="s">
        <v>178</v>
      </c>
      <c r="E618" s="241" t="s">
        <v>21</v>
      </c>
      <c r="F618" s="242" t="s">
        <v>875</v>
      </c>
      <c r="G618" s="240"/>
      <c r="H618" s="243">
        <v>11.960000000000001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AT618" s="249" t="s">
        <v>178</v>
      </c>
      <c r="AU618" s="249" t="s">
        <v>82</v>
      </c>
      <c r="AV618" s="13" t="s">
        <v>82</v>
      </c>
      <c r="AW618" s="13" t="s">
        <v>34</v>
      </c>
      <c r="AX618" s="13" t="s">
        <v>73</v>
      </c>
      <c r="AY618" s="249" t="s">
        <v>170</v>
      </c>
    </row>
    <row r="619" s="13" customFormat="1">
      <c r="B619" s="239"/>
      <c r="C619" s="240"/>
      <c r="D619" s="230" t="s">
        <v>178</v>
      </c>
      <c r="E619" s="241" t="s">
        <v>21</v>
      </c>
      <c r="F619" s="242" t="s">
        <v>876</v>
      </c>
      <c r="G619" s="240"/>
      <c r="H619" s="243">
        <v>6.9000000000000004</v>
      </c>
      <c r="I619" s="244"/>
      <c r="J619" s="240"/>
      <c r="K619" s="240"/>
      <c r="L619" s="245"/>
      <c r="M619" s="246"/>
      <c r="N619" s="247"/>
      <c r="O619" s="247"/>
      <c r="P619" s="247"/>
      <c r="Q619" s="247"/>
      <c r="R619" s="247"/>
      <c r="S619" s="247"/>
      <c r="T619" s="248"/>
      <c r="AT619" s="249" t="s">
        <v>178</v>
      </c>
      <c r="AU619" s="249" t="s">
        <v>82</v>
      </c>
      <c r="AV619" s="13" t="s">
        <v>82</v>
      </c>
      <c r="AW619" s="13" t="s">
        <v>34</v>
      </c>
      <c r="AX619" s="13" t="s">
        <v>73</v>
      </c>
      <c r="AY619" s="249" t="s">
        <v>170</v>
      </c>
    </row>
    <row r="620" s="14" customFormat="1">
      <c r="B620" s="250"/>
      <c r="C620" s="251"/>
      <c r="D620" s="230" t="s">
        <v>178</v>
      </c>
      <c r="E620" s="252" t="s">
        <v>21</v>
      </c>
      <c r="F620" s="253" t="s">
        <v>200</v>
      </c>
      <c r="G620" s="251"/>
      <c r="H620" s="254">
        <v>18.859999999999999</v>
      </c>
      <c r="I620" s="255"/>
      <c r="J620" s="251"/>
      <c r="K620" s="251"/>
      <c r="L620" s="256"/>
      <c r="M620" s="257"/>
      <c r="N620" s="258"/>
      <c r="O620" s="258"/>
      <c r="P620" s="258"/>
      <c r="Q620" s="258"/>
      <c r="R620" s="258"/>
      <c r="S620" s="258"/>
      <c r="T620" s="259"/>
      <c r="AT620" s="260" t="s">
        <v>178</v>
      </c>
      <c r="AU620" s="260" t="s">
        <v>82</v>
      </c>
      <c r="AV620" s="14" t="s">
        <v>92</v>
      </c>
      <c r="AW620" s="14" t="s">
        <v>34</v>
      </c>
      <c r="AX620" s="14" t="s">
        <v>80</v>
      </c>
      <c r="AY620" s="260" t="s">
        <v>170</v>
      </c>
    </row>
    <row r="621" s="1" customFormat="1" ht="22.5" customHeight="1">
      <c r="B621" s="38"/>
      <c r="C621" s="216" t="s">
        <v>877</v>
      </c>
      <c r="D621" s="216" t="s">
        <v>172</v>
      </c>
      <c r="E621" s="217" t="s">
        <v>878</v>
      </c>
      <c r="F621" s="218" t="s">
        <v>879</v>
      </c>
      <c r="G621" s="219" t="s">
        <v>207</v>
      </c>
      <c r="H621" s="220">
        <v>3</v>
      </c>
      <c r="I621" s="221"/>
      <c r="J621" s="222">
        <f>ROUND(I621*H621,2)</f>
        <v>0</v>
      </c>
      <c r="K621" s="218" t="s">
        <v>21</v>
      </c>
      <c r="L621" s="43"/>
      <c r="M621" s="223" t="s">
        <v>21</v>
      </c>
      <c r="N621" s="224" t="s">
        <v>44</v>
      </c>
      <c r="O621" s="79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AR621" s="17" t="s">
        <v>303</v>
      </c>
      <c r="AT621" s="17" t="s">
        <v>172</v>
      </c>
      <c r="AU621" s="17" t="s">
        <v>82</v>
      </c>
      <c r="AY621" s="17" t="s">
        <v>170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7" t="s">
        <v>80</v>
      </c>
      <c r="BK621" s="227">
        <f>ROUND(I621*H621,2)</f>
        <v>0</v>
      </c>
      <c r="BL621" s="17" t="s">
        <v>303</v>
      </c>
      <c r="BM621" s="17" t="s">
        <v>880</v>
      </c>
    </row>
    <row r="622" s="1" customFormat="1" ht="22.5" customHeight="1">
      <c r="B622" s="38"/>
      <c r="C622" s="216" t="s">
        <v>881</v>
      </c>
      <c r="D622" s="216" t="s">
        <v>172</v>
      </c>
      <c r="E622" s="217" t="s">
        <v>882</v>
      </c>
      <c r="F622" s="218" t="s">
        <v>883</v>
      </c>
      <c r="G622" s="219" t="s">
        <v>570</v>
      </c>
      <c r="H622" s="220">
        <v>0.96799999999999997</v>
      </c>
      <c r="I622" s="221"/>
      <c r="J622" s="222">
        <f>ROUND(I622*H622,2)</f>
        <v>0</v>
      </c>
      <c r="K622" s="218" t="s">
        <v>176</v>
      </c>
      <c r="L622" s="43"/>
      <c r="M622" s="223" t="s">
        <v>21</v>
      </c>
      <c r="N622" s="224" t="s">
        <v>44</v>
      </c>
      <c r="O622" s="79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AR622" s="17" t="s">
        <v>303</v>
      </c>
      <c r="AT622" s="17" t="s">
        <v>172</v>
      </c>
      <c r="AU622" s="17" t="s">
        <v>82</v>
      </c>
      <c r="AY622" s="17" t="s">
        <v>170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7" t="s">
        <v>80</v>
      </c>
      <c r="BK622" s="227">
        <f>ROUND(I622*H622,2)</f>
        <v>0</v>
      </c>
      <c r="BL622" s="17" t="s">
        <v>303</v>
      </c>
      <c r="BM622" s="17" t="s">
        <v>884</v>
      </c>
    </row>
    <row r="623" s="11" customFormat="1" ht="22.8" customHeight="1">
      <c r="B623" s="200"/>
      <c r="C623" s="201"/>
      <c r="D623" s="202" t="s">
        <v>72</v>
      </c>
      <c r="E623" s="214" t="s">
        <v>885</v>
      </c>
      <c r="F623" s="214" t="s">
        <v>886</v>
      </c>
      <c r="G623" s="201"/>
      <c r="H623" s="201"/>
      <c r="I623" s="204"/>
      <c r="J623" s="215">
        <f>BK623</f>
        <v>0</v>
      </c>
      <c r="K623" s="201"/>
      <c r="L623" s="206"/>
      <c r="M623" s="207"/>
      <c r="N623" s="208"/>
      <c r="O623" s="208"/>
      <c r="P623" s="209">
        <f>SUM(P624:P636)</f>
        <v>0</v>
      </c>
      <c r="Q623" s="208"/>
      <c r="R623" s="209">
        <f>SUM(R624:R636)</f>
        <v>0.22592609999999999</v>
      </c>
      <c r="S623" s="208"/>
      <c r="T623" s="210">
        <f>SUM(T624:T636)</f>
        <v>0</v>
      </c>
      <c r="AR623" s="211" t="s">
        <v>82</v>
      </c>
      <c r="AT623" s="212" t="s">
        <v>72</v>
      </c>
      <c r="AU623" s="212" t="s">
        <v>80</v>
      </c>
      <c r="AY623" s="211" t="s">
        <v>170</v>
      </c>
      <c r="BK623" s="213">
        <f>SUM(BK624:BK636)</f>
        <v>0</v>
      </c>
    </row>
    <row r="624" s="1" customFormat="1" ht="16.5" customHeight="1">
      <c r="B624" s="38"/>
      <c r="C624" s="216" t="s">
        <v>887</v>
      </c>
      <c r="D624" s="216" t="s">
        <v>172</v>
      </c>
      <c r="E624" s="217" t="s">
        <v>888</v>
      </c>
      <c r="F624" s="218" t="s">
        <v>889</v>
      </c>
      <c r="G624" s="219" t="s">
        <v>175</v>
      </c>
      <c r="H624" s="220">
        <v>10.529999999999999</v>
      </c>
      <c r="I624" s="221"/>
      <c r="J624" s="222">
        <f>ROUND(I624*H624,2)</f>
        <v>0</v>
      </c>
      <c r="K624" s="218" t="s">
        <v>176</v>
      </c>
      <c r="L624" s="43"/>
      <c r="M624" s="223" t="s">
        <v>21</v>
      </c>
      <c r="N624" s="224" t="s">
        <v>44</v>
      </c>
      <c r="O624" s="79"/>
      <c r="P624" s="225">
        <f>O624*H624</f>
        <v>0</v>
      </c>
      <c r="Q624" s="225">
        <v>1.0000000000000001E-05</v>
      </c>
      <c r="R624" s="225">
        <f>Q624*H624</f>
        <v>0.0001053</v>
      </c>
      <c r="S624" s="225">
        <v>0</v>
      </c>
      <c r="T624" s="226">
        <f>S624*H624</f>
        <v>0</v>
      </c>
      <c r="AR624" s="17" t="s">
        <v>303</v>
      </c>
      <c r="AT624" s="17" t="s">
        <v>172</v>
      </c>
      <c r="AU624" s="17" t="s">
        <v>82</v>
      </c>
      <c r="AY624" s="17" t="s">
        <v>170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7" t="s">
        <v>80</v>
      </c>
      <c r="BK624" s="227">
        <f>ROUND(I624*H624,2)</f>
        <v>0</v>
      </c>
      <c r="BL624" s="17" t="s">
        <v>303</v>
      </c>
      <c r="BM624" s="17" t="s">
        <v>890</v>
      </c>
    </row>
    <row r="625" s="12" customFormat="1">
      <c r="B625" s="228"/>
      <c r="C625" s="229"/>
      <c r="D625" s="230" t="s">
        <v>178</v>
      </c>
      <c r="E625" s="231" t="s">
        <v>21</v>
      </c>
      <c r="F625" s="232" t="s">
        <v>891</v>
      </c>
      <c r="G625" s="229"/>
      <c r="H625" s="231" t="s">
        <v>21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178</v>
      </c>
      <c r="AU625" s="238" t="s">
        <v>82</v>
      </c>
      <c r="AV625" s="12" t="s">
        <v>80</v>
      </c>
      <c r="AW625" s="12" t="s">
        <v>34</v>
      </c>
      <c r="AX625" s="12" t="s">
        <v>73</v>
      </c>
      <c r="AY625" s="238" t="s">
        <v>170</v>
      </c>
    </row>
    <row r="626" s="12" customFormat="1">
      <c r="B626" s="228"/>
      <c r="C626" s="229"/>
      <c r="D626" s="230" t="s">
        <v>178</v>
      </c>
      <c r="E626" s="231" t="s">
        <v>21</v>
      </c>
      <c r="F626" s="232" t="s">
        <v>210</v>
      </c>
      <c r="G626" s="229"/>
      <c r="H626" s="231" t="s">
        <v>21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178</v>
      </c>
      <c r="AU626" s="238" t="s">
        <v>82</v>
      </c>
      <c r="AV626" s="12" t="s">
        <v>80</v>
      </c>
      <c r="AW626" s="12" t="s">
        <v>34</v>
      </c>
      <c r="AX626" s="12" t="s">
        <v>73</v>
      </c>
      <c r="AY626" s="238" t="s">
        <v>170</v>
      </c>
    </row>
    <row r="627" s="13" customFormat="1">
      <c r="B627" s="239"/>
      <c r="C627" s="240"/>
      <c r="D627" s="230" t="s">
        <v>178</v>
      </c>
      <c r="E627" s="241" t="s">
        <v>21</v>
      </c>
      <c r="F627" s="242" t="s">
        <v>824</v>
      </c>
      <c r="G627" s="240"/>
      <c r="H627" s="243">
        <v>10.529999999999999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AT627" s="249" t="s">
        <v>178</v>
      </c>
      <c r="AU627" s="249" t="s">
        <v>82</v>
      </c>
      <c r="AV627" s="13" t="s">
        <v>82</v>
      </c>
      <c r="AW627" s="13" t="s">
        <v>34</v>
      </c>
      <c r="AX627" s="13" t="s">
        <v>80</v>
      </c>
      <c r="AY627" s="249" t="s">
        <v>170</v>
      </c>
    </row>
    <row r="628" s="1" customFormat="1" ht="16.5" customHeight="1">
      <c r="B628" s="38"/>
      <c r="C628" s="261" t="s">
        <v>892</v>
      </c>
      <c r="D628" s="261" t="s">
        <v>363</v>
      </c>
      <c r="E628" s="262" t="s">
        <v>893</v>
      </c>
      <c r="F628" s="263" t="s">
        <v>894</v>
      </c>
      <c r="G628" s="264" t="s">
        <v>175</v>
      </c>
      <c r="H628" s="265">
        <v>10.529999999999999</v>
      </c>
      <c r="I628" s="266"/>
      <c r="J628" s="267">
        <f>ROUND(I628*H628,2)</f>
        <v>0</v>
      </c>
      <c r="K628" s="263" t="s">
        <v>21</v>
      </c>
      <c r="L628" s="268"/>
      <c r="M628" s="269" t="s">
        <v>21</v>
      </c>
      <c r="N628" s="270" t="s">
        <v>44</v>
      </c>
      <c r="O628" s="79"/>
      <c r="P628" s="225">
        <f>O628*H628</f>
        <v>0</v>
      </c>
      <c r="Q628" s="225">
        <v>0.017999999999999999</v>
      </c>
      <c r="R628" s="225">
        <f>Q628*H628</f>
        <v>0.18953999999999999</v>
      </c>
      <c r="S628" s="225">
        <v>0</v>
      </c>
      <c r="T628" s="226">
        <f>S628*H628</f>
        <v>0</v>
      </c>
      <c r="AR628" s="17" t="s">
        <v>424</v>
      </c>
      <c r="AT628" s="17" t="s">
        <v>363</v>
      </c>
      <c r="AU628" s="17" t="s">
        <v>82</v>
      </c>
      <c r="AY628" s="17" t="s">
        <v>170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7" t="s">
        <v>80</v>
      </c>
      <c r="BK628" s="227">
        <f>ROUND(I628*H628,2)</f>
        <v>0</v>
      </c>
      <c r="BL628" s="17" t="s">
        <v>303</v>
      </c>
      <c r="BM628" s="17" t="s">
        <v>895</v>
      </c>
    </row>
    <row r="629" s="1" customFormat="1" ht="22.5" customHeight="1">
      <c r="B629" s="38"/>
      <c r="C629" s="216" t="s">
        <v>896</v>
      </c>
      <c r="D629" s="216" t="s">
        <v>172</v>
      </c>
      <c r="E629" s="217" t="s">
        <v>897</v>
      </c>
      <c r="F629" s="218" t="s">
        <v>898</v>
      </c>
      <c r="G629" s="219" t="s">
        <v>175</v>
      </c>
      <c r="H629" s="220">
        <v>1.0800000000000001</v>
      </c>
      <c r="I629" s="221"/>
      <c r="J629" s="222">
        <f>ROUND(I629*H629,2)</f>
        <v>0</v>
      </c>
      <c r="K629" s="218" t="s">
        <v>176</v>
      </c>
      <c r="L629" s="43"/>
      <c r="M629" s="223" t="s">
        <v>21</v>
      </c>
      <c r="N629" s="224" t="s">
        <v>44</v>
      </c>
      <c r="O629" s="79"/>
      <c r="P629" s="225">
        <f>O629*H629</f>
        <v>0</v>
      </c>
      <c r="Q629" s="225">
        <v>0.00025999999999999998</v>
      </c>
      <c r="R629" s="225">
        <f>Q629*H629</f>
        <v>0.00028079999999999999</v>
      </c>
      <c r="S629" s="225">
        <v>0</v>
      </c>
      <c r="T629" s="226">
        <f>S629*H629</f>
        <v>0</v>
      </c>
      <c r="AR629" s="17" t="s">
        <v>303</v>
      </c>
      <c r="AT629" s="17" t="s">
        <v>172</v>
      </c>
      <c r="AU629" s="17" t="s">
        <v>82</v>
      </c>
      <c r="AY629" s="17" t="s">
        <v>170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7" t="s">
        <v>80</v>
      </c>
      <c r="BK629" s="227">
        <f>ROUND(I629*H629,2)</f>
        <v>0</v>
      </c>
      <c r="BL629" s="17" t="s">
        <v>303</v>
      </c>
      <c r="BM629" s="17" t="s">
        <v>899</v>
      </c>
    </row>
    <row r="630" s="12" customFormat="1">
      <c r="B630" s="228"/>
      <c r="C630" s="229"/>
      <c r="D630" s="230" t="s">
        <v>178</v>
      </c>
      <c r="E630" s="231" t="s">
        <v>21</v>
      </c>
      <c r="F630" s="232" t="s">
        <v>900</v>
      </c>
      <c r="G630" s="229"/>
      <c r="H630" s="231" t="s">
        <v>21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178</v>
      </c>
      <c r="AU630" s="238" t="s">
        <v>82</v>
      </c>
      <c r="AV630" s="12" t="s">
        <v>80</v>
      </c>
      <c r="AW630" s="12" t="s">
        <v>34</v>
      </c>
      <c r="AX630" s="12" t="s">
        <v>73</v>
      </c>
      <c r="AY630" s="238" t="s">
        <v>170</v>
      </c>
    </row>
    <row r="631" s="12" customFormat="1">
      <c r="B631" s="228"/>
      <c r="C631" s="229"/>
      <c r="D631" s="230" t="s">
        <v>178</v>
      </c>
      <c r="E631" s="231" t="s">
        <v>21</v>
      </c>
      <c r="F631" s="232" t="s">
        <v>901</v>
      </c>
      <c r="G631" s="229"/>
      <c r="H631" s="231" t="s">
        <v>21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178</v>
      </c>
      <c r="AU631" s="238" t="s">
        <v>82</v>
      </c>
      <c r="AV631" s="12" t="s">
        <v>80</v>
      </c>
      <c r="AW631" s="12" t="s">
        <v>34</v>
      </c>
      <c r="AX631" s="12" t="s">
        <v>73</v>
      </c>
      <c r="AY631" s="238" t="s">
        <v>170</v>
      </c>
    </row>
    <row r="632" s="12" customFormat="1">
      <c r="B632" s="228"/>
      <c r="C632" s="229"/>
      <c r="D632" s="230" t="s">
        <v>178</v>
      </c>
      <c r="E632" s="231" t="s">
        <v>21</v>
      </c>
      <c r="F632" s="232" t="s">
        <v>902</v>
      </c>
      <c r="G632" s="229"/>
      <c r="H632" s="231" t="s">
        <v>21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178</v>
      </c>
      <c r="AU632" s="238" t="s">
        <v>82</v>
      </c>
      <c r="AV632" s="12" t="s">
        <v>80</v>
      </c>
      <c r="AW632" s="12" t="s">
        <v>34</v>
      </c>
      <c r="AX632" s="12" t="s">
        <v>73</v>
      </c>
      <c r="AY632" s="238" t="s">
        <v>170</v>
      </c>
    </row>
    <row r="633" s="12" customFormat="1">
      <c r="B633" s="228"/>
      <c r="C633" s="229"/>
      <c r="D633" s="230" t="s">
        <v>178</v>
      </c>
      <c r="E633" s="231" t="s">
        <v>21</v>
      </c>
      <c r="F633" s="232" t="s">
        <v>903</v>
      </c>
      <c r="G633" s="229"/>
      <c r="H633" s="231" t="s">
        <v>21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178</v>
      </c>
      <c r="AU633" s="238" t="s">
        <v>82</v>
      </c>
      <c r="AV633" s="12" t="s">
        <v>80</v>
      </c>
      <c r="AW633" s="12" t="s">
        <v>34</v>
      </c>
      <c r="AX633" s="12" t="s">
        <v>73</v>
      </c>
      <c r="AY633" s="238" t="s">
        <v>170</v>
      </c>
    </row>
    <row r="634" s="13" customFormat="1">
      <c r="B634" s="239"/>
      <c r="C634" s="240"/>
      <c r="D634" s="230" t="s">
        <v>178</v>
      </c>
      <c r="E634" s="241" t="s">
        <v>21</v>
      </c>
      <c r="F634" s="242" t="s">
        <v>904</v>
      </c>
      <c r="G634" s="240"/>
      <c r="H634" s="243">
        <v>1.0800000000000001</v>
      </c>
      <c r="I634" s="244"/>
      <c r="J634" s="240"/>
      <c r="K634" s="240"/>
      <c r="L634" s="245"/>
      <c r="M634" s="246"/>
      <c r="N634" s="247"/>
      <c r="O634" s="247"/>
      <c r="P634" s="247"/>
      <c r="Q634" s="247"/>
      <c r="R634" s="247"/>
      <c r="S634" s="247"/>
      <c r="T634" s="248"/>
      <c r="AT634" s="249" t="s">
        <v>178</v>
      </c>
      <c r="AU634" s="249" t="s">
        <v>82</v>
      </c>
      <c r="AV634" s="13" t="s">
        <v>82</v>
      </c>
      <c r="AW634" s="13" t="s">
        <v>34</v>
      </c>
      <c r="AX634" s="13" t="s">
        <v>80</v>
      </c>
      <c r="AY634" s="249" t="s">
        <v>170</v>
      </c>
    </row>
    <row r="635" s="1" customFormat="1" ht="16.5" customHeight="1">
      <c r="B635" s="38"/>
      <c r="C635" s="261" t="s">
        <v>905</v>
      </c>
      <c r="D635" s="261" t="s">
        <v>363</v>
      </c>
      <c r="E635" s="262" t="s">
        <v>906</v>
      </c>
      <c r="F635" s="263" t="s">
        <v>907</v>
      </c>
      <c r="G635" s="264" t="s">
        <v>207</v>
      </c>
      <c r="H635" s="265">
        <v>1</v>
      </c>
      <c r="I635" s="266"/>
      <c r="J635" s="267">
        <f>ROUND(I635*H635,2)</f>
        <v>0</v>
      </c>
      <c r="K635" s="263" t="s">
        <v>21</v>
      </c>
      <c r="L635" s="268"/>
      <c r="M635" s="269" t="s">
        <v>21</v>
      </c>
      <c r="N635" s="270" t="s">
        <v>44</v>
      </c>
      <c r="O635" s="79"/>
      <c r="P635" s="225">
        <f>O635*H635</f>
        <v>0</v>
      </c>
      <c r="Q635" s="225">
        <v>0.035999999999999997</v>
      </c>
      <c r="R635" s="225">
        <f>Q635*H635</f>
        <v>0.035999999999999997</v>
      </c>
      <c r="S635" s="225">
        <v>0</v>
      </c>
      <c r="T635" s="226">
        <f>S635*H635</f>
        <v>0</v>
      </c>
      <c r="AR635" s="17" t="s">
        <v>424</v>
      </c>
      <c r="AT635" s="17" t="s">
        <v>363</v>
      </c>
      <c r="AU635" s="17" t="s">
        <v>82</v>
      </c>
      <c r="AY635" s="17" t="s">
        <v>170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7" t="s">
        <v>80</v>
      </c>
      <c r="BK635" s="227">
        <f>ROUND(I635*H635,2)</f>
        <v>0</v>
      </c>
      <c r="BL635" s="17" t="s">
        <v>303</v>
      </c>
      <c r="BM635" s="17" t="s">
        <v>908</v>
      </c>
    </row>
    <row r="636" s="1" customFormat="1" ht="22.5" customHeight="1">
      <c r="B636" s="38"/>
      <c r="C636" s="216" t="s">
        <v>909</v>
      </c>
      <c r="D636" s="216" t="s">
        <v>172</v>
      </c>
      <c r="E636" s="217" t="s">
        <v>910</v>
      </c>
      <c r="F636" s="218" t="s">
        <v>911</v>
      </c>
      <c r="G636" s="219" t="s">
        <v>570</v>
      </c>
      <c r="H636" s="220">
        <v>0.22600000000000001</v>
      </c>
      <c r="I636" s="221"/>
      <c r="J636" s="222">
        <f>ROUND(I636*H636,2)</f>
        <v>0</v>
      </c>
      <c r="K636" s="218" t="s">
        <v>176</v>
      </c>
      <c r="L636" s="43"/>
      <c r="M636" s="223" t="s">
        <v>21</v>
      </c>
      <c r="N636" s="224" t="s">
        <v>44</v>
      </c>
      <c r="O636" s="79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AR636" s="17" t="s">
        <v>303</v>
      </c>
      <c r="AT636" s="17" t="s">
        <v>172</v>
      </c>
      <c r="AU636" s="17" t="s">
        <v>82</v>
      </c>
      <c r="AY636" s="17" t="s">
        <v>170</v>
      </c>
      <c r="BE636" s="227">
        <f>IF(N636="základní",J636,0)</f>
        <v>0</v>
      </c>
      <c r="BF636" s="227">
        <f>IF(N636="snížená",J636,0)</f>
        <v>0</v>
      </c>
      <c r="BG636" s="227">
        <f>IF(N636="zákl. přenesená",J636,0)</f>
        <v>0</v>
      </c>
      <c r="BH636" s="227">
        <f>IF(N636="sníž. přenesená",J636,0)</f>
        <v>0</v>
      </c>
      <c r="BI636" s="227">
        <f>IF(N636="nulová",J636,0)</f>
        <v>0</v>
      </c>
      <c r="BJ636" s="17" t="s">
        <v>80</v>
      </c>
      <c r="BK636" s="227">
        <f>ROUND(I636*H636,2)</f>
        <v>0</v>
      </c>
      <c r="BL636" s="17" t="s">
        <v>303</v>
      </c>
      <c r="BM636" s="17" t="s">
        <v>912</v>
      </c>
    </row>
    <row r="637" s="11" customFormat="1" ht="22.8" customHeight="1">
      <c r="B637" s="200"/>
      <c r="C637" s="201"/>
      <c r="D637" s="202" t="s">
        <v>72</v>
      </c>
      <c r="E637" s="214" t="s">
        <v>913</v>
      </c>
      <c r="F637" s="214" t="s">
        <v>914</v>
      </c>
      <c r="G637" s="201"/>
      <c r="H637" s="201"/>
      <c r="I637" s="204"/>
      <c r="J637" s="215">
        <f>BK637</f>
        <v>0</v>
      </c>
      <c r="K637" s="201"/>
      <c r="L637" s="206"/>
      <c r="M637" s="207"/>
      <c r="N637" s="208"/>
      <c r="O637" s="208"/>
      <c r="P637" s="209">
        <f>SUM(P638:P659)</f>
        <v>0</v>
      </c>
      <c r="Q637" s="208"/>
      <c r="R637" s="209">
        <f>SUM(R638:R659)</f>
        <v>2.6679397999999996</v>
      </c>
      <c r="S637" s="208"/>
      <c r="T637" s="210">
        <f>SUM(T638:T659)</f>
        <v>0</v>
      </c>
      <c r="AR637" s="211" t="s">
        <v>82</v>
      </c>
      <c r="AT637" s="212" t="s">
        <v>72</v>
      </c>
      <c r="AU637" s="212" t="s">
        <v>80</v>
      </c>
      <c r="AY637" s="211" t="s">
        <v>170</v>
      </c>
      <c r="BK637" s="213">
        <f>SUM(BK638:BK659)</f>
        <v>0</v>
      </c>
    </row>
    <row r="638" s="1" customFormat="1" ht="22.5" customHeight="1">
      <c r="B638" s="38"/>
      <c r="C638" s="216" t="s">
        <v>915</v>
      </c>
      <c r="D638" s="216" t="s">
        <v>172</v>
      </c>
      <c r="E638" s="217" t="s">
        <v>916</v>
      </c>
      <c r="F638" s="218" t="s">
        <v>917</v>
      </c>
      <c r="G638" s="219" t="s">
        <v>175</v>
      </c>
      <c r="H638" s="220">
        <v>75.439999999999998</v>
      </c>
      <c r="I638" s="221"/>
      <c r="J638" s="222">
        <f>ROUND(I638*H638,2)</f>
        <v>0</v>
      </c>
      <c r="K638" s="218" t="s">
        <v>176</v>
      </c>
      <c r="L638" s="43"/>
      <c r="M638" s="223" t="s">
        <v>21</v>
      </c>
      <c r="N638" s="224" t="s">
        <v>44</v>
      </c>
      <c r="O638" s="79"/>
      <c r="P638" s="225">
        <f>O638*H638</f>
        <v>0</v>
      </c>
      <c r="Q638" s="225">
        <v>0.0039199999999999999</v>
      </c>
      <c r="R638" s="225">
        <f>Q638*H638</f>
        <v>0.29572479999999995</v>
      </c>
      <c r="S638" s="225">
        <v>0</v>
      </c>
      <c r="T638" s="226">
        <f>S638*H638</f>
        <v>0</v>
      </c>
      <c r="AR638" s="17" t="s">
        <v>303</v>
      </c>
      <c r="AT638" s="17" t="s">
        <v>172</v>
      </c>
      <c r="AU638" s="17" t="s">
        <v>82</v>
      </c>
      <c r="AY638" s="17" t="s">
        <v>170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17" t="s">
        <v>80</v>
      </c>
      <c r="BK638" s="227">
        <f>ROUND(I638*H638,2)</f>
        <v>0</v>
      </c>
      <c r="BL638" s="17" t="s">
        <v>303</v>
      </c>
      <c r="BM638" s="17" t="s">
        <v>918</v>
      </c>
    </row>
    <row r="639" s="12" customFormat="1">
      <c r="B639" s="228"/>
      <c r="C639" s="229"/>
      <c r="D639" s="230" t="s">
        <v>178</v>
      </c>
      <c r="E639" s="231" t="s">
        <v>21</v>
      </c>
      <c r="F639" s="232" t="s">
        <v>919</v>
      </c>
      <c r="G639" s="229"/>
      <c r="H639" s="231" t="s">
        <v>21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178</v>
      </c>
      <c r="AU639" s="238" t="s">
        <v>82</v>
      </c>
      <c r="AV639" s="12" t="s">
        <v>80</v>
      </c>
      <c r="AW639" s="12" t="s">
        <v>34</v>
      </c>
      <c r="AX639" s="12" t="s">
        <v>73</v>
      </c>
      <c r="AY639" s="238" t="s">
        <v>170</v>
      </c>
    </row>
    <row r="640" s="12" customFormat="1">
      <c r="B640" s="228"/>
      <c r="C640" s="229"/>
      <c r="D640" s="230" t="s">
        <v>178</v>
      </c>
      <c r="E640" s="231" t="s">
        <v>21</v>
      </c>
      <c r="F640" s="232" t="s">
        <v>920</v>
      </c>
      <c r="G640" s="229"/>
      <c r="H640" s="231" t="s">
        <v>21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178</v>
      </c>
      <c r="AU640" s="238" t="s">
        <v>82</v>
      </c>
      <c r="AV640" s="12" t="s">
        <v>80</v>
      </c>
      <c r="AW640" s="12" t="s">
        <v>34</v>
      </c>
      <c r="AX640" s="12" t="s">
        <v>73</v>
      </c>
      <c r="AY640" s="238" t="s">
        <v>170</v>
      </c>
    </row>
    <row r="641" s="13" customFormat="1">
      <c r="B641" s="239"/>
      <c r="C641" s="240"/>
      <c r="D641" s="230" t="s">
        <v>178</v>
      </c>
      <c r="E641" s="241" t="s">
        <v>21</v>
      </c>
      <c r="F641" s="242" t="s">
        <v>324</v>
      </c>
      <c r="G641" s="240"/>
      <c r="H641" s="243">
        <v>27.219999999999999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AT641" s="249" t="s">
        <v>178</v>
      </c>
      <c r="AU641" s="249" t="s">
        <v>82</v>
      </c>
      <c r="AV641" s="13" t="s">
        <v>82</v>
      </c>
      <c r="AW641" s="13" t="s">
        <v>34</v>
      </c>
      <c r="AX641" s="13" t="s">
        <v>73</v>
      </c>
      <c r="AY641" s="249" t="s">
        <v>170</v>
      </c>
    </row>
    <row r="642" s="13" customFormat="1">
      <c r="B642" s="239"/>
      <c r="C642" s="240"/>
      <c r="D642" s="230" t="s">
        <v>178</v>
      </c>
      <c r="E642" s="241" t="s">
        <v>21</v>
      </c>
      <c r="F642" s="242" t="s">
        <v>325</v>
      </c>
      <c r="G642" s="240"/>
      <c r="H642" s="243">
        <v>29.800000000000001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AT642" s="249" t="s">
        <v>178</v>
      </c>
      <c r="AU642" s="249" t="s">
        <v>82</v>
      </c>
      <c r="AV642" s="13" t="s">
        <v>82</v>
      </c>
      <c r="AW642" s="13" t="s">
        <v>34</v>
      </c>
      <c r="AX642" s="13" t="s">
        <v>73</v>
      </c>
      <c r="AY642" s="249" t="s">
        <v>170</v>
      </c>
    </row>
    <row r="643" s="13" customFormat="1">
      <c r="B643" s="239"/>
      <c r="C643" s="240"/>
      <c r="D643" s="230" t="s">
        <v>178</v>
      </c>
      <c r="E643" s="241" t="s">
        <v>21</v>
      </c>
      <c r="F643" s="242" t="s">
        <v>232</v>
      </c>
      <c r="G643" s="240"/>
      <c r="H643" s="243">
        <v>18.420000000000002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AT643" s="249" t="s">
        <v>178</v>
      </c>
      <c r="AU643" s="249" t="s">
        <v>82</v>
      </c>
      <c r="AV643" s="13" t="s">
        <v>82</v>
      </c>
      <c r="AW643" s="13" t="s">
        <v>34</v>
      </c>
      <c r="AX643" s="13" t="s">
        <v>73</v>
      </c>
      <c r="AY643" s="249" t="s">
        <v>170</v>
      </c>
    </row>
    <row r="644" s="14" customFormat="1">
      <c r="B644" s="250"/>
      <c r="C644" s="251"/>
      <c r="D644" s="230" t="s">
        <v>178</v>
      </c>
      <c r="E644" s="252" t="s">
        <v>21</v>
      </c>
      <c r="F644" s="253" t="s">
        <v>200</v>
      </c>
      <c r="G644" s="251"/>
      <c r="H644" s="254">
        <v>75.439999999999998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AT644" s="260" t="s">
        <v>178</v>
      </c>
      <c r="AU644" s="260" t="s">
        <v>82</v>
      </c>
      <c r="AV644" s="14" t="s">
        <v>92</v>
      </c>
      <c r="AW644" s="14" t="s">
        <v>34</v>
      </c>
      <c r="AX644" s="14" t="s">
        <v>80</v>
      </c>
      <c r="AY644" s="260" t="s">
        <v>170</v>
      </c>
    </row>
    <row r="645" s="1" customFormat="1" ht="16.5" customHeight="1">
      <c r="B645" s="38"/>
      <c r="C645" s="261" t="s">
        <v>921</v>
      </c>
      <c r="D645" s="261" t="s">
        <v>363</v>
      </c>
      <c r="E645" s="262" t="s">
        <v>922</v>
      </c>
      <c r="F645" s="263" t="s">
        <v>923</v>
      </c>
      <c r="G645" s="264" t="s">
        <v>175</v>
      </c>
      <c r="H645" s="265">
        <v>82.983999999999995</v>
      </c>
      <c r="I645" s="266"/>
      <c r="J645" s="267">
        <f>ROUND(I645*H645,2)</f>
        <v>0</v>
      </c>
      <c r="K645" s="263" t="s">
        <v>21</v>
      </c>
      <c r="L645" s="268"/>
      <c r="M645" s="269" t="s">
        <v>21</v>
      </c>
      <c r="N645" s="270" t="s">
        <v>44</v>
      </c>
      <c r="O645" s="79"/>
      <c r="P645" s="225">
        <f>O645*H645</f>
        <v>0</v>
      </c>
      <c r="Q645" s="225">
        <v>0.019199999999999998</v>
      </c>
      <c r="R645" s="225">
        <f>Q645*H645</f>
        <v>1.5932927999999997</v>
      </c>
      <c r="S645" s="225">
        <v>0</v>
      </c>
      <c r="T645" s="226">
        <f>S645*H645</f>
        <v>0</v>
      </c>
      <c r="AR645" s="17" t="s">
        <v>424</v>
      </c>
      <c r="AT645" s="17" t="s">
        <v>363</v>
      </c>
      <c r="AU645" s="17" t="s">
        <v>82</v>
      </c>
      <c r="AY645" s="17" t="s">
        <v>170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7" t="s">
        <v>80</v>
      </c>
      <c r="BK645" s="227">
        <f>ROUND(I645*H645,2)</f>
        <v>0</v>
      </c>
      <c r="BL645" s="17" t="s">
        <v>303</v>
      </c>
      <c r="BM645" s="17" t="s">
        <v>924</v>
      </c>
    </row>
    <row r="646" s="13" customFormat="1">
      <c r="B646" s="239"/>
      <c r="C646" s="240"/>
      <c r="D646" s="230" t="s">
        <v>178</v>
      </c>
      <c r="E646" s="241" t="s">
        <v>21</v>
      </c>
      <c r="F646" s="242" t="s">
        <v>925</v>
      </c>
      <c r="G646" s="240"/>
      <c r="H646" s="243">
        <v>75.439999999999998</v>
      </c>
      <c r="I646" s="244"/>
      <c r="J646" s="240"/>
      <c r="K646" s="240"/>
      <c r="L646" s="245"/>
      <c r="M646" s="246"/>
      <c r="N646" s="247"/>
      <c r="O646" s="247"/>
      <c r="P646" s="247"/>
      <c r="Q646" s="247"/>
      <c r="R646" s="247"/>
      <c r="S646" s="247"/>
      <c r="T646" s="248"/>
      <c r="AT646" s="249" t="s">
        <v>178</v>
      </c>
      <c r="AU646" s="249" t="s">
        <v>82</v>
      </c>
      <c r="AV646" s="13" t="s">
        <v>82</v>
      </c>
      <c r="AW646" s="13" t="s">
        <v>34</v>
      </c>
      <c r="AX646" s="13" t="s">
        <v>73</v>
      </c>
      <c r="AY646" s="249" t="s">
        <v>170</v>
      </c>
    </row>
    <row r="647" s="13" customFormat="1">
      <c r="B647" s="239"/>
      <c r="C647" s="240"/>
      <c r="D647" s="230" t="s">
        <v>178</v>
      </c>
      <c r="E647" s="241" t="s">
        <v>21</v>
      </c>
      <c r="F647" s="242" t="s">
        <v>712</v>
      </c>
      <c r="G647" s="240"/>
      <c r="H647" s="243">
        <v>82.983999999999995</v>
      </c>
      <c r="I647" s="244"/>
      <c r="J647" s="240"/>
      <c r="K647" s="240"/>
      <c r="L647" s="245"/>
      <c r="M647" s="246"/>
      <c r="N647" s="247"/>
      <c r="O647" s="247"/>
      <c r="P647" s="247"/>
      <c r="Q647" s="247"/>
      <c r="R647" s="247"/>
      <c r="S647" s="247"/>
      <c r="T647" s="248"/>
      <c r="AT647" s="249" t="s">
        <v>178</v>
      </c>
      <c r="AU647" s="249" t="s">
        <v>82</v>
      </c>
      <c r="AV647" s="13" t="s">
        <v>82</v>
      </c>
      <c r="AW647" s="13" t="s">
        <v>34</v>
      </c>
      <c r="AX647" s="13" t="s">
        <v>80</v>
      </c>
      <c r="AY647" s="249" t="s">
        <v>170</v>
      </c>
    </row>
    <row r="648" s="1" customFormat="1" ht="16.5" customHeight="1">
      <c r="B648" s="38"/>
      <c r="C648" s="216" t="s">
        <v>926</v>
      </c>
      <c r="D648" s="216" t="s">
        <v>172</v>
      </c>
      <c r="E648" s="217" t="s">
        <v>927</v>
      </c>
      <c r="F648" s="218" t="s">
        <v>928</v>
      </c>
      <c r="G648" s="219" t="s">
        <v>306</v>
      </c>
      <c r="H648" s="220">
        <v>17.93</v>
      </c>
      <c r="I648" s="221"/>
      <c r="J648" s="222">
        <f>ROUND(I648*H648,2)</f>
        <v>0</v>
      </c>
      <c r="K648" s="218" t="s">
        <v>176</v>
      </c>
      <c r="L648" s="43"/>
      <c r="M648" s="223" t="s">
        <v>21</v>
      </c>
      <c r="N648" s="224" t="s">
        <v>44</v>
      </c>
      <c r="O648" s="79"/>
      <c r="P648" s="225">
        <f>O648*H648</f>
        <v>0</v>
      </c>
      <c r="Q648" s="225">
        <v>0.00062</v>
      </c>
      <c r="R648" s="225">
        <f>Q648*H648</f>
        <v>0.011116599999999999</v>
      </c>
      <c r="S648" s="225">
        <v>0</v>
      </c>
      <c r="T648" s="226">
        <f>S648*H648</f>
        <v>0</v>
      </c>
      <c r="AR648" s="17" t="s">
        <v>303</v>
      </c>
      <c r="AT648" s="17" t="s">
        <v>172</v>
      </c>
      <c r="AU648" s="17" t="s">
        <v>82</v>
      </c>
      <c r="AY648" s="17" t="s">
        <v>170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7" t="s">
        <v>80</v>
      </c>
      <c r="BK648" s="227">
        <f>ROUND(I648*H648,2)</f>
        <v>0</v>
      </c>
      <c r="BL648" s="17" t="s">
        <v>303</v>
      </c>
      <c r="BM648" s="17" t="s">
        <v>929</v>
      </c>
    </row>
    <row r="649" s="13" customFormat="1">
      <c r="B649" s="239"/>
      <c r="C649" s="240"/>
      <c r="D649" s="230" t="s">
        <v>178</v>
      </c>
      <c r="E649" s="241" t="s">
        <v>21</v>
      </c>
      <c r="F649" s="242" t="s">
        <v>930</v>
      </c>
      <c r="G649" s="240"/>
      <c r="H649" s="243">
        <v>15.08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AT649" s="249" t="s">
        <v>178</v>
      </c>
      <c r="AU649" s="249" t="s">
        <v>82</v>
      </c>
      <c r="AV649" s="13" t="s">
        <v>82</v>
      </c>
      <c r="AW649" s="13" t="s">
        <v>34</v>
      </c>
      <c r="AX649" s="13" t="s">
        <v>73</v>
      </c>
      <c r="AY649" s="249" t="s">
        <v>170</v>
      </c>
    </row>
    <row r="650" s="13" customFormat="1">
      <c r="B650" s="239"/>
      <c r="C650" s="240"/>
      <c r="D650" s="230" t="s">
        <v>178</v>
      </c>
      <c r="E650" s="241" t="s">
        <v>21</v>
      </c>
      <c r="F650" s="242" t="s">
        <v>931</v>
      </c>
      <c r="G650" s="240"/>
      <c r="H650" s="243">
        <v>6.7000000000000002</v>
      </c>
      <c r="I650" s="244"/>
      <c r="J650" s="240"/>
      <c r="K650" s="240"/>
      <c r="L650" s="245"/>
      <c r="M650" s="246"/>
      <c r="N650" s="247"/>
      <c r="O650" s="247"/>
      <c r="P650" s="247"/>
      <c r="Q650" s="247"/>
      <c r="R650" s="247"/>
      <c r="S650" s="247"/>
      <c r="T650" s="248"/>
      <c r="AT650" s="249" t="s">
        <v>178</v>
      </c>
      <c r="AU650" s="249" t="s">
        <v>82</v>
      </c>
      <c r="AV650" s="13" t="s">
        <v>82</v>
      </c>
      <c r="AW650" s="13" t="s">
        <v>34</v>
      </c>
      <c r="AX650" s="13" t="s">
        <v>73</v>
      </c>
      <c r="AY650" s="249" t="s">
        <v>170</v>
      </c>
    </row>
    <row r="651" s="13" customFormat="1">
      <c r="B651" s="239"/>
      <c r="C651" s="240"/>
      <c r="D651" s="230" t="s">
        <v>178</v>
      </c>
      <c r="E651" s="241" t="s">
        <v>21</v>
      </c>
      <c r="F651" s="242" t="s">
        <v>932</v>
      </c>
      <c r="G651" s="240"/>
      <c r="H651" s="243">
        <v>-3.8500000000000001</v>
      </c>
      <c r="I651" s="244"/>
      <c r="J651" s="240"/>
      <c r="K651" s="240"/>
      <c r="L651" s="245"/>
      <c r="M651" s="246"/>
      <c r="N651" s="247"/>
      <c r="O651" s="247"/>
      <c r="P651" s="247"/>
      <c r="Q651" s="247"/>
      <c r="R651" s="247"/>
      <c r="S651" s="247"/>
      <c r="T651" s="248"/>
      <c r="AT651" s="249" t="s">
        <v>178</v>
      </c>
      <c r="AU651" s="249" t="s">
        <v>82</v>
      </c>
      <c r="AV651" s="13" t="s">
        <v>82</v>
      </c>
      <c r="AW651" s="13" t="s">
        <v>34</v>
      </c>
      <c r="AX651" s="13" t="s">
        <v>73</v>
      </c>
      <c r="AY651" s="249" t="s">
        <v>170</v>
      </c>
    </row>
    <row r="652" s="14" customFormat="1">
      <c r="B652" s="250"/>
      <c r="C652" s="251"/>
      <c r="D652" s="230" t="s">
        <v>178</v>
      </c>
      <c r="E652" s="252" t="s">
        <v>21</v>
      </c>
      <c r="F652" s="253" t="s">
        <v>200</v>
      </c>
      <c r="G652" s="251"/>
      <c r="H652" s="254">
        <v>17.93</v>
      </c>
      <c r="I652" s="255"/>
      <c r="J652" s="251"/>
      <c r="K652" s="251"/>
      <c r="L652" s="256"/>
      <c r="M652" s="257"/>
      <c r="N652" s="258"/>
      <c r="O652" s="258"/>
      <c r="P652" s="258"/>
      <c r="Q652" s="258"/>
      <c r="R652" s="258"/>
      <c r="S652" s="258"/>
      <c r="T652" s="259"/>
      <c r="AT652" s="260" t="s">
        <v>178</v>
      </c>
      <c r="AU652" s="260" t="s">
        <v>82</v>
      </c>
      <c r="AV652" s="14" t="s">
        <v>92</v>
      </c>
      <c r="AW652" s="14" t="s">
        <v>34</v>
      </c>
      <c r="AX652" s="14" t="s">
        <v>80</v>
      </c>
      <c r="AY652" s="260" t="s">
        <v>170</v>
      </c>
    </row>
    <row r="653" s="1" customFormat="1" ht="16.5" customHeight="1">
      <c r="B653" s="38"/>
      <c r="C653" s="261" t="s">
        <v>933</v>
      </c>
      <c r="D653" s="261" t="s">
        <v>363</v>
      </c>
      <c r="E653" s="262" t="s">
        <v>934</v>
      </c>
      <c r="F653" s="263" t="s">
        <v>935</v>
      </c>
      <c r="G653" s="264" t="s">
        <v>175</v>
      </c>
      <c r="H653" s="265">
        <v>2.1520000000000001</v>
      </c>
      <c r="I653" s="266"/>
      <c r="J653" s="267">
        <f>ROUND(I653*H653,2)</f>
        <v>0</v>
      </c>
      <c r="K653" s="263" t="s">
        <v>21</v>
      </c>
      <c r="L653" s="268"/>
      <c r="M653" s="269" t="s">
        <v>21</v>
      </c>
      <c r="N653" s="270" t="s">
        <v>44</v>
      </c>
      <c r="O653" s="79"/>
      <c r="P653" s="225">
        <f>O653*H653</f>
        <v>0</v>
      </c>
      <c r="Q653" s="225">
        <v>0.019199999999999998</v>
      </c>
      <c r="R653" s="225">
        <f>Q653*H653</f>
        <v>0.041318399999999998</v>
      </c>
      <c r="S653" s="225">
        <v>0</v>
      </c>
      <c r="T653" s="226">
        <f>S653*H653</f>
        <v>0</v>
      </c>
      <c r="AR653" s="17" t="s">
        <v>424</v>
      </c>
      <c r="AT653" s="17" t="s">
        <v>363</v>
      </c>
      <c r="AU653" s="17" t="s">
        <v>82</v>
      </c>
      <c r="AY653" s="17" t="s">
        <v>170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7" t="s">
        <v>80</v>
      </c>
      <c r="BK653" s="227">
        <f>ROUND(I653*H653,2)</f>
        <v>0</v>
      </c>
      <c r="BL653" s="17" t="s">
        <v>303</v>
      </c>
      <c r="BM653" s="17" t="s">
        <v>936</v>
      </c>
    </row>
    <row r="654" s="13" customFormat="1">
      <c r="B654" s="239"/>
      <c r="C654" s="240"/>
      <c r="D654" s="230" t="s">
        <v>178</v>
      </c>
      <c r="E654" s="241" t="s">
        <v>21</v>
      </c>
      <c r="F654" s="242" t="s">
        <v>937</v>
      </c>
      <c r="G654" s="240"/>
      <c r="H654" s="243">
        <v>1.7929999999999999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AT654" s="249" t="s">
        <v>178</v>
      </c>
      <c r="AU654" s="249" t="s">
        <v>82</v>
      </c>
      <c r="AV654" s="13" t="s">
        <v>82</v>
      </c>
      <c r="AW654" s="13" t="s">
        <v>34</v>
      </c>
      <c r="AX654" s="13" t="s">
        <v>73</v>
      </c>
      <c r="AY654" s="249" t="s">
        <v>170</v>
      </c>
    </row>
    <row r="655" s="13" customFormat="1">
      <c r="B655" s="239"/>
      <c r="C655" s="240"/>
      <c r="D655" s="230" t="s">
        <v>178</v>
      </c>
      <c r="E655" s="241" t="s">
        <v>21</v>
      </c>
      <c r="F655" s="242" t="s">
        <v>938</v>
      </c>
      <c r="G655" s="240"/>
      <c r="H655" s="243">
        <v>2.1520000000000001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AT655" s="249" t="s">
        <v>178</v>
      </c>
      <c r="AU655" s="249" t="s">
        <v>82</v>
      </c>
      <c r="AV655" s="13" t="s">
        <v>82</v>
      </c>
      <c r="AW655" s="13" t="s">
        <v>34</v>
      </c>
      <c r="AX655" s="13" t="s">
        <v>80</v>
      </c>
      <c r="AY655" s="249" t="s">
        <v>170</v>
      </c>
    </row>
    <row r="656" s="1" customFormat="1" ht="16.5" customHeight="1">
      <c r="B656" s="38"/>
      <c r="C656" s="216" t="s">
        <v>939</v>
      </c>
      <c r="D656" s="216" t="s">
        <v>172</v>
      </c>
      <c r="E656" s="217" t="s">
        <v>940</v>
      </c>
      <c r="F656" s="218" t="s">
        <v>941</v>
      </c>
      <c r="G656" s="219" t="s">
        <v>175</v>
      </c>
      <c r="H656" s="220">
        <v>75.439999999999998</v>
      </c>
      <c r="I656" s="221"/>
      <c r="J656" s="222">
        <f>ROUND(I656*H656,2)</f>
        <v>0</v>
      </c>
      <c r="K656" s="218" t="s">
        <v>176</v>
      </c>
      <c r="L656" s="43"/>
      <c r="M656" s="223" t="s">
        <v>21</v>
      </c>
      <c r="N656" s="224" t="s">
        <v>44</v>
      </c>
      <c r="O656" s="79"/>
      <c r="P656" s="225">
        <f>O656*H656</f>
        <v>0</v>
      </c>
      <c r="Q656" s="225">
        <v>0.0077000000000000002</v>
      </c>
      <c r="R656" s="225">
        <f>Q656*H656</f>
        <v>0.58088799999999996</v>
      </c>
      <c r="S656" s="225">
        <v>0</v>
      </c>
      <c r="T656" s="226">
        <f>S656*H656</f>
        <v>0</v>
      </c>
      <c r="AR656" s="17" t="s">
        <v>303</v>
      </c>
      <c r="AT656" s="17" t="s">
        <v>172</v>
      </c>
      <c r="AU656" s="17" t="s">
        <v>82</v>
      </c>
      <c r="AY656" s="17" t="s">
        <v>170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7" t="s">
        <v>80</v>
      </c>
      <c r="BK656" s="227">
        <f>ROUND(I656*H656,2)</f>
        <v>0</v>
      </c>
      <c r="BL656" s="17" t="s">
        <v>303</v>
      </c>
      <c r="BM656" s="17" t="s">
        <v>942</v>
      </c>
    </row>
    <row r="657" s="1" customFormat="1" ht="22.5" customHeight="1">
      <c r="B657" s="38"/>
      <c r="C657" s="216" t="s">
        <v>943</v>
      </c>
      <c r="D657" s="216" t="s">
        <v>172</v>
      </c>
      <c r="E657" s="217" t="s">
        <v>944</v>
      </c>
      <c r="F657" s="218" t="s">
        <v>945</v>
      </c>
      <c r="G657" s="219" t="s">
        <v>175</v>
      </c>
      <c r="H657" s="220">
        <v>75.439999999999998</v>
      </c>
      <c r="I657" s="221"/>
      <c r="J657" s="222">
        <f>ROUND(I657*H657,2)</f>
        <v>0</v>
      </c>
      <c r="K657" s="218" t="s">
        <v>176</v>
      </c>
      <c r="L657" s="43"/>
      <c r="M657" s="223" t="s">
        <v>21</v>
      </c>
      <c r="N657" s="224" t="s">
        <v>44</v>
      </c>
      <c r="O657" s="79"/>
      <c r="P657" s="225">
        <f>O657*H657</f>
        <v>0</v>
      </c>
      <c r="Q657" s="225">
        <v>0.0019300000000000001</v>
      </c>
      <c r="R657" s="225">
        <f>Q657*H657</f>
        <v>0.14559920000000001</v>
      </c>
      <c r="S657" s="225">
        <v>0</v>
      </c>
      <c r="T657" s="226">
        <f>S657*H657</f>
        <v>0</v>
      </c>
      <c r="AR657" s="17" t="s">
        <v>303</v>
      </c>
      <c r="AT657" s="17" t="s">
        <v>172</v>
      </c>
      <c r="AU657" s="17" t="s">
        <v>82</v>
      </c>
      <c r="AY657" s="17" t="s">
        <v>170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7" t="s">
        <v>80</v>
      </c>
      <c r="BK657" s="227">
        <f>ROUND(I657*H657,2)</f>
        <v>0</v>
      </c>
      <c r="BL657" s="17" t="s">
        <v>303</v>
      </c>
      <c r="BM657" s="17" t="s">
        <v>946</v>
      </c>
    </row>
    <row r="658" s="13" customFormat="1">
      <c r="B658" s="239"/>
      <c r="C658" s="240"/>
      <c r="D658" s="230" t="s">
        <v>178</v>
      </c>
      <c r="E658" s="241" t="s">
        <v>21</v>
      </c>
      <c r="F658" s="242" t="s">
        <v>925</v>
      </c>
      <c r="G658" s="240"/>
      <c r="H658" s="243">
        <v>75.439999999999998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AT658" s="249" t="s">
        <v>178</v>
      </c>
      <c r="AU658" s="249" t="s">
        <v>82</v>
      </c>
      <c r="AV658" s="13" t="s">
        <v>82</v>
      </c>
      <c r="AW658" s="13" t="s">
        <v>34</v>
      </c>
      <c r="AX658" s="13" t="s">
        <v>80</v>
      </c>
      <c r="AY658" s="249" t="s">
        <v>170</v>
      </c>
    </row>
    <row r="659" s="1" customFormat="1" ht="22.5" customHeight="1">
      <c r="B659" s="38"/>
      <c r="C659" s="216" t="s">
        <v>947</v>
      </c>
      <c r="D659" s="216" t="s">
        <v>172</v>
      </c>
      <c r="E659" s="217" t="s">
        <v>948</v>
      </c>
      <c r="F659" s="218" t="s">
        <v>949</v>
      </c>
      <c r="G659" s="219" t="s">
        <v>570</v>
      </c>
      <c r="H659" s="220">
        <v>2.6680000000000001</v>
      </c>
      <c r="I659" s="221"/>
      <c r="J659" s="222">
        <f>ROUND(I659*H659,2)</f>
        <v>0</v>
      </c>
      <c r="K659" s="218" t="s">
        <v>176</v>
      </c>
      <c r="L659" s="43"/>
      <c r="M659" s="223" t="s">
        <v>21</v>
      </c>
      <c r="N659" s="224" t="s">
        <v>44</v>
      </c>
      <c r="O659" s="79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AR659" s="17" t="s">
        <v>303</v>
      </c>
      <c r="AT659" s="17" t="s">
        <v>172</v>
      </c>
      <c r="AU659" s="17" t="s">
        <v>82</v>
      </c>
      <c r="AY659" s="17" t="s">
        <v>170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7" t="s">
        <v>80</v>
      </c>
      <c r="BK659" s="227">
        <f>ROUND(I659*H659,2)</f>
        <v>0</v>
      </c>
      <c r="BL659" s="17" t="s">
        <v>303</v>
      </c>
      <c r="BM659" s="17" t="s">
        <v>950</v>
      </c>
    </row>
    <row r="660" s="11" customFormat="1" ht="22.8" customHeight="1">
      <c r="B660" s="200"/>
      <c r="C660" s="201"/>
      <c r="D660" s="202" t="s">
        <v>72</v>
      </c>
      <c r="E660" s="214" t="s">
        <v>951</v>
      </c>
      <c r="F660" s="214" t="s">
        <v>952</v>
      </c>
      <c r="G660" s="201"/>
      <c r="H660" s="201"/>
      <c r="I660" s="204"/>
      <c r="J660" s="215">
        <f>BK660</f>
        <v>0</v>
      </c>
      <c r="K660" s="201"/>
      <c r="L660" s="206"/>
      <c r="M660" s="207"/>
      <c r="N660" s="208"/>
      <c r="O660" s="208"/>
      <c r="P660" s="209">
        <f>SUM(P661:P676)</f>
        <v>0</v>
      </c>
      <c r="Q660" s="208"/>
      <c r="R660" s="209">
        <f>SUM(R661:R676)</f>
        <v>0</v>
      </c>
      <c r="S660" s="208"/>
      <c r="T660" s="210">
        <f>SUM(T661:T676)</f>
        <v>0.11468100000000001</v>
      </c>
      <c r="AR660" s="211" t="s">
        <v>82</v>
      </c>
      <c r="AT660" s="212" t="s">
        <v>72</v>
      </c>
      <c r="AU660" s="212" t="s">
        <v>80</v>
      </c>
      <c r="AY660" s="211" t="s">
        <v>170</v>
      </c>
      <c r="BK660" s="213">
        <f>SUM(BK661:BK676)</f>
        <v>0</v>
      </c>
    </row>
    <row r="661" s="1" customFormat="1" ht="16.5" customHeight="1">
      <c r="B661" s="38"/>
      <c r="C661" s="216" t="s">
        <v>953</v>
      </c>
      <c r="D661" s="216" t="s">
        <v>172</v>
      </c>
      <c r="E661" s="217" t="s">
        <v>954</v>
      </c>
      <c r="F661" s="218" t="s">
        <v>955</v>
      </c>
      <c r="G661" s="219" t="s">
        <v>175</v>
      </c>
      <c r="H661" s="220">
        <v>36.128</v>
      </c>
      <c r="I661" s="221"/>
      <c r="J661" s="222">
        <f>ROUND(I661*H661,2)</f>
        <v>0</v>
      </c>
      <c r="K661" s="218" t="s">
        <v>176</v>
      </c>
      <c r="L661" s="43"/>
      <c r="M661" s="223" t="s">
        <v>21</v>
      </c>
      <c r="N661" s="224" t="s">
        <v>44</v>
      </c>
      <c r="O661" s="79"/>
      <c r="P661" s="225">
        <f>O661*H661</f>
        <v>0</v>
      </c>
      <c r="Q661" s="225">
        <v>0</v>
      </c>
      <c r="R661" s="225">
        <f>Q661*H661</f>
        <v>0</v>
      </c>
      <c r="S661" s="225">
        <v>0.0030000000000000001</v>
      </c>
      <c r="T661" s="226">
        <f>S661*H661</f>
        <v>0.10838400000000001</v>
      </c>
      <c r="AR661" s="17" t="s">
        <v>303</v>
      </c>
      <c r="AT661" s="17" t="s">
        <v>172</v>
      </c>
      <c r="AU661" s="17" t="s">
        <v>82</v>
      </c>
      <c r="AY661" s="17" t="s">
        <v>170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7" t="s">
        <v>80</v>
      </c>
      <c r="BK661" s="227">
        <f>ROUND(I661*H661,2)</f>
        <v>0</v>
      </c>
      <c r="BL661" s="17" t="s">
        <v>303</v>
      </c>
      <c r="BM661" s="17" t="s">
        <v>956</v>
      </c>
    </row>
    <row r="662" s="12" customFormat="1">
      <c r="B662" s="228"/>
      <c r="C662" s="229"/>
      <c r="D662" s="230" t="s">
        <v>178</v>
      </c>
      <c r="E662" s="231" t="s">
        <v>21</v>
      </c>
      <c r="F662" s="232" t="s">
        <v>957</v>
      </c>
      <c r="G662" s="229"/>
      <c r="H662" s="231" t="s">
        <v>21</v>
      </c>
      <c r="I662" s="233"/>
      <c r="J662" s="229"/>
      <c r="K662" s="229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178</v>
      </c>
      <c r="AU662" s="238" t="s">
        <v>82</v>
      </c>
      <c r="AV662" s="12" t="s">
        <v>80</v>
      </c>
      <c r="AW662" s="12" t="s">
        <v>34</v>
      </c>
      <c r="AX662" s="12" t="s">
        <v>73</v>
      </c>
      <c r="AY662" s="238" t="s">
        <v>170</v>
      </c>
    </row>
    <row r="663" s="12" customFormat="1">
      <c r="B663" s="228"/>
      <c r="C663" s="229"/>
      <c r="D663" s="230" t="s">
        <v>178</v>
      </c>
      <c r="E663" s="231" t="s">
        <v>21</v>
      </c>
      <c r="F663" s="232" t="s">
        <v>406</v>
      </c>
      <c r="G663" s="229"/>
      <c r="H663" s="231" t="s">
        <v>21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178</v>
      </c>
      <c r="AU663" s="238" t="s">
        <v>82</v>
      </c>
      <c r="AV663" s="12" t="s">
        <v>80</v>
      </c>
      <c r="AW663" s="12" t="s">
        <v>34</v>
      </c>
      <c r="AX663" s="12" t="s">
        <v>73</v>
      </c>
      <c r="AY663" s="238" t="s">
        <v>170</v>
      </c>
    </row>
    <row r="664" s="13" customFormat="1">
      <c r="B664" s="239"/>
      <c r="C664" s="240"/>
      <c r="D664" s="230" t="s">
        <v>178</v>
      </c>
      <c r="E664" s="241" t="s">
        <v>21</v>
      </c>
      <c r="F664" s="242" t="s">
        <v>958</v>
      </c>
      <c r="G664" s="240"/>
      <c r="H664" s="243">
        <v>36.128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AT664" s="249" t="s">
        <v>178</v>
      </c>
      <c r="AU664" s="249" t="s">
        <v>82</v>
      </c>
      <c r="AV664" s="13" t="s">
        <v>82</v>
      </c>
      <c r="AW664" s="13" t="s">
        <v>34</v>
      </c>
      <c r="AX664" s="13" t="s">
        <v>80</v>
      </c>
      <c r="AY664" s="249" t="s">
        <v>170</v>
      </c>
    </row>
    <row r="665" s="1" customFormat="1" ht="16.5" customHeight="1">
      <c r="B665" s="38"/>
      <c r="C665" s="216" t="s">
        <v>959</v>
      </c>
      <c r="D665" s="216" t="s">
        <v>172</v>
      </c>
      <c r="E665" s="217" t="s">
        <v>960</v>
      </c>
      <c r="F665" s="218" t="s">
        <v>961</v>
      </c>
      <c r="G665" s="219" t="s">
        <v>306</v>
      </c>
      <c r="H665" s="220">
        <v>20.989999999999998</v>
      </c>
      <c r="I665" s="221"/>
      <c r="J665" s="222">
        <f>ROUND(I665*H665,2)</f>
        <v>0</v>
      </c>
      <c r="K665" s="218" t="s">
        <v>176</v>
      </c>
      <c r="L665" s="43"/>
      <c r="M665" s="223" t="s">
        <v>21</v>
      </c>
      <c r="N665" s="224" t="s">
        <v>44</v>
      </c>
      <c r="O665" s="79"/>
      <c r="P665" s="225">
        <f>O665*H665</f>
        <v>0</v>
      </c>
      <c r="Q665" s="225">
        <v>0</v>
      </c>
      <c r="R665" s="225">
        <f>Q665*H665</f>
        <v>0</v>
      </c>
      <c r="S665" s="225">
        <v>0.00029999999999999997</v>
      </c>
      <c r="T665" s="226">
        <f>S665*H665</f>
        <v>0.0062969999999999988</v>
      </c>
      <c r="AR665" s="17" t="s">
        <v>303</v>
      </c>
      <c r="AT665" s="17" t="s">
        <v>172</v>
      </c>
      <c r="AU665" s="17" t="s">
        <v>82</v>
      </c>
      <c r="AY665" s="17" t="s">
        <v>170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7" t="s">
        <v>80</v>
      </c>
      <c r="BK665" s="227">
        <f>ROUND(I665*H665,2)</f>
        <v>0</v>
      </c>
      <c r="BL665" s="17" t="s">
        <v>303</v>
      </c>
      <c r="BM665" s="17" t="s">
        <v>962</v>
      </c>
    </row>
    <row r="666" s="13" customFormat="1">
      <c r="B666" s="239"/>
      <c r="C666" s="240"/>
      <c r="D666" s="230" t="s">
        <v>178</v>
      </c>
      <c r="E666" s="241" t="s">
        <v>21</v>
      </c>
      <c r="F666" s="242" t="s">
        <v>963</v>
      </c>
      <c r="G666" s="240"/>
      <c r="H666" s="243">
        <v>24.09</v>
      </c>
      <c r="I666" s="244"/>
      <c r="J666" s="240"/>
      <c r="K666" s="240"/>
      <c r="L666" s="245"/>
      <c r="M666" s="246"/>
      <c r="N666" s="247"/>
      <c r="O666" s="247"/>
      <c r="P666" s="247"/>
      <c r="Q666" s="247"/>
      <c r="R666" s="247"/>
      <c r="S666" s="247"/>
      <c r="T666" s="248"/>
      <c r="AT666" s="249" t="s">
        <v>178</v>
      </c>
      <c r="AU666" s="249" t="s">
        <v>82</v>
      </c>
      <c r="AV666" s="13" t="s">
        <v>82</v>
      </c>
      <c r="AW666" s="13" t="s">
        <v>34</v>
      </c>
      <c r="AX666" s="13" t="s">
        <v>73</v>
      </c>
      <c r="AY666" s="249" t="s">
        <v>170</v>
      </c>
    </row>
    <row r="667" s="13" customFormat="1">
      <c r="B667" s="239"/>
      <c r="C667" s="240"/>
      <c r="D667" s="230" t="s">
        <v>178</v>
      </c>
      <c r="E667" s="241" t="s">
        <v>21</v>
      </c>
      <c r="F667" s="242" t="s">
        <v>964</v>
      </c>
      <c r="G667" s="240"/>
      <c r="H667" s="243">
        <v>-3.1000000000000001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AT667" s="249" t="s">
        <v>178</v>
      </c>
      <c r="AU667" s="249" t="s">
        <v>82</v>
      </c>
      <c r="AV667" s="13" t="s">
        <v>82</v>
      </c>
      <c r="AW667" s="13" t="s">
        <v>34</v>
      </c>
      <c r="AX667" s="13" t="s">
        <v>73</v>
      </c>
      <c r="AY667" s="249" t="s">
        <v>170</v>
      </c>
    </row>
    <row r="668" s="14" customFormat="1">
      <c r="B668" s="250"/>
      <c r="C668" s="251"/>
      <c r="D668" s="230" t="s">
        <v>178</v>
      </c>
      <c r="E668" s="252" t="s">
        <v>21</v>
      </c>
      <c r="F668" s="253" t="s">
        <v>200</v>
      </c>
      <c r="G668" s="251"/>
      <c r="H668" s="254">
        <v>20.989999999999998</v>
      </c>
      <c r="I668" s="255"/>
      <c r="J668" s="251"/>
      <c r="K668" s="251"/>
      <c r="L668" s="256"/>
      <c r="M668" s="257"/>
      <c r="N668" s="258"/>
      <c r="O668" s="258"/>
      <c r="P668" s="258"/>
      <c r="Q668" s="258"/>
      <c r="R668" s="258"/>
      <c r="S668" s="258"/>
      <c r="T668" s="259"/>
      <c r="AT668" s="260" t="s">
        <v>178</v>
      </c>
      <c r="AU668" s="260" t="s">
        <v>82</v>
      </c>
      <c r="AV668" s="14" t="s">
        <v>92</v>
      </c>
      <c r="AW668" s="14" t="s">
        <v>34</v>
      </c>
      <c r="AX668" s="14" t="s">
        <v>80</v>
      </c>
      <c r="AY668" s="260" t="s">
        <v>170</v>
      </c>
    </row>
    <row r="669" s="1" customFormat="1" ht="22.5" customHeight="1">
      <c r="B669" s="38"/>
      <c r="C669" s="216" t="s">
        <v>965</v>
      </c>
      <c r="D669" s="216" t="s">
        <v>172</v>
      </c>
      <c r="E669" s="217" t="s">
        <v>568</v>
      </c>
      <c r="F669" s="218" t="s">
        <v>569</v>
      </c>
      <c r="G669" s="219" t="s">
        <v>570</v>
      </c>
      <c r="H669" s="220">
        <v>0.11500000000000001</v>
      </c>
      <c r="I669" s="221"/>
      <c r="J669" s="222">
        <f>ROUND(I669*H669,2)</f>
        <v>0</v>
      </c>
      <c r="K669" s="218" t="s">
        <v>176</v>
      </c>
      <c r="L669" s="43"/>
      <c r="M669" s="223" t="s">
        <v>21</v>
      </c>
      <c r="N669" s="224" t="s">
        <v>44</v>
      </c>
      <c r="O669" s="79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AR669" s="17" t="s">
        <v>303</v>
      </c>
      <c r="AT669" s="17" t="s">
        <v>172</v>
      </c>
      <c r="AU669" s="17" t="s">
        <v>82</v>
      </c>
      <c r="AY669" s="17" t="s">
        <v>170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7" t="s">
        <v>80</v>
      </c>
      <c r="BK669" s="227">
        <f>ROUND(I669*H669,2)</f>
        <v>0</v>
      </c>
      <c r="BL669" s="17" t="s">
        <v>303</v>
      </c>
      <c r="BM669" s="17" t="s">
        <v>966</v>
      </c>
    </row>
    <row r="670" s="13" customFormat="1">
      <c r="B670" s="239"/>
      <c r="C670" s="240"/>
      <c r="D670" s="230" t="s">
        <v>178</v>
      </c>
      <c r="E670" s="241" t="s">
        <v>21</v>
      </c>
      <c r="F670" s="242" t="s">
        <v>967</v>
      </c>
      <c r="G670" s="240"/>
      <c r="H670" s="243">
        <v>0.11500000000000001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AT670" s="249" t="s">
        <v>178</v>
      </c>
      <c r="AU670" s="249" t="s">
        <v>82</v>
      </c>
      <c r="AV670" s="13" t="s">
        <v>82</v>
      </c>
      <c r="AW670" s="13" t="s">
        <v>34</v>
      </c>
      <c r="AX670" s="13" t="s">
        <v>80</v>
      </c>
      <c r="AY670" s="249" t="s">
        <v>170</v>
      </c>
    </row>
    <row r="671" s="1" customFormat="1" ht="16.5" customHeight="1">
      <c r="B671" s="38"/>
      <c r="C671" s="216" t="s">
        <v>968</v>
      </c>
      <c r="D671" s="216" t="s">
        <v>172</v>
      </c>
      <c r="E671" s="217" t="s">
        <v>574</v>
      </c>
      <c r="F671" s="218" t="s">
        <v>575</v>
      </c>
      <c r="G671" s="219" t="s">
        <v>570</v>
      </c>
      <c r="H671" s="220">
        <v>0.11500000000000001</v>
      </c>
      <c r="I671" s="221"/>
      <c r="J671" s="222">
        <f>ROUND(I671*H671,2)</f>
        <v>0</v>
      </c>
      <c r="K671" s="218" t="s">
        <v>176</v>
      </c>
      <c r="L671" s="43"/>
      <c r="M671" s="223" t="s">
        <v>21</v>
      </c>
      <c r="N671" s="224" t="s">
        <v>44</v>
      </c>
      <c r="O671" s="79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AR671" s="17" t="s">
        <v>303</v>
      </c>
      <c r="AT671" s="17" t="s">
        <v>172</v>
      </c>
      <c r="AU671" s="17" t="s">
        <v>82</v>
      </c>
      <c r="AY671" s="17" t="s">
        <v>170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7" t="s">
        <v>80</v>
      </c>
      <c r="BK671" s="227">
        <f>ROUND(I671*H671,2)</f>
        <v>0</v>
      </c>
      <c r="BL671" s="17" t="s">
        <v>303</v>
      </c>
      <c r="BM671" s="17" t="s">
        <v>969</v>
      </c>
    </row>
    <row r="672" s="13" customFormat="1">
      <c r="B672" s="239"/>
      <c r="C672" s="240"/>
      <c r="D672" s="230" t="s">
        <v>178</v>
      </c>
      <c r="E672" s="241" t="s">
        <v>21</v>
      </c>
      <c r="F672" s="242" t="s">
        <v>967</v>
      </c>
      <c r="G672" s="240"/>
      <c r="H672" s="243">
        <v>0.11500000000000001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AT672" s="249" t="s">
        <v>178</v>
      </c>
      <c r="AU672" s="249" t="s">
        <v>82</v>
      </c>
      <c r="AV672" s="13" t="s">
        <v>82</v>
      </c>
      <c r="AW672" s="13" t="s">
        <v>34</v>
      </c>
      <c r="AX672" s="13" t="s">
        <v>80</v>
      </c>
      <c r="AY672" s="249" t="s">
        <v>170</v>
      </c>
    </row>
    <row r="673" s="1" customFormat="1" ht="22.5" customHeight="1">
      <c r="B673" s="38"/>
      <c r="C673" s="216" t="s">
        <v>970</v>
      </c>
      <c r="D673" s="216" t="s">
        <v>172</v>
      </c>
      <c r="E673" s="217" t="s">
        <v>578</v>
      </c>
      <c r="F673" s="218" t="s">
        <v>579</v>
      </c>
      <c r="G673" s="219" t="s">
        <v>570</v>
      </c>
      <c r="H673" s="220">
        <v>2.1850000000000001</v>
      </c>
      <c r="I673" s="221"/>
      <c r="J673" s="222">
        <f>ROUND(I673*H673,2)</f>
        <v>0</v>
      </c>
      <c r="K673" s="218" t="s">
        <v>176</v>
      </c>
      <c r="L673" s="43"/>
      <c r="M673" s="223" t="s">
        <v>21</v>
      </c>
      <c r="N673" s="224" t="s">
        <v>44</v>
      </c>
      <c r="O673" s="79"/>
      <c r="P673" s="225">
        <f>O673*H673</f>
        <v>0</v>
      </c>
      <c r="Q673" s="225">
        <v>0</v>
      </c>
      <c r="R673" s="225">
        <f>Q673*H673</f>
        <v>0</v>
      </c>
      <c r="S673" s="225">
        <v>0</v>
      </c>
      <c r="T673" s="226">
        <f>S673*H673</f>
        <v>0</v>
      </c>
      <c r="AR673" s="17" t="s">
        <v>303</v>
      </c>
      <c r="AT673" s="17" t="s">
        <v>172</v>
      </c>
      <c r="AU673" s="17" t="s">
        <v>82</v>
      </c>
      <c r="AY673" s="17" t="s">
        <v>170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7" t="s">
        <v>80</v>
      </c>
      <c r="BK673" s="227">
        <f>ROUND(I673*H673,2)</f>
        <v>0</v>
      </c>
      <c r="BL673" s="17" t="s">
        <v>303</v>
      </c>
      <c r="BM673" s="17" t="s">
        <v>971</v>
      </c>
    </row>
    <row r="674" s="13" customFormat="1">
      <c r="B674" s="239"/>
      <c r="C674" s="240"/>
      <c r="D674" s="230" t="s">
        <v>178</v>
      </c>
      <c r="E674" s="241" t="s">
        <v>21</v>
      </c>
      <c r="F674" s="242" t="s">
        <v>972</v>
      </c>
      <c r="G674" s="240"/>
      <c r="H674" s="243">
        <v>2.1850000000000001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AT674" s="249" t="s">
        <v>178</v>
      </c>
      <c r="AU674" s="249" t="s">
        <v>82</v>
      </c>
      <c r="AV674" s="13" t="s">
        <v>82</v>
      </c>
      <c r="AW674" s="13" t="s">
        <v>34</v>
      </c>
      <c r="AX674" s="13" t="s">
        <v>80</v>
      </c>
      <c r="AY674" s="249" t="s">
        <v>170</v>
      </c>
    </row>
    <row r="675" s="1" customFormat="1" ht="22.5" customHeight="1">
      <c r="B675" s="38"/>
      <c r="C675" s="216" t="s">
        <v>973</v>
      </c>
      <c r="D675" s="216" t="s">
        <v>172</v>
      </c>
      <c r="E675" s="217" t="s">
        <v>974</v>
      </c>
      <c r="F675" s="218" t="s">
        <v>975</v>
      </c>
      <c r="G675" s="219" t="s">
        <v>570</v>
      </c>
      <c r="H675" s="220">
        <v>0.11500000000000001</v>
      </c>
      <c r="I675" s="221"/>
      <c r="J675" s="222">
        <f>ROUND(I675*H675,2)</f>
        <v>0</v>
      </c>
      <c r="K675" s="218" t="s">
        <v>176</v>
      </c>
      <c r="L675" s="43"/>
      <c r="M675" s="223" t="s">
        <v>21</v>
      </c>
      <c r="N675" s="224" t="s">
        <v>44</v>
      </c>
      <c r="O675" s="79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AR675" s="17" t="s">
        <v>303</v>
      </c>
      <c r="AT675" s="17" t="s">
        <v>172</v>
      </c>
      <c r="AU675" s="17" t="s">
        <v>82</v>
      </c>
      <c r="AY675" s="17" t="s">
        <v>170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7" t="s">
        <v>80</v>
      </c>
      <c r="BK675" s="227">
        <f>ROUND(I675*H675,2)</f>
        <v>0</v>
      </c>
      <c r="BL675" s="17" t="s">
        <v>303</v>
      </c>
      <c r="BM675" s="17" t="s">
        <v>976</v>
      </c>
    </row>
    <row r="676" s="13" customFormat="1">
      <c r="B676" s="239"/>
      <c r="C676" s="240"/>
      <c r="D676" s="230" t="s">
        <v>178</v>
      </c>
      <c r="E676" s="241" t="s">
        <v>21</v>
      </c>
      <c r="F676" s="242" t="s">
        <v>967</v>
      </c>
      <c r="G676" s="240"/>
      <c r="H676" s="243">
        <v>0.11500000000000001</v>
      </c>
      <c r="I676" s="244"/>
      <c r="J676" s="240"/>
      <c r="K676" s="240"/>
      <c r="L676" s="245"/>
      <c r="M676" s="246"/>
      <c r="N676" s="247"/>
      <c r="O676" s="247"/>
      <c r="P676" s="247"/>
      <c r="Q676" s="247"/>
      <c r="R676" s="247"/>
      <c r="S676" s="247"/>
      <c r="T676" s="248"/>
      <c r="AT676" s="249" t="s">
        <v>178</v>
      </c>
      <c r="AU676" s="249" t="s">
        <v>82</v>
      </c>
      <c r="AV676" s="13" t="s">
        <v>82</v>
      </c>
      <c r="AW676" s="13" t="s">
        <v>34</v>
      </c>
      <c r="AX676" s="13" t="s">
        <v>80</v>
      </c>
      <c r="AY676" s="249" t="s">
        <v>170</v>
      </c>
    </row>
    <row r="677" s="11" customFormat="1" ht="22.8" customHeight="1">
      <c r="B677" s="200"/>
      <c r="C677" s="201"/>
      <c r="D677" s="202" t="s">
        <v>72</v>
      </c>
      <c r="E677" s="214" t="s">
        <v>977</v>
      </c>
      <c r="F677" s="214" t="s">
        <v>978</v>
      </c>
      <c r="G677" s="201"/>
      <c r="H677" s="201"/>
      <c r="I677" s="204"/>
      <c r="J677" s="215">
        <f>BK677</f>
        <v>0</v>
      </c>
      <c r="K677" s="201"/>
      <c r="L677" s="206"/>
      <c r="M677" s="207"/>
      <c r="N677" s="208"/>
      <c r="O677" s="208"/>
      <c r="P677" s="209">
        <f>SUM(P678:P706)</f>
        <v>0</v>
      </c>
      <c r="Q677" s="208"/>
      <c r="R677" s="209">
        <f>SUM(R678:R706)</f>
        <v>2.1571401999999997</v>
      </c>
      <c r="S677" s="208"/>
      <c r="T677" s="210">
        <f>SUM(T678:T706)</f>
        <v>0</v>
      </c>
      <c r="AR677" s="211" t="s">
        <v>82</v>
      </c>
      <c r="AT677" s="212" t="s">
        <v>72</v>
      </c>
      <c r="AU677" s="212" t="s">
        <v>80</v>
      </c>
      <c r="AY677" s="211" t="s">
        <v>170</v>
      </c>
      <c r="BK677" s="213">
        <f>SUM(BK678:BK706)</f>
        <v>0</v>
      </c>
    </row>
    <row r="678" s="1" customFormat="1" ht="22.5" customHeight="1">
      <c r="B678" s="38"/>
      <c r="C678" s="216" t="s">
        <v>979</v>
      </c>
      <c r="D678" s="216" t="s">
        <v>172</v>
      </c>
      <c r="E678" s="217" t="s">
        <v>980</v>
      </c>
      <c r="F678" s="218" t="s">
        <v>981</v>
      </c>
      <c r="G678" s="219" t="s">
        <v>175</v>
      </c>
      <c r="H678" s="220">
        <v>134.99000000000001</v>
      </c>
      <c r="I678" s="221"/>
      <c r="J678" s="222">
        <f>ROUND(I678*H678,2)</f>
        <v>0</v>
      </c>
      <c r="K678" s="218" t="s">
        <v>176</v>
      </c>
      <c r="L678" s="43"/>
      <c r="M678" s="223" t="s">
        <v>21</v>
      </c>
      <c r="N678" s="224" t="s">
        <v>44</v>
      </c>
      <c r="O678" s="79"/>
      <c r="P678" s="225">
        <f>O678*H678</f>
        <v>0</v>
      </c>
      <c r="Q678" s="225">
        <v>0.0030000000000000001</v>
      </c>
      <c r="R678" s="225">
        <f>Q678*H678</f>
        <v>0.40497000000000005</v>
      </c>
      <c r="S678" s="225">
        <v>0</v>
      </c>
      <c r="T678" s="226">
        <f>S678*H678</f>
        <v>0</v>
      </c>
      <c r="AR678" s="17" t="s">
        <v>303</v>
      </c>
      <c r="AT678" s="17" t="s">
        <v>172</v>
      </c>
      <c r="AU678" s="17" t="s">
        <v>82</v>
      </c>
      <c r="AY678" s="17" t="s">
        <v>170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7" t="s">
        <v>80</v>
      </c>
      <c r="BK678" s="227">
        <f>ROUND(I678*H678,2)</f>
        <v>0</v>
      </c>
      <c r="BL678" s="17" t="s">
        <v>303</v>
      </c>
      <c r="BM678" s="17" t="s">
        <v>982</v>
      </c>
    </row>
    <row r="679" s="12" customFormat="1">
      <c r="B679" s="228"/>
      <c r="C679" s="229"/>
      <c r="D679" s="230" t="s">
        <v>178</v>
      </c>
      <c r="E679" s="231" t="s">
        <v>21</v>
      </c>
      <c r="F679" s="232" t="s">
        <v>983</v>
      </c>
      <c r="G679" s="229"/>
      <c r="H679" s="231" t="s">
        <v>21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178</v>
      </c>
      <c r="AU679" s="238" t="s">
        <v>82</v>
      </c>
      <c r="AV679" s="12" t="s">
        <v>80</v>
      </c>
      <c r="AW679" s="12" t="s">
        <v>34</v>
      </c>
      <c r="AX679" s="12" t="s">
        <v>73</v>
      </c>
      <c r="AY679" s="238" t="s">
        <v>170</v>
      </c>
    </row>
    <row r="680" s="12" customFormat="1">
      <c r="B680" s="228"/>
      <c r="C680" s="229"/>
      <c r="D680" s="230" t="s">
        <v>178</v>
      </c>
      <c r="E680" s="231" t="s">
        <v>21</v>
      </c>
      <c r="F680" s="232" t="s">
        <v>180</v>
      </c>
      <c r="G680" s="229"/>
      <c r="H680" s="231" t="s">
        <v>21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AT680" s="238" t="s">
        <v>178</v>
      </c>
      <c r="AU680" s="238" t="s">
        <v>82</v>
      </c>
      <c r="AV680" s="12" t="s">
        <v>80</v>
      </c>
      <c r="AW680" s="12" t="s">
        <v>34</v>
      </c>
      <c r="AX680" s="12" t="s">
        <v>73</v>
      </c>
      <c r="AY680" s="238" t="s">
        <v>170</v>
      </c>
    </row>
    <row r="681" s="12" customFormat="1">
      <c r="B681" s="228"/>
      <c r="C681" s="229"/>
      <c r="D681" s="230" t="s">
        <v>178</v>
      </c>
      <c r="E681" s="231" t="s">
        <v>21</v>
      </c>
      <c r="F681" s="232" t="s">
        <v>242</v>
      </c>
      <c r="G681" s="229"/>
      <c r="H681" s="231" t="s">
        <v>21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178</v>
      </c>
      <c r="AU681" s="238" t="s">
        <v>82</v>
      </c>
      <c r="AV681" s="12" t="s">
        <v>80</v>
      </c>
      <c r="AW681" s="12" t="s">
        <v>34</v>
      </c>
      <c r="AX681" s="12" t="s">
        <v>73</v>
      </c>
      <c r="AY681" s="238" t="s">
        <v>170</v>
      </c>
    </row>
    <row r="682" s="13" customFormat="1">
      <c r="B682" s="239"/>
      <c r="C682" s="240"/>
      <c r="D682" s="230" t="s">
        <v>178</v>
      </c>
      <c r="E682" s="241" t="s">
        <v>21</v>
      </c>
      <c r="F682" s="242" t="s">
        <v>243</v>
      </c>
      <c r="G682" s="240"/>
      <c r="H682" s="243">
        <v>29.399999999999999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AT682" s="249" t="s">
        <v>178</v>
      </c>
      <c r="AU682" s="249" t="s">
        <v>82</v>
      </c>
      <c r="AV682" s="13" t="s">
        <v>82</v>
      </c>
      <c r="AW682" s="13" t="s">
        <v>34</v>
      </c>
      <c r="AX682" s="13" t="s">
        <v>73</v>
      </c>
      <c r="AY682" s="249" t="s">
        <v>170</v>
      </c>
    </row>
    <row r="683" s="13" customFormat="1">
      <c r="B683" s="239"/>
      <c r="C683" s="240"/>
      <c r="D683" s="230" t="s">
        <v>178</v>
      </c>
      <c r="E683" s="241" t="s">
        <v>21</v>
      </c>
      <c r="F683" s="242" t="s">
        <v>244</v>
      </c>
      <c r="G683" s="240"/>
      <c r="H683" s="243">
        <v>35.700000000000003</v>
      </c>
      <c r="I683" s="244"/>
      <c r="J683" s="240"/>
      <c r="K683" s="240"/>
      <c r="L683" s="245"/>
      <c r="M683" s="246"/>
      <c r="N683" s="247"/>
      <c r="O683" s="247"/>
      <c r="P683" s="247"/>
      <c r="Q683" s="247"/>
      <c r="R683" s="247"/>
      <c r="S683" s="247"/>
      <c r="T683" s="248"/>
      <c r="AT683" s="249" t="s">
        <v>178</v>
      </c>
      <c r="AU683" s="249" t="s">
        <v>82</v>
      </c>
      <c r="AV683" s="13" t="s">
        <v>82</v>
      </c>
      <c r="AW683" s="13" t="s">
        <v>34</v>
      </c>
      <c r="AX683" s="13" t="s">
        <v>73</v>
      </c>
      <c r="AY683" s="249" t="s">
        <v>170</v>
      </c>
    </row>
    <row r="684" s="13" customFormat="1">
      <c r="B684" s="239"/>
      <c r="C684" s="240"/>
      <c r="D684" s="230" t="s">
        <v>178</v>
      </c>
      <c r="E684" s="241" t="s">
        <v>21</v>
      </c>
      <c r="F684" s="242" t="s">
        <v>245</v>
      </c>
      <c r="G684" s="240"/>
      <c r="H684" s="243">
        <v>16.620000000000001</v>
      </c>
      <c r="I684" s="244"/>
      <c r="J684" s="240"/>
      <c r="K684" s="240"/>
      <c r="L684" s="245"/>
      <c r="M684" s="246"/>
      <c r="N684" s="247"/>
      <c r="O684" s="247"/>
      <c r="P684" s="247"/>
      <c r="Q684" s="247"/>
      <c r="R684" s="247"/>
      <c r="S684" s="247"/>
      <c r="T684" s="248"/>
      <c r="AT684" s="249" t="s">
        <v>178</v>
      </c>
      <c r="AU684" s="249" t="s">
        <v>82</v>
      </c>
      <c r="AV684" s="13" t="s">
        <v>82</v>
      </c>
      <c r="AW684" s="13" t="s">
        <v>34</v>
      </c>
      <c r="AX684" s="13" t="s">
        <v>73</v>
      </c>
      <c r="AY684" s="249" t="s">
        <v>170</v>
      </c>
    </row>
    <row r="685" s="13" customFormat="1">
      <c r="B685" s="239"/>
      <c r="C685" s="240"/>
      <c r="D685" s="230" t="s">
        <v>178</v>
      </c>
      <c r="E685" s="241" t="s">
        <v>21</v>
      </c>
      <c r="F685" s="242" t="s">
        <v>246</v>
      </c>
      <c r="G685" s="240"/>
      <c r="H685" s="243">
        <v>19.559999999999999</v>
      </c>
      <c r="I685" s="244"/>
      <c r="J685" s="240"/>
      <c r="K685" s="240"/>
      <c r="L685" s="245"/>
      <c r="M685" s="246"/>
      <c r="N685" s="247"/>
      <c r="O685" s="247"/>
      <c r="P685" s="247"/>
      <c r="Q685" s="247"/>
      <c r="R685" s="247"/>
      <c r="S685" s="247"/>
      <c r="T685" s="248"/>
      <c r="AT685" s="249" t="s">
        <v>178</v>
      </c>
      <c r="AU685" s="249" t="s">
        <v>82</v>
      </c>
      <c r="AV685" s="13" t="s">
        <v>82</v>
      </c>
      <c r="AW685" s="13" t="s">
        <v>34</v>
      </c>
      <c r="AX685" s="13" t="s">
        <v>73</v>
      </c>
      <c r="AY685" s="249" t="s">
        <v>170</v>
      </c>
    </row>
    <row r="686" s="13" customFormat="1">
      <c r="B686" s="239"/>
      <c r="C686" s="240"/>
      <c r="D686" s="230" t="s">
        <v>178</v>
      </c>
      <c r="E686" s="241" t="s">
        <v>21</v>
      </c>
      <c r="F686" s="242" t="s">
        <v>247</v>
      </c>
      <c r="G686" s="240"/>
      <c r="H686" s="243">
        <v>23.579999999999998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178</v>
      </c>
      <c r="AU686" s="249" t="s">
        <v>82</v>
      </c>
      <c r="AV686" s="13" t="s">
        <v>82</v>
      </c>
      <c r="AW686" s="13" t="s">
        <v>34</v>
      </c>
      <c r="AX686" s="13" t="s">
        <v>73</v>
      </c>
      <c r="AY686" s="249" t="s">
        <v>170</v>
      </c>
    </row>
    <row r="687" s="13" customFormat="1">
      <c r="B687" s="239"/>
      <c r="C687" s="240"/>
      <c r="D687" s="230" t="s">
        <v>178</v>
      </c>
      <c r="E687" s="241" t="s">
        <v>21</v>
      </c>
      <c r="F687" s="242" t="s">
        <v>248</v>
      </c>
      <c r="G687" s="240"/>
      <c r="H687" s="243">
        <v>13.52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AT687" s="249" t="s">
        <v>178</v>
      </c>
      <c r="AU687" s="249" t="s">
        <v>82</v>
      </c>
      <c r="AV687" s="13" t="s">
        <v>82</v>
      </c>
      <c r="AW687" s="13" t="s">
        <v>34</v>
      </c>
      <c r="AX687" s="13" t="s">
        <v>73</v>
      </c>
      <c r="AY687" s="249" t="s">
        <v>170</v>
      </c>
    </row>
    <row r="688" s="13" customFormat="1">
      <c r="B688" s="239"/>
      <c r="C688" s="240"/>
      <c r="D688" s="230" t="s">
        <v>178</v>
      </c>
      <c r="E688" s="241" t="s">
        <v>21</v>
      </c>
      <c r="F688" s="242" t="s">
        <v>249</v>
      </c>
      <c r="G688" s="240"/>
      <c r="H688" s="243">
        <v>5.5800000000000001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AT688" s="249" t="s">
        <v>178</v>
      </c>
      <c r="AU688" s="249" t="s">
        <v>82</v>
      </c>
      <c r="AV688" s="13" t="s">
        <v>82</v>
      </c>
      <c r="AW688" s="13" t="s">
        <v>34</v>
      </c>
      <c r="AX688" s="13" t="s">
        <v>73</v>
      </c>
      <c r="AY688" s="249" t="s">
        <v>170</v>
      </c>
    </row>
    <row r="689" s="13" customFormat="1">
      <c r="B689" s="239"/>
      <c r="C689" s="240"/>
      <c r="D689" s="230" t="s">
        <v>178</v>
      </c>
      <c r="E689" s="241" t="s">
        <v>21</v>
      </c>
      <c r="F689" s="242" t="s">
        <v>984</v>
      </c>
      <c r="G689" s="240"/>
      <c r="H689" s="243">
        <v>2.3999999999999999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AT689" s="249" t="s">
        <v>178</v>
      </c>
      <c r="AU689" s="249" t="s">
        <v>82</v>
      </c>
      <c r="AV689" s="13" t="s">
        <v>82</v>
      </c>
      <c r="AW689" s="13" t="s">
        <v>34</v>
      </c>
      <c r="AX689" s="13" t="s">
        <v>73</v>
      </c>
      <c r="AY689" s="249" t="s">
        <v>170</v>
      </c>
    </row>
    <row r="690" s="13" customFormat="1">
      <c r="B690" s="239"/>
      <c r="C690" s="240"/>
      <c r="D690" s="230" t="s">
        <v>178</v>
      </c>
      <c r="E690" s="241" t="s">
        <v>21</v>
      </c>
      <c r="F690" s="242" t="s">
        <v>985</v>
      </c>
      <c r="G690" s="240"/>
      <c r="H690" s="243">
        <v>1.3100000000000001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AT690" s="249" t="s">
        <v>178</v>
      </c>
      <c r="AU690" s="249" t="s">
        <v>82</v>
      </c>
      <c r="AV690" s="13" t="s">
        <v>82</v>
      </c>
      <c r="AW690" s="13" t="s">
        <v>34</v>
      </c>
      <c r="AX690" s="13" t="s">
        <v>73</v>
      </c>
      <c r="AY690" s="249" t="s">
        <v>170</v>
      </c>
    </row>
    <row r="691" s="13" customFormat="1">
      <c r="B691" s="239"/>
      <c r="C691" s="240"/>
      <c r="D691" s="230" t="s">
        <v>178</v>
      </c>
      <c r="E691" s="241" t="s">
        <v>21</v>
      </c>
      <c r="F691" s="242" t="s">
        <v>250</v>
      </c>
      <c r="G691" s="240"/>
      <c r="H691" s="243">
        <v>6</v>
      </c>
      <c r="I691" s="244"/>
      <c r="J691" s="240"/>
      <c r="K691" s="240"/>
      <c r="L691" s="245"/>
      <c r="M691" s="246"/>
      <c r="N691" s="247"/>
      <c r="O691" s="247"/>
      <c r="P691" s="247"/>
      <c r="Q691" s="247"/>
      <c r="R691" s="247"/>
      <c r="S691" s="247"/>
      <c r="T691" s="248"/>
      <c r="AT691" s="249" t="s">
        <v>178</v>
      </c>
      <c r="AU691" s="249" t="s">
        <v>82</v>
      </c>
      <c r="AV691" s="13" t="s">
        <v>82</v>
      </c>
      <c r="AW691" s="13" t="s">
        <v>34</v>
      </c>
      <c r="AX691" s="13" t="s">
        <v>73</v>
      </c>
      <c r="AY691" s="249" t="s">
        <v>170</v>
      </c>
    </row>
    <row r="692" s="12" customFormat="1">
      <c r="B692" s="228"/>
      <c r="C692" s="229"/>
      <c r="D692" s="230" t="s">
        <v>178</v>
      </c>
      <c r="E692" s="231" t="s">
        <v>21</v>
      </c>
      <c r="F692" s="232" t="s">
        <v>196</v>
      </c>
      <c r="G692" s="229"/>
      <c r="H692" s="231" t="s">
        <v>21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178</v>
      </c>
      <c r="AU692" s="238" t="s">
        <v>82</v>
      </c>
      <c r="AV692" s="12" t="s">
        <v>80</v>
      </c>
      <c r="AW692" s="12" t="s">
        <v>34</v>
      </c>
      <c r="AX692" s="12" t="s">
        <v>73</v>
      </c>
      <c r="AY692" s="238" t="s">
        <v>170</v>
      </c>
    </row>
    <row r="693" s="13" customFormat="1">
      <c r="B693" s="239"/>
      <c r="C693" s="240"/>
      <c r="D693" s="230" t="s">
        <v>178</v>
      </c>
      <c r="E693" s="241" t="s">
        <v>21</v>
      </c>
      <c r="F693" s="242" t="s">
        <v>251</v>
      </c>
      <c r="G693" s="240"/>
      <c r="H693" s="243">
        <v>-6.5599999999999996</v>
      </c>
      <c r="I693" s="244"/>
      <c r="J693" s="240"/>
      <c r="K693" s="240"/>
      <c r="L693" s="245"/>
      <c r="M693" s="246"/>
      <c r="N693" s="247"/>
      <c r="O693" s="247"/>
      <c r="P693" s="247"/>
      <c r="Q693" s="247"/>
      <c r="R693" s="247"/>
      <c r="S693" s="247"/>
      <c r="T693" s="248"/>
      <c r="AT693" s="249" t="s">
        <v>178</v>
      </c>
      <c r="AU693" s="249" t="s">
        <v>82</v>
      </c>
      <c r="AV693" s="13" t="s">
        <v>82</v>
      </c>
      <c r="AW693" s="13" t="s">
        <v>34</v>
      </c>
      <c r="AX693" s="13" t="s">
        <v>73</v>
      </c>
      <c r="AY693" s="249" t="s">
        <v>170</v>
      </c>
    </row>
    <row r="694" s="13" customFormat="1">
      <c r="B694" s="239"/>
      <c r="C694" s="240"/>
      <c r="D694" s="230" t="s">
        <v>178</v>
      </c>
      <c r="E694" s="241" t="s">
        <v>21</v>
      </c>
      <c r="F694" s="242" t="s">
        <v>252</v>
      </c>
      <c r="G694" s="240"/>
      <c r="H694" s="243">
        <v>-3.2000000000000002</v>
      </c>
      <c r="I694" s="244"/>
      <c r="J694" s="240"/>
      <c r="K694" s="240"/>
      <c r="L694" s="245"/>
      <c r="M694" s="246"/>
      <c r="N694" s="247"/>
      <c r="O694" s="247"/>
      <c r="P694" s="247"/>
      <c r="Q694" s="247"/>
      <c r="R694" s="247"/>
      <c r="S694" s="247"/>
      <c r="T694" s="248"/>
      <c r="AT694" s="249" t="s">
        <v>178</v>
      </c>
      <c r="AU694" s="249" t="s">
        <v>82</v>
      </c>
      <c r="AV694" s="13" t="s">
        <v>82</v>
      </c>
      <c r="AW694" s="13" t="s">
        <v>34</v>
      </c>
      <c r="AX694" s="13" t="s">
        <v>73</v>
      </c>
      <c r="AY694" s="249" t="s">
        <v>170</v>
      </c>
    </row>
    <row r="695" s="13" customFormat="1">
      <c r="B695" s="239"/>
      <c r="C695" s="240"/>
      <c r="D695" s="230" t="s">
        <v>178</v>
      </c>
      <c r="E695" s="241" t="s">
        <v>21</v>
      </c>
      <c r="F695" s="242" t="s">
        <v>198</v>
      </c>
      <c r="G695" s="240"/>
      <c r="H695" s="243">
        <v>-1.0800000000000001</v>
      </c>
      <c r="I695" s="244"/>
      <c r="J695" s="240"/>
      <c r="K695" s="240"/>
      <c r="L695" s="245"/>
      <c r="M695" s="246"/>
      <c r="N695" s="247"/>
      <c r="O695" s="247"/>
      <c r="P695" s="247"/>
      <c r="Q695" s="247"/>
      <c r="R695" s="247"/>
      <c r="S695" s="247"/>
      <c r="T695" s="248"/>
      <c r="AT695" s="249" t="s">
        <v>178</v>
      </c>
      <c r="AU695" s="249" t="s">
        <v>82</v>
      </c>
      <c r="AV695" s="13" t="s">
        <v>82</v>
      </c>
      <c r="AW695" s="13" t="s">
        <v>34</v>
      </c>
      <c r="AX695" s="13" t="s">
        <v>73</v>
      </c>
      <c r="AY695" s="249" t="s">
        <v>170</v>
      </c>
    </row>
    <row r="696" s="13" customFormat="1">
      <c r="B696" s="239"/>
      <c r="C696" s="240"/>
      <c r="D696" s="230" t="s">
        <v>178</v>
      </c>
      <c r="E696" s="241" t="s">
        <v>21</v>
      </c>
      <c r="F696" s="242" t="s">
        <v>986</v>
      </c>
      <c r="G696" s="240"/>
      <c r="H696" s="243">
        <v>-5.2000000000000002</v>
      </c>
      <c r="I696" s="244"/>
      <c r="J696" s="240"/>
      <c r="K696" s="240"/>
      <c r="L696" s="245"/>
      <c r="M696" s="246"/>
      <c r="N696" s="247"/>
      <c r="O696" s="247"/>
      <c r="P696" s="247"/>
      <c r="Q696" s="247"/>
      <c r="R696" s="247"/>
      <c r="S696" s="247"/>
      <c r="T696" s="248"/>
      <c r="AT696" s="249" t="s">
        <v>178</v>
      </c>
      <c r="AU696" s="249" t="s">
        <v>82</v>
      </c>
      <c r="AV696" s="13" t="s">
        <v>82</v>
      </c>
      <c r="AW696" s="13" t="s">
        <v>34</v>
      </c>
      <c r="AX696" s="13" t="s">
        <v>73</v>
      </c>
      <c r="AY696" s="249" t="s">
        <v>170</v>
      </c>
    </row>
    <row r="697" s="13" customFormat="1">
      <c r="B697" s="239"/>
      <c r="C697" s="240"/>
      <c r="D697" s="230" t="s">
        <v>178</v>
      </c>
      <c r="E697" s="241" t="s">
        <v>21</v>
      </c>
      <c r="F697" s="242" t="s">
        <v>254</v>
      </c>
      <c r="G697" s="240"/>
      <c r="H697" s="243">
        <v>-1.2</v>
      </c>
      <c r="I697" s="244"/>
      <c r="J697" s="240"/>
      <c r="K697" s="240"/>
      <c r="L697" s="245"/>
      <c r="M697" s="246"/>
      <c r="N697" s="247"/>
      <c r="O697" s="247"/>
      <c r="P697" s="247"/>
      <c r="Q697" s="247"/>
      <c r="R697" s="247"/>
      <c r="S697" s="247"/>
      <c r="T697" s="248"/>
      <c r="AT697" s="249" t="s">
        <v>178</v>
      </c>
      <c r="AU697" s="249" t="s">
        <v>82</v>
      </c>
      <c r="AV697" s="13" t="s">
        <v>82</v>
      </c>
      <c r="AW697" s="13" t="s">
        <v>34</v>
      </c>
      <c r="AX697" s="13" t="s">
        <v>73</v>
      </c>
      <c r="AY697" s="249" t="s">
        <v>170</v>
      </c>
    </row>
    <row r="698" s="13" customFormat="1">
      <c r="B698" s="239"/>
      <c r="C698" s="240"/>
      <c r="D698" s="230" t="s">
        <v>178</v>
      </c>
      <c r="E698" s="241" t="s">
        <v>21</v>
      </c>
      <c r="F698" s="242" t="s">
        <v>255</v>
      </c>
      <c r="G698" s="240"/>
      <c r="H698" s="243">
        <v>-6.2400000000000002</v>
      </c>
      <c r="I698" s="244"/>
      <c r="J698" s="240"/>
      <c r="K698" s="240"/>
      <c r="L698" s="245"/>
      <c r="M698" s="246"/>
      <c r="N698" s="247"/>
      <c r="O698" s="247"/>
      <c r="P698" s="247"/>
      <c r="Q698" s="247"/>
      <c r="R698" s="247"/>
      <c r="S698" s="247"/>
      <c r="T698" s="248"/>
      <c r="AT698" s="249" t="s">
        <v>178</v>
      </c>
      <c r="AU698" s="249" t="s">
        <v>82</v>
      </c>
      <c r="AV698" s="13" t="s">
        <v>82</v>
      </c>
      <c r="AW698" s="13" t="s">
        <v>34</v>
      </c>
      <c r="AX698" s="13" t="s">
        <v>73</v>
      </c>
      <c r="AY698" s="249" t="s">
        <v>170</v>
      </c>
    </row>
    <row r="699" s="12" customFormat="1">
      <c r="B699" s="228"/>
      <c r="C699" s="229"/>
      <c r="D699" s="230" t="s">
        <v>178</v>
      </c>
      <c r="E699" s="231" t="s">
        <v>21</v>
      </c>
      <c r="F699" s="232" t="s">
        <v>256</v>
      </c>
      <c r="G699" s="229"/>
      <c r="H699" s="231" t="s">
        <v>21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178</v>
      </c>
      <c r="AU699" s="238" t="s">
        <v>82</v>
      </c>
      <c r="AV699" s="12" t="s">
        <v>80</v>
      </c>
      <c r="AW699" s="12" t="s">
        <v>34</v>
      </c>
      <c r="AX699" s="12" t="s">
        <v>73</v>
      </c>
      <c r="AY699" s="238" t="s">
        <v>170</v>
      </c>
    </row>
    <row r="700" s="13" customFormat="1">
      <c r="B700" s="239"/>
      <c r="C700" s="240"/>
      <c r="D700" s="230" t="s">
        <v>178</v>
      </c>
      <c r="E700" s="241" t="s">
        <v>21</v>
      </c>
      <c r="F700" s="242" t="s">
        <v>257</v>
      </c>
      <c r="G700" s="240"/>
      <c r="H700" s="243">
        <v>3.8399999999999999</v>
      </c>
      <c r="I700" s="244"/>
      <c r="J700" s="240"/>
      <c r="K700" s="240"/>
      <c r="L700" s="245"/>
      <c r="M700" s="246"/>
      <c r="N700" s="247"/>
      <c r="O700" s="247"/>
      <c r="P700" s="247"/>
      <c r="Q700" s="247"/>
      <c r="R700" s="247"/>
      <c r="S700" s="247"/>
      <c r="T700" s="248"/>
      <c r="AT700" s="249" t="s">
        <v>178</v>
      </c>
      <c r="AU700" s="249" t="s">
        <v>82</v>
      </c>
      <c r="AV700" s="13" t="s">
        <v>82</v>
      </c>
      <c r="AW700" s="13" t="s">
        <v>34</v>
      </c>
      <c r="AX700" s="13" t="s">
        <v>73</v>
      </c>
      <c r="AY700" s="249" t="s">
        <v>170</v>
      </c>
    </row>
    <row r="701" s="13" customFormat="1">
      <c r="B701" s="239"/>
      <c r="C701" s="240"/>
      <c r="D701" s="230" t="s">
        <v>178</v>
      </c>
      <c r="E701" s="241" t="s">
        <v>21</v>
      </c>
      <c r="F701" s="242" t="s">
        <v>987</v>
      </c>
      <c r="G701" s="240"/>
      <c r="H701" s="243">
        <v>0.95999999999999996</v>
      </c>
      <c r="I701" s="244"/>
      <c r="J701" s="240"/>
      <c r="K701" s="240"/>
      <c r="L701" s="245"/>
      <c r="M701" s="246"/>
      <c r="N701" s="247"/>
      <c r="O701" s="247"/>
      <c r="P701" s="247"/>
      <c r="Q701" s="247"/>
      <c r="R701" s="247"/>
      <c r="S701" s="247"/>
      <c r="T701" s="248"/>
      <c r="AT701" s="249" t="s">
        <v>178</v>
      </c>
      <c r="AU701" s="249" t="s">
        <v>82</v>
      </c>
      <c r="AV701" s="13" t="s">
        <v>82</v>
      </c>
      <c r="AW701" s="13" t="s">
        <v>34</v>
      </c>
      <c r="AX701" s="13" t="s">
        <v>73</v>
      </c>
      <c r="AY701" s="249" t="s">
        <v>170</v>
      </c>
    </row>
    <row r="702" s="14" customFormat="1">
      <c r="B702" s="250"/>
      <c r="C702" s="251"/>
      <c r="D702" s="230" t="s">
        <v>178</v>
      </c>
      <c r="E702" s="252" t="s">
        <v>21</v>
      </c>
      <c r="F702" s="253" t="s">
        <v>200</v>
      </c>
      <c r="G702" s="251"/>
      <c r="H702" s="254">
        <v>134.99000000000004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AT702" s="260" t="s">
        <v>178</v>
      </c>
      <c r="AU702" s="260" t="s">
        <v>82</v>
      </c>
      <c r="AV702" s="14" t="s">
        <v>92</v>
      </c>
      <c r="AW702" s="14" t="s">
        <v>34</v>
      </c>
      <c r="AX702" s="14" t="s">
        <v>80</v>
      </c>
      <c r="AY702" s="260" t="s">
        <v>170</v>
      </c>
    </row>
    <row r="703" s="1" customFormat="1" ht="16.5" customHeight="1">
      <c r="B703" s="38"/>
      <c r="C703" s="261" t="s">
        <v>988</v>
      </c>
      <c r="D703" s="261" t="s">
        <v>363</v>
      </c>
      <c r="E703" s="262" t="s">
        <v>989</v>
      </c>
      <c r="F703" s="263" t="s">
        <v>990</v>
      </c>
      <c r="G703" s="264" t="s">
        <v>175</v>
      </c>
      <c r="H703" s="265">
        <v>148.489</v>
      </c>
      <c r="I703" s="266"/>
      <c r="J703" s="267">
        <f>ROUND(I703*H703,2)</f>
        <v>0</v>
      </c>
      <c r="K703" s="263" t="s">
        <v>21</v>
      </c>
      <c r="L703" s="268"/>
      <c r="M703" s="269" t="s">
        <v>21</v>
      </c>
      <c r="N703" s="270" t="s">
        <v>44</v>
      </c>
      <c r="O703" s="79"/>
      <c r="P703" s="225">
        <f>O703*H703</f>
        <v>0</v>
      </c>
      <c r="Q703" s="225">
        <v>0.0118</v>
      </c>
      <c r="R703" s="225">
        <f>Q703*H703</f>
        <v>1.7521701999999999</v>
      </c>
      <c r="S703" s="225">
        <v>0</v>
      </c>
      <c r="T703" s="226">
        <f>S703*H703</f>
        <v>0</v>
      </c>
      <c r="AR703" s="17" t="s">
        <v>424</v>
      </c>
      <c r="AT703" s="17" t="s">
        <v>363</v>
      </c>
      <c r="AU703" s="17" t="s">
        <v>82</v>
      </c>
      <c r="AY703" s="17" t="s">
        <v>170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7" t="s">
        <v>80</v>
      </c>
      <c r="BK703" s="227">
        <f>ROUND(I703*H703,2)</f>
        <v>0</v>
      </c>
      <c r="BL703" s="17" t="s">
        <v>303</v>
      </c>
      <c r="BM703" s="17" t="s">
        <v>991</v>
      </c>
    </row>
    <row r="704" s="13" customFormat="1">
      <c r="B704" s="239"/>
      <c r="C704" s="240"/>
      <c r="D704" s="230" t="s">
        <v>178</v>
      </c>
      <c r="E704" s="241" t="s">
        <v>21</v>
      </c>
      <c r="F704" s="242" t="s">
        <v>992</v>
      </c>
      <c r="G704" s="240"/>
      <c r="H704" s="243">
        <v>134.99000000000001</v>
      </c>
      <c r="I704" s="244"/>
      <c r="J704" s="240"/>
      <c r="K704" s="240"/>
      <c r="L704" s="245"/>
      <c r="M704" s="246"/>
      <c r="N704" s="247"/>
      <c r="O704" s="247"/>
      <c r="P704" s="247"/>
      <c r="Q704" s="247"/>
      <c r="R704" s="247"/>
      <c r="S704" s="247"/>
      <c r="T704" s="248"/>
      <c r="AT704" s="249" t="s">
        <v>178</v>
      </c>
      <c r="AU704" s="249" t="s">
        <v>82</v>
      </c>
      <c r="AV704" s="13" t="s">
        <v>82</v>
      </c>
      <c r="AW704" s="13" t="s">
        <v>34</v>
      </c>
      <c r="AX704" s="13" t="s">
        <v>73</v>
      </c>
      <c r="AY704" s="249" t="s">
        <v>170</v>
      </c>
    </row>
    <row r="705" s="13" customFormat="1">
      <c r="B705" s="239"/>
      <c r="C705" s="240"/>
      <c r="D705" s="230" t="s">
        <v>178</v>
      </c>
      <c r="E705" s="241" t="s">
        <v>21</v>
      </c>
      <c r="F705" s="242" t="s">
        <v>993</v>
      </c>
      <c r="G705" s="240"/>
      <c r="H705" s="243">
        <v>148.489</v>
      </c>
      <c r="I705" s="244"/>
      <c r="J705" s="240"/>
      <c r="K705" s="240"/>
      <c r="L705" s="245"/>
      <c r="M705" s="246"/>
      <c r="N705" s="247"/>
      <c r="O705" s="247"/>
      <c r="P705" s="247"/>
      <c r="Q705" s="247"/>
      <c r="R705" s="247"/>
      <c r="S705" s="247"/>
      <c r="T705" s="248"/>
      <c r="AT705" s="249" t="s">
        <v>178</v>
      </c>
      <c r="AU705" s="249" t="s">
        <v>82</v>
      </c>
      <c r="AV705" s="13" t="s">
        <v>82</v>
      </c>
      <c r="AW705" s="13" t="s">
        <v>34</v>
      </c>
      <c r="AX705" s="13" t="s">
        <v>80</v>
      </c>
      <c r="AY705" s="249" t="s">
        <v>170</v>
      </c>
    </row>
    <row r="706" s="1" customFormat="1" ht="22.5" customHeight="1">
      <c r="B706" s="38"/>
      <c r="C706" s="216" t="s">
        <v>994</v>
      </c>
      <c r="D706" s="216" t="s">
        <v>172</v>
      </c>
      <c r="E706" s="217" t="s">
        <v>995</v>
      </c>
      <c r="F706" s="218" t="s">
        <v>996</v>
      </c>
      <c r="G706" s="219" t="s">
        <v>570</v>
      </c>
      <c r="H706" s="220">
        <v>2.198</v>
      </c>
      <c r="I706" s="221"/>
      <c r="J706" s="222">
        <f>ROUND(I706*H706,2)</f>
        <v>0</v>
      </c>
      <c r="K706" s="218" t="s">
        <v>176</v>
      </c>
      <c r="L706" s="43"/>
      <c r="M706" s="223" t="s">
        <v>21</v>
      </c>
      <c r="N706" s="224" t="s">
        <v>44</v>
      </c>
      <c r="O706" s="79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AR706" s="17" t="s">
        <v>303</v>
      </c>
      <c r="AT706" s="17" t="s">
        <v>172</v>
      </c>
      <c r="AU706" s="17" t="s">
        <v>82</v>
      </c>
      <c r="AY706" s="17" t="s">
        <v>170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7" t="s">
        <v>80</v>
      </c>
      <c r="BK706" s="227">
        <f>ROUND(I706*H706,2)</f>
        <v>0</v>
      </c>
      <c r="BL706" s="17" t="s">
        <v>303</v>
      </c>
      <c r="BM706" s="17" t="s">
        <v>997</v>
      </c>
    </row>
    <row r="707" s="11" customFormat="1" ht="22.8" customHeight="1">
      <c r="B707" s="200"/>
      <c r="C707" s="201"/>
      <c r="D707" s="202" t="s">
        <v>72</v>
      </c>
      <c r="E707" s="214" t="s">
        <v>998</v>
      </c>
      <c r="F707" s="214" t="s">
        <v>999</v>
      </c>
      <c r="G707" s="201"/>
      <c r="H707" s="201"/>
      <c r="I707" s="204"/>
      <c r="J707" s="215">
        <f>BK707</f>
        <v>0</v>
      </c>
      <c r="K707" s="201"/>
      <c r="L707" s="206"/>
      <c r="M707" s="207"/>
      <c r="N707" s="208"/>
      <c r="O707" s="208"/>
      <c r="P707" s="209">
        <f>SUM(P708:P714)</f>
        <v>0</v>
      </c>
      <c r="Q707" s="208"/>
      <c r="R707" s="209">
        <f>SUM(R708:R714)</f>
        <v>0.016005599999999998</v>
      </c>
      <c r="S707" s="208"/>
      <c r="T707" s="210">
        <f>SUM(T708:T714)</f>
        <v>0</v>
      </c>
      <c r="AR707" s="211" t="s">
        <v>82</v>
      </c>
      <c r="AT707" s="212" t="s">
        <v>72</v>
      </c>
      <c r="AU707" s="212" t="s">
        <v>80</v>
      </c>
      <c r="AY707" s="211" t="s">
        <v>170</v>
      </c>
      <c r="BK707" s="213">
        <f>SUM(BK708:BK714)</f>
        <v>0</v>
      </c>
    </row>
    <row r="708" s="1" customFormat="1" ht="16.5" customHeight="1">
      <c r="B708" s="38"/>
      <c r="C708" s="216" t="s">
        <v>1000</v>
      </c>
      <c r="D708" s="216" t="s">
        <v>172</v>
      </c>
      <c r="E708" s="217" t="s">
        <v>1001</v>
      </c>
      <c r="F708" s="218" t="s">
        <v>1002</v>
      </c>
      <c r="G708" s="219" t="s">
        <v>175</v>
      </c>
      <c r="H708" s="220">
        <v>42.119999999999997</v>
      </c>
      <c r="I708" s="221"/>
      <c r="J708" s="222">
        <f>ROUND(I708*H708,2)</f>
        <v>0</v>
      </c>
      <c r="K708" s="218" t="s">
        <v>176</v>
      </c>
      <c r="L708" s="43"/>
      <c r="M708" s="223" t="s">
        <v>21</v>
      </c>
      <c r="N708" s="224" t="s">
        <v>44</v>
      </c>
      <c r="O708" s="79"/>
      <c r="P708" s="225">
        <f>O708*H708</f>
        <v>0</v>
      </c>
      <c r="Q708" s="225">
        <v>0.00013999999999999999</v>
      </c>
      <c r="R708" s="225">
        <f>Q708*H708</f>
        <v>0.0058967999999999989</v>
      </c>
      <c r="S708" s="225">
        <v>0</v>
      </c>
      <c r="T708" s="226">
        <f>S708*H708</f>
        <v>0</v>
      </c>
      <c r="AR708" s="17" t="s">
        <v>303</v>
      </c>
      <c r="AT708" s="17" t="s">
        <v>172</v>
      </c>
      <c r="AU708" s="17" t="s">
        <v>82</v>
      </c>
      <c r="AY708" s="17" t="s">
        <v>170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7" t="s">
        <v>80</v>
      </c>
      <c r="BK708" s="227">
        <f>ROUND(I708*H708,2)</f>
        <v>0</v>
      </c>
      <c r="BL708" s="17" t="s">
        <v>303</v>
      </c>
      <c r="BM708" s="17" t="s">
        <v>1003</v>
      </c>
    </row>
    <row r="709" s="12" customFormat="1">
      <c r="B709" s="228"/>
      <c r="C709" s="229"/>
      <c r="D709" s="230" t="s">
        <v>178</v>
      </c>
      <c r="E709" s="231" t="s">
        <v>21</v>
      </c>
      <c r="F709" s="232" t="s">
        <v>1004</v>
      </c>
      <c r="G709" s="229"/>
      <c r="H709" s="231" t="s">
        <v>21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178</v>
      </c>
      <c r="AU709" s="238" t="s">
        <v>82</v>
      </c>
      <c r="AV709" s="12" t="s">
        <v>80</v>
      </c>
      <c r="AW709" s="12" t="s">
        <v>34</v>
      </c>
      <c r="AX709" s="12" t="s">
        <v>73</v>
      </c>
      <c r="AY709" s="238" t="s">
        <v>170</v>
      </c>
    </row>
    <row r="710" s="13" customFormat="1">
      <c r="B710" s="239"/>
      <c r="C710" s="240"/>
      <c r="D710" s="230" t="s">
        <v>178</v>
      </c>
      <c r="E710" s="241" t="s">
        <v>21</v>
      </c>
      <c r="F710" s="242" t="s">
        <v>1005</v>
      </c>
      <c r="G710" s="240"/>
      <c r="H710" s="243">
        <v>4.7999999999999998</v>
      </c>
      <c r="I710" s="244"/>
      <c r="J710" s="240"/>
      <c r="K710" s="240"/>
      <c r="L710" s="245"/>
      <c r="M710" s="246"/>
      <c r="N710" s="247"/>
      <c r="O710" s="247"/>
      <c r="P710" s="247"/>
      <c r="Q710" s="247"/>
      <c r="R710" s="247"/>
      <c r="S710" s="247"/>
      <c r="T710" s="248"/>
      <c r="AT710" s="249" t="s">
        <v>178</v>
      </c>
      <c r="AU710" s="249" t="s">
        <v>82</v>
      </c>
      <c r="AV710" s="13" t="s">
        <v>82</v>
      </c>
      <c r="AW710" s="13" t="s">
        <v>34</v>
      </c>
      <c r="AX710" s="13" t="s">
        <v>73</v>
      </c>
      <c r="AY710" s="249" t="s">
        <v>170</v>
      </c>
    </row>
    <row r="711" s="12" customFormat="1">
      <c r="B711" s="228"/>
      <c r="C711" s="229"/>
      <c r="D711" s="230" t="s">
        <v>178</v>
      </c>
      <c r="E711" s="231" t="s">
        <v>21</v>
      </c>
      <c r="F711" s="232" t="s">
        <v>1006</v>
      </c>
      <c r="G711" s="229"/>
      <c r="H711" s="231" t="s">
        <v>21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178</v>
      </c>
      <c r="AU711" s="238" t="s">
        <v>82</v>
      </c>
      <c r="AV711" s="12" t="s">
        <v>80</v>
      </c>
      <c r="AW711" s="12" t="s">
        <v>34</v>
      </c>
      <c r="AX711" s="12" t="s">
        <v>73</v>
      </c>
      <c r="AY711" s="238" t="s">
        <v>170</v>
      </c>
    </row>
    <row r="712" s="13" customFormat="1">
      <c r="B712" s="239"/>
      <c r="C712" s="240"/>
      <c r="D712" s="230" t="s">
        <v>178</v>
      </c>
      <c r="E712" s="241" t="s">
        <v>21</v>
      </c>
      <c r="F712" s="242" t="s">
        <v>1007</v>
      </c>
      <c r="G712" s="240"/>
      <c r="H712" s="243">
        <v>42.119999999999997</v>
      </c>
      <c r="I712" s="244"/>
      <c r="J712" s="240"/>
      <c r="K712" s="240"/>
      <c r="L712" s="245"/>
      <c r="M712" s="246"/>
      <c r="N712" s="247"/>
      <c r="O712" s="247"/>
      <c r="P712" s="247"/>
      <c r="Q712" s="247"/>
      <c r="R712" s="247"/>
      <c r="S712" s="247"/>
      <c r="T712" s="248"/>
      <c r="AT712" s="249" t="s">
        <v>178</v>
      </c>
      <c r="AU712" s="249" t="s">
        <v>82</v>
      </c>
      <c r="AV712" s="13" t="s">
        <v>82</v>
      </c>
      <c r="AW712" s="13" t="s">
        <v>34</v>
      </c>
      <c r="AX712" s="13" t="s">
        <v>80</v>
      </c>
      <c r="AY712" s="249" t="s">
        <v>170</v>
      </c>
    </row>
    <row r="713" s="1" customFormat="1" ht="16.5" customHeight="1">
      <c r="B713" s="38"/>
      <c r="C713" s="216" t="s">
        <v>1008</v>
      </c>
      <c r="D713" s="216" t="s">
        <v>172</v>
      </c>
      <c r="E713" s="217" t="s">
        <v>1009</v>
      </c>
      <c r="F713" s="218" t="s">
        <v>1010</v>
      </c>
      <c r="G713" s="219" t="s">
        <v>175</v>
      </c>
      <c r="H713" s="220">
        <v>42.119999999999997</v>
      </c>
      <c r="I713" s="221"/>
      <c r="J713" s="222">
        <f>ROUND(I713*H713,2)</f>
        <v>0</v>
      </c>
      <c r="K713" s="218" t="s">
        <v>176</v>
      </c>
      <c r="L713" s="43"/>
      <c r="M713" s="223" t="s">
        <v>21</v>
      </c>
      <c r="N713" s="224" t="s">
        <v>44</v>
      </c>
      <c r="O713" s="79"/>
      <c r="P713" s="225">
        <f>O713*H713</f>
        <v>0</v>
      </c>
      <c r="Q713" s="225">
        <v>0.00012</v>
      </c>
      <c r="R713" s="225">
        <f>Q713*H713</f>
        <v>0.0050543999999999997</v>
      </c>
      <c r="S713" s="225">
        <v>0</v>
      </c>
      <c r="T713" s="226">
        <f>S713*H713</f>
        <v>0</v>
      </c>
      <c r="AR713" s="17" t="s">
        <v>303</v>
      </c>
      <c r="AT713" s="17" t="s">
        <v>172</v>
      </c>
      <c r="AU713" s="17" t="s">
        <v>82</v>
      </c>
      <c r="AY713" s="17" t="s">
        <v>170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7" t="s">
        <v>80</v>
      </c>
      <c r="BK713" s="227">
        <f>ROUND(I713*H713,2)</f>
        <v>0</v>
      </c>
      <c r="BL713" s="17" t="s">
        <v>303</v>
      </c>
      <c r="BM713" s="17" t="s">
        <v>1011</v>
      </c>
    </row>
    <row r="714" s="1" customFormat="1" ht="16.5" customHeight="1">
      <c r="B714" s="38"/>
      <c r="C714" s="216" t="s">
        <v>1012</v>
      </c>
      <c r="D714" s="216" t="s">
        <v>172</v>
      </c>
      <c r="E714" s="217" t="s">
        <v>1013</v>
      </c>
      <c r="F714" s="218" t="s">
        <v>1014</v>
      </c>
      <c r="G714" s="219" t="s">
        <v>175</v>
      </c>
      <c r="H714" s="220">
        <v>42.119999999999997</v>
      </c>
      <c r="I714" s="221"/>
      <c r="J714" s="222">
        <f>ROUND(I714*H714,2)</f>
        <v>0</v>
      </c>
      <c r="K714" s="218" t="s">
        <v>176</v>
      </c>
      <c r="L714" s="43"/>
      <c r="M714" s="223" t="s">
        <v>21</v>
      </c>
      <c r="N714" s="224" t="s">
        <v>44</v>
      </c>
      <c r="O714" s="79"/>
      <c r="P714" s="225">
        <f>O714*H714</f>
        <v>0</v>
      </c>
      <c r="Q714" s="225">
        <v>0.00012</v>
      </c>
      <c r="R714" s="225">
        <f>Q714*H714</f>
        <v>0.0050543999999999997</v>
      </c>
      <c r="S714" s="225">
        <v>0</v>
      </c>
      <c r="T714" s="226">
        <f>S714*H714</f>
        <v>0</v>
      </c>
      <c r="AR714" s="17" t="s">
        <v>303</v>
      </c>
      <c r="AT714" s="17" t="s">
        <v>172</v>
      </c>
      <c r="AU714" s="17" t="s">
        <v>82</v>
      </c>
      <c r="AY714" s="17" t="s">
        <v>170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7" t="s">
        <v>80</v>
      </c>
      <c r="BK714" s="227">
        <f>ROUND(I714*H714,2)</f>
        <v>0</v>
      </c>
      <c r="BL714" s="17" t="s">
        <v>303</v>
      </c>
      <c r="BM714" s="17" t="s">
        <v>1015</v>
      </c>
    </row>
    <row r="715" s="11" customFormat="1" ht="22.8" customHeight="1">
      <c r="B715" s="200"/>
      <c r="C715" s="201"/>
      <c r="D715" s="202" t="s">
        <v>72</v>
      </c>
      <c r="E715" s="214" t="s">
        <v>1016</v>
      </c>
      <c r="F715" s="214" t="s">
        <v>1017</v>
      </c>
      <c r="G715" s="201"/>
      <c r="H715" s="201"/>
      <c r="I715" s="204"/>
      <c r="J715" s="215">
        <f>BK715</f>
        <v>0</v>
      </c>
      <c r="K715" s="201"/>
      <c r="L715" s="206"/>
      <c r="M715" s="207"/>
      <c r="N715" s="208"/>
      <c r="O715" s="208"/>
      <c r="P715" s="209">
        <f>SUM(P716:P735)</f>
        <v>0</v>
      </c>
      <c r="Q715" s="208"/>
      <c r="R715" s="209">
        <f>SUM(R716:R735)</f>
        <v>0.15129280000000001</v>
      </c>
      <c r="S715" s="208"/>
      <c r="T715" s="210">
        <f>SUM(T716:T735)</f>
        <v>0</v>
      </c>
      <c r="AR715" s="211" t="s">
        <v>82</v>
      </c>
      <c r="AT715" s="212" t="s">
        <v>72</v>
      </c>
      <c r="AU715" s="212" t="s">
        <v>80</v>
      </c>
      <c r="AY715" s="211" t="s">
        <v>170</v>
      </c>
      <c r="BK715" s="213">
        <f>SUM(BK716:BK735)</f>
        <v>0</v>
      </c>
    </row>
    <row r="716" s="1" customFormat="1" ht="22.5" customHeight="1">
      <c r="B716" s="38"/>
      <c r="C716" s="216" t="s">
        <v>1018</v>
      </c>
      <c r="D716" s="216" t="s">
        <v>172</v>
      </c>
      <c r="E716" s="217" t="s">
        <v>1019</v>
      </c>
      <c r="F716" s="218" t="s">
        <v>1020</v>
      </c>
      <c r="G716" s="219" t="s">
        <v>175</v>
      </c>
      <c r="H716" s="220">
        <v>472.79000000000002</v>
      </c>
      <c r="I716" s="221"/>
      <c r="J716" s="222">
        <f>ROUND(I716*H716,2)</f>
        <v>0</v>
      </c>
      <c r="K716" s="218" t="s">
        <v>176</v>
      </c>
      <c r="L716" s="43"/>
      <c r="M716" s="223" t="s">
        <v>21</v>
      </c>
      <c r="N716" s="224" t="s">
        <v>44</v>
      </c>
      <c r="O716" s="79"/>
      <c r="P716" s="225">
        <f>O716*H716</f>
        <v>0</v>
      </c>
      <c r="Q716" s="225">
        <v>0.00032000000000000003</v>
      </c>
      <c r="R716" s="225">
        <f>Q716*H716</f>
        <v>0.15129280000000001</v>
      </c>
      <c r="S716" s="225">
        <v>0</v>
      </c>
      <c r="T716" s="226">
        <f>S716*H716</f>
        <v>0</v>
      </c>
      <c r="AR716" s="17" t="s">
        <v>303</v>
      </c>
      <c r="AT716" s="17" t="s">
        <v>172</v>
      </c>
      <c r="AU716" s="17" t="s">
        <v>82</v>
      </c>
      <c r="AY716" s="17" t="s">
        <v>170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7" t="s">
        <v>80</v>
      </c>
      <c r="BK716" s="227">
        <f>ROUND(I716*H716,2)</f>
        <v>0</v>
      </c>
      <c r="BL716" s="17" t="s">
        <v>303</v>
      </c>
      <c r="BM716" s="17" t="s">
        <v>1021</v>
      </c>
    </row>
    <row r="717" s="12" customFormat="1">
      <c r="B717" s="228"/>
      <c r="C717" s="229"/>
      <c r="D717" s="230" t="s">
        <v>178</v>
      </c>
      <c r="E717" s="231" t="s">
        <v>21</v>
      </c>
      <c r="F717" s="232" t="s">
        <v>1022</v>
      </c>
      <c r="G717" s="229"/>
      <c r="H717" s="231" t="s">
        <v>21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178</v>
      </c>
      <c r="AU717" s="238" t="s">
        <v>82</v>
      </c>
      <c r="AV717" s="12" t="s">
        <v>80</v>
      </c>
      <c r="AW717" s="12" t="s">
        <v>34</v>
      </c>
      <c r="AX717" s="12" t="s">
        <v>73</v>
      </c>
      <c r="AY717" s="238" t="s">
        <v>170</v>
      </c>
    </row>
    <row r="718" s="12" customFormat="1">
      <c r="B718" s="228"/>
      <c r="C718" s="229"/>
      <c r="D718" s="230" t="s">
        <v>178</v>
      </c>
      <c r="E718" s="231" t="s">
        <v>21</v>
      </c>
      <c r="F718" s="232" t="s">
        <v>1023</v>
      </c>
      <c r="G718" s="229"/>
      <c r="H718" s="231" t="s">
        <v>21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178</v>
      </c>
      <c r="AU718" s="238" t="s">
        <v>82</v>
      </c>
      <c r="AV718" s="12" t="s">
        <v>80</v>
      </c>
      <c r="AW718" s="12" t="s">
        <v>34</v>
      </c>
      <c r="AX718" s="12" t="s">
        <v>73</v>
      </c>
      <c r="AY718" s="238" t="s">
        <v>170</v>
      </c>
    </row>
    <row r="719" s="13" customFormat="1">
      <c r="B719" s="239"/>
      <c r="C719" s="240"/>
      <c r="D719" s="230" t="s">
        <v>178</v>
      </c>
      <c r="E719" s="241" t="s">
        <v>21</v>
      </c>
      <c r="F719" s="242" t="s">
        <v>1024</v>
      </c>
      <c r="G719" s="240"/>
      <c r="H719" s="243">
        <v>18.420000000000002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AT719" s="249" t="s">
        <v>178</v>
      </c>
      <c r="AU719" s="249" t="s">
        <v>82</v>
      </c>
      <c r="AV719" s="13" t="s">
        <v>82</v>
      </c>
      <c r="AW719" s="13" t="s">
        <v>34</v>
      </c>
      <c r="AX719" s="13" t="s">
        <v>73</v>
      </c>
      <c r="AY719" s="249" t="s">
        <v>170</v>
      </c>
    </row>
    <row r="720" s="12" customFormat="1">
      <c r="B720" s="228"/>
      <c r="C720" s="229"/>
      <c r="D720" s="230" t="s">
        <v>178</v>
      </c>
      <c r="E720" s="231" t="s">
        <v>21</v>
      </c>
      <c r="F720" s="232" t="s">
        <v>1025</v>
      </c>
      <c r="G720" s="229"/>
      <c r="H720" s="231" t="s">
        <v>21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AT720" s="238" t="s">
        <v>178</v>
      </c>
      <c r="AU720" s="238" t="s">
        <v>82</v>
      </c>
      <c r="AV720" s="12" t="s">
        <v>80</v>
      </c>
      <c r="AW720" s="12" t="s">
        <v>34</v>
      </c>
      <c r="AX720" s="12" t="s">
        <v>73</v>
      </c>
      <c r="AY720" s="238" t="s">
        <v>170</v>
      </c>
    </row>
    <row r="721" s="13" customFormat="1">
      <c r="B721" s="239"/>
      <c r="C721" s="240"/>
      <c r="D721" s="230" t="s">
        <v>178</v>
      </c>
      <c r="E721" s="241" t="s">
        <v>21</v>
      </c>
      <c r="F721" s="242" t="s">
        <v>1026</v>
      </c>
      <c r="G721" s="240"/>
      <c r="H721" s="243">
        <v>56.594999999999999</v>
      </c>
      <c r="I721" s="244"/>
      <c r="J721" s="240"/>
      <c r="K721" s="240"/>
      <c r="L721" s="245"/>
      <c r="M721" s="246"/>
      <c r="N721" s="247"/>
      <c r="O721" s="247"/>
      <c r="P721" s="247"/>
      <c r="Q721" s="247"/>
      <c r="R721" s="247"/>
      <c r="S721" s="247"/>
      <c r="T721" s="248"/>
      <c r="AT721" s="249" t="s">
        <v>178</v>
      </c>
      <c r="AU721" s="249" t="s">
        <v>82</v>
      </c>
      <c r="AV721" s="13" t="s">
        <v>82</v>
      </c>
      <c r="AW721" s="13" t="s">
        <v>34</v>
      </c>
      <c r="AX721" s="13" t="s">
        <v>73</v>
      </c>
      <c r="AY721" s="249" t="s">
        <v>170</v>
      </c>
    </row>
    <row r="722" s="13" customFormat="1">
      <c r="B722" s="239"/>
      <c r="C722" s="240"/>
      <c r="D722" s="230" t="s">
        <v>178</v>
      </c>
      <c r="E722" s="241" t="s">
        <v>21</v>
      </c>
      <c r="F722" s="242" t="s">
        <v>1027</v>
      </c>
      <c r="G722" s="240"/>
      <c r="H722" s="243">
        <v>68.722999999999999</v>
      </c>
      <c r="I722" s="244"/>
      <c r="J722" s="240"/>
      <c r="K722" s="240"/>
      <c r="L722" s="245"/>
      <c r="M722" s="246"/>
      <c r="N722" s="247"/>
      <c r="O722" s="247"/>
      <c r="P722" s="247"/>
      <c r="Q722" s="247"/>
      <c r="R722" s="247"/>
      <c r="S722" s="247"/>
      <c r="T722" s="248"/>
      <c r="AT722" s="249" t="s">
        <v>178</v>
      </c>
      <c r="AU722" s="249" t="s">
        <v>82</v>
      </c>
      <c r="AV722" s="13" t="s">
        <v>82</v>
      </c>
      <c r="AW722" s="13" t="s">
        <v>34</v>
      </c>
      <c r="AX722" s="13" t="s">
        <v>73</v>
      </c>
      <c r="AY722" s="249" t="s">
        <v>170</v>
      </c>
    </row>
    <row r="723" s="13" customFormat="1">
      <c r="B723" s="239"/>
      <c r="C723" s="240"/>
      <c r="D723" s="230" t="s">
        <v>178</v>
      </c>
      <c r="E723" s="241" t="s">
        <v>21</v>
      </c>
      <c r="F723" s="242" t="s">
        <v>1028</v>
      </c>
      <c r="G723" s="240"/>
      <c r="H723" s="243">
        <v>31.994</v>
      </c>
      <c r="I723" s="244"/>
      <c r="J723" s="240"/>
      <c r="K723" s="240"/>
      <c r="L723" s="245"/>
      <c r="M723" s="246"/>
      <c r="N723" s="247"/>
      <c r="O723" s="247"/>
      <c r="P723" s="247"/>
      <c r="Q723" s="247"/>
      <c r="R723" s="247"/>
      <c r="S723" s="247"/>
      <c r="T723" s="248"/>
      <c r="AT723" s="249" t="s">
        <v>178</v>
      </c>
      <c r="AU723" s="249" t="s">
        <v>82</v>
      </c>
      <c r="AV723" s="13" t="s">
        <v>82</v>
      </c>
      <c r="AW723" s="13" t="s">
        <v>34</v>
      </c>
      <c r="AX723" s="13" t="s">
        <v>73</v>
      </c>
      <c r="AY723" s="249" t="s">
        <v>170</v>
      </c>
    </row>
    <row r="724" s="13" customFormat="1">
      <c r="B724" s="239"/>
      <c r="C724" s="240"/>
      <c r="D724" s="230" t="s">
        <v>178</v>
      </c>
      <c r="E724" s="241" t="s">
        <v>21</v>
      </c>
      <c r="F724" s="242" t="s">
        <v>1029</v>
      </c>
      <c r="G724" s="240"/>
      <c r="H724" s="243">
        <v>37.652999999999999</v>
      </c>
      <c r="I724" s="244"/>
      <c r="J724" s="240"/>
      <c r="K724" s="240"/>
      <c r="L724" s="245"/>
      <c r="M724" s="246"/>
      <c r="N724" s="247"/>
      <c r="O724" s="247"/>
      <c r="P724" s="247"/>
      <c r="Q724" s="247"/>
      <c r="R724" s="247"/>
      <c r="S724" s="247"/>
      <c r="T724" s="248"/>
      <c r="AT724" s="249" t="s">
        <v>178</v>
      </c>
      <c r="AU724" s="249" t="s">
        <v>82</v>
      </c>
      <c r="AV724" s="13" t="s">
        <v>82</v>
      </c>
      <c r="AW724" s="13" t="s">
        <v>34</v>
      </c>
      <c r="AX724" s="13" t="s">
        <v>73</v>
      </c>
      <c r="AY724" s="249" t="s">
        <v>170</v>
      </c>
    </row>
    <row r="725" s="13" customFormat="1">
      <c r="B725" s="239"/>
      <c r="C725" s="240"/>
      <c r="D725" s="230" t="s">
        <v>178</v>
      </c>
      <c r="E725" s="241" t="s">
        <v>21</v>
      </c>
      <c r="F725" s="242" t="s">
        <v>1030</v>
      </c>
      <c r="G725" s="240"/>
      <c r="H725" s="243">
        <v>27.643000000000001</v>
      </c>
      <c r="I725" s="244"/>
      <c r="J725" s="240"/>
      <c r="K725" s="240"/>
      <c r="L725" s="245"/>
      <c r="M725" s="246"/>
      <c r="N725" s="247"/>
      <c r="O725" s="247"/>
      <c r="P725" s="247"/>
      <c r="Q725" s="247"/>
      <c r="R725" s="247"/>
      <c r="S725" s="247"/>
      <c r="T725" s="248"/>
      <c r="AT725" s="249" t="s">
        <v>178</v>
      </c>
      <c r="AU725" s="249" t="s">
        <v>82</v>
      </c>
      <c r="AV725" s="13" t="s">
        <v>82</v>
      </c>
      <c r="AW725" s="13" t="s">
        <v>34</v>
      </c>
      <c r="AX725" s="13" t="s">
        <v>73</v>
      </c>
      <c r="AY725" s="249" t="s">
        <v>170</v>
      </c>
    </row>
    <row r="726" s="13" customFormat="1">
      <c r="B726" s="239"/>
      <c r="C726" s="240"/>
      <c r="D726" s="230" t="s">
        <v>178</v>
      </c>
      <c r="E726" s="241" t="s">
        <v>21</v>
      </c>
      <c r="F726" s="242" t="s">
        <v>1031</v>
      </c>
      <c r="G726" s="240"/>
      <c r="H726" s="243">
        <v>45.392000000000003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AT726" s="249" t="s">
        <v>178</v>
      </c>
      <c r="AU726" s="249" t="s">
        <v>82</v>
      </c>
      <c r="AV726" s="13" t="s">
        <v>82</v>
      </c>
      <c r="AW726" s="13" t="s">
        <v>34</v>
      </c>
      <c r="AX726" s="13" t="s">
        <v>73</v>
      </c>
      <c r="AY726" s="249" t="s">
        <v>170</v>
      </c>
    </row>
    <row r="727" s="13" customFormat="1">
      <c r="B727" s="239"/>
      <c r="C727" s="240"/>
      <c r="D727" s="230" t="s">
        <v>178</v>
      </c>
      <c r="E727" s="241" t="s">
        <v>21</v>
      </c>
      <c r="F727" s="242" t="s">
        <v>1032</v>
      </c>
      <c r="G727" s="240"/>
      <c r="H727" s="243">
        <v>26.026</v>
      </c>
      <c r="I727" s="244"/>
      <c r="J727" s="240"/>
      <c r="K727" s="240"/>
      <c r="L727" s="245"/>
      <c r="M727" s="246"/>
      <c r="N727" s="247"/>
      <c r="O727" s="247"/>
      <c r="P727" s="247"/>
      <c r="Q727" s="247"/>
      <c r="R727" s="247"/>
      <c r="S727" s="247"/>
      <c r="T727" s="248"/>
      <c r="AT727" s="249" t="s">
        <v>178</v>
      </c>
      <c r="AU727" s="249" t="s">
        <v>82</v>
      </c>
      <c r="AV727" s="13" t="s">
        <v>82</v>
      </c>
      <c r="AW727" s="13" t="s">
        <v>34</v>
      </c>
      <c r="AX727" s="13" t="s">
        <v>73</v>
      </c>
      <c r="AY727" s="249" t="s">
        <v>170</v>
      </c>
    </row>
    <row r="728" s="13" customFormat="1">
      <c r="B728" s="239"/>
      <c r="C728" s="240"/>
      <c r="D728" s="230" t="s">
        <v>178</v>
      </c>
      <c r="E728" s="241" t="s">
        <v>21</v>
      </c>
      <c r="F728" s="242" t="s">
        <v>272</v>
      </c>
      <c r="G728" s="240"/>
      <c r="H728" s="243">
        <v>47.432000000000002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AT728" s="249" t="s">
        <v>178</v>
      </c>
      <c r="AU728" s="249" t="s">
        <v>82</v>
      </c>
      <c r="AV728" s="13" t="s">
        <v>82</v>
      </c>
      <c r="AW728" s="13" t="s">
        <v>34</v>
      </c>
      <c r="AX728" s="13" t="s">
        <v>73</v>
      </c>
      <c r="AY728" s="249" t="s">
        <v>170</v>
      </c>
    </row>
    <row r="729" s="13" customFormat="1">
      <c r="B729" s="239"/>
      <c r="C729" s="240"/>
      <c r="D729" s="230" t="s">
        <v>178</v>
      </c>
      <c r="E729" s="241" t="s">
        <v>21</v>
      </c>
      <c r="F729" s="242" t="s">
        <v>273</v>
      </c>
      <c r="G729" s="240"/>
      <c r="H729" s="243">
        <v>72.912000000000006</v>
      </c>
      <c r="I729" s="244"/>
      <c r="J729" s="240"/>
      <c r="K729" s="240"/>
      <c r="L729" s="245"/>
      <c r="M729" s="246"/>
      <c r="N729" s="247"/>
      <c r="O729" s="247"/>
      <c r="P729" s="247"/>
      <c r="Q729" s="247"/>
      <c r="R729" s="247"/>
      <c r="S729" s="247"/>
      <c r="T729" s="248"/>
      <c r="AT729" s="249" t="s">
        <v>178</v>
      </c>
      <c r="AU729" s="249" t="s">
        <v>82</v>
      </c>
      <c r="AV729" s="13" t="s">
        <v>82</v>
      </c>
      <c r="AW729" s="13" t="s">
        <v>34</v>
      </c>
      <c r="AX729" s="13" t="s">
        <v>73</v>
      </c>
      <c r="AY729" s="249" t="s">
        <v>170</v>
      </c>
    </row>
    <row r="730" s="12" customFormat="1">
      <c r="B730" s="228"/>
      <c r="C730" s="229"/>
      <c r="D730" s="230" t="s">
        <v>178</v>
      </c>
      <c r="E730" s="231" t="s">
        <v>21</v>
      </c>
      <c r="F730" s="232" t="s">
        <v>295</v>
      </c>
      <c r="G730" s="229"/>
      <c r="H730" s="231" t="s">
        <v>21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178</v>
      </c>
      <c r="AU730" s="238" t="s">
        <v>82</v>
      </c>
      <c r="AV730" s="12" t="s">
        <v>80</v>
      </c>
      <c r="AW730" s="12" t="s">
        <v>34</v>
      </c>
      <c r="AX730" s="12" t="s">
        <v>73</v>
      </c>
      <c r="AY730" s="238" t="s">
        <v>170</v>
      </c>
    </row>
    <row r="731" s="13" customFormat="1">
      <c r="B731" s="239"/>
      <c r="C731" s="240"/>
      <c r="D731" s="230" t="s">
        <v>178</v>
      </c>
      <c r="E731" s="241" t="s">
        <v>21</v>
      </c>
      <c r="F731" s="242" t="s">
        <v>1033</v>
      </c>
      <c r="G731" s="240"/>
      <c r="H731" s="243">
        <v>40</v>
      </c>
      <c r="I731" s="244"/>
      <c r="J731" s="240"/>
      <c r="K731" s="240"/>
      <c r="L731" s="245"/>
      <c r="M731" s="246"/>
      <c r="N731" s="247"/>
      <c r="O731" s="247"/>
      <c r="P731" s="247"/>
      <c r="Q731" s="247"/>
      <c r="R731" s="247"/>
      <c r="S731" s="247"/>
      <c r="T731" s="248"/>
      <c r="AT731" s="249" t="s">
        <v>178</v>
      </c>
      <c r="AU731" s="249" t="s">
        <v>82</v>
      </c>
      <c r="AV731" s="13" t="s">
        <v>82</v>
      </c>
      <c r="AW731" s="13" t="s">
        <v>34</v>
      </c>
      <c r="AX731" s="13" t="s">
        <v>73</v>
      </c>
      <c r="AY731" s="249" t="s">
        <v>170</v>
      </c>
    </row>
    <row r="732" s="14" customFormat="1">
      <c r="B732" s="250"/>
      <c r="C732" s="251"/>
      <c r="D732" s="230" t="s">
        <v>178</v>
      </c>
      <c r="E732" s="252" t="s">
        <v>21</v>
      </c>
      <c r="F732" s="253" t="s">
        <v>200</v>
      </c>
      <c r="G732" s="251"/>
      <c r="H732" s="254">
        <v>472.79000000000008</v>
      </c>
      <c r="I732" s="255"/>
      <c r="J732" s="251"/>
      <c r="K732" s="251"/>
      <c r="L732" s="256"/>
      <c r="M732" s="257"/>
      <c r="N732" s="258"/>
      <c r="O732" s="258"/>
      <c r="P732" s="258"/>
      <c r="Q732" s="258"/>
      <c r="R732" s="258"/>
      <c r="S732" s="258"/>
      <c r="T732" s="259"/>
      <c r="AT732" s="260" t="s">
        <v>178</v>
      </c>
      <c r="AU732" s="260" t="s">
        <v>82</v>
      </c>
      <c r="AV732" s="14" t="s">
        <v>92</v>
      </c>
      <c r="AW732" s="14" t="s">
        <v>34</v>
      </c>
      <c r="AX732" s="14" t="s">
        <v>80</v>
      </c>
      <c r="AY732" s="260" t="s">
        <v>170</v>
      </c>
    </row>
    <row r="733" s="1" customFormat="1" ht="16.5" customHeight="1">
      <c r="B733" s="38"/>
      <c r="C733" s="216" t="s">
        <v>1034</v>
      </c>
      <c r="D733" s="216" t="s">
        <v>172</v>
      </c>
      <c r="E733" s="217" t="s">
        <v>1035</v>
      </c>
      <c r="F733" s="218" t="s">
        <v>1036</v>
      </c>
      <c r="G733" s="219" t="s">
        <v>175</v>
      </c>
      <c r="H733" s="220">
        <v>40</v>
      </c>
      <c r="I733" s="221"/>
      <c r="J733" s="222">
        <f>ROUND(I733*H733,2)</f>
        <v>0</v>
      </c>
      <c r="K733" s="218" t="s">
        <v>176</v>
      </c>
      <c r="L733" s="43"/>
      <c r="M733" s="223" t="s">
        <v>21</v>
      </c>
      <c r="N733" s="224" t="s">
        <v>44</v>
      </c>
      <c r="O733" s="79"/>
      <c r="P733" s="225">
        <f>O733*H733</f>
        <v>0</v>
      </c>
      <c r="Q733" s="225">
        <v>0</v>
      </c>
      <c r="R733" s="225">
        <f>Q733*H733</f>
        <v>0</v>
      </c>
      <c r="S733" s="225">
        <v>0</v>
      </c>
      <c r="T733" s="226">
        <f>S733*H733</f>
        <v>0</v>
      </c>
      <c r="AR733" s="17" t="s">
        <v>303</v>
      </c>
      <c r="AT733" s="17" t="s">
        <v>172</v>
      </c>
      <c r="AU733" s="17" t="s">
        <v>82</v>
      </c>
      <c r="AY733" s="17" t="s">
        <v>170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7" t="s">
        <v>80</v>
      </c>
      <c r="BK733" s="227">
        <f>ROUND(I733*H733,2)</f>
        <v>0</v>
      </c>
      <c r="BL733" s="17" t="s">
        <v>303</v>
      </c>
      <c r="BM733" s="17" t="s">
        <v>1037</v>
      </c>
    </row>
    <row r="734" s="12" customFormat="1">
      <c r="B734" s="228"/>
      <c r="C734" s="229"/>
      <c r="D734" s="230" t="s">
        <v>178</v>
      </c>
      <c r="E734" s="231" t="s">
        <v>21</v>
      </c>
      <c r="F734" s="232" t="s">
        <v>295</v>
      </c>
      <c r="G734" s="229"/>
      <c r="H734" s="231" t="s">
        <v>21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AT734" s="238" t="s">
        <v>178</v>
      </c>
      <c r="AU734" s="238" t="s">
        <v>82</v>
      </c>
      <c r="AV734" s="12" t="s">
        <v>80</v>
      </c>
      <c r="AW734" s="12" t="s">
        <v>34</v>
      </c>
      <c r="AX734" s="12" t="s">
        <v>73</v>
      </c>
      <c r="AY734" s="238" t="s">
        <v>170</v>
      </c>
    </row>
    <row r="735" s="13" customFormat="1">
      <c r="B735" s="239"/>
      <c r="C735" s="240"/>
      <c r="D735" s="230" t="s">
        <v>178</v>
      </c>
      <c r="E735" s="241" t="s">
        <v>21</v>
      </c>
      <c r="F735" s="242" t="s">
        <v>1033</v>
      </c>
      <c r="G735" s="240"/>
      <c r="H735" s="243">
        <v>40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178</v>
      </c>
      <c r="AU735" s="249" t="s">
        <v>82</v>
      </c>
      <c r="AV735" s="13" t="s">
        <v>82</v>
      </c>
      <c r="AW735" s="13" t="s">
        <v>34</v>
      </c>
      <c r="AX735" s="13" t="s">
        <v>80</v>
      </c>
      <c r="AY735" s="249" t="s">
        <v>170</v>
      </c>
    </row>
    <row r="736" s="11" customFormat="1" ht="22.8" customHeight="1">
      <c r="B736" s="200"/>
      <c r="C736" s="201"/>
      <c r="D736" s="202" t="s">
        <v>72</v>
      </c>
      <c r="E736" s="214" t="s">
        <v>1038</v>
      </c>
      <c r="F736" s="214" t="s">
        <v>1039</v>
      </c>
      <c r="G736" s="201"/>
      <c r="H736" s="201"/>
      <c r="I736" s="204"/>
      <c r="J736" s="215">
        <f>BK736</f>
        <v>0</v>
      </c>
      <c r="K736" s="201"/>
      <c r="L736" s="206"/>
      <c r="M736" s="207"/>
      <c r="N736" s="208"/>
      <c r="O736" s="208"/>
      <c r="P736" s="209">
        <f>SUM(P737:P807)</f>
        <v>0</v>
      </c>
      <c r="Q736" s="208"/>
      <c r="R736" s="209">
        <f>SUM(R737:R807)</f>
        <v>0.63895999999999986</v>
      </c>
      <c r="S736" s="208"/>
      <c r="T736" s="210">
        <f>SUM(T737:T807)</f>
        <v>0</v>
      </c>
      <c r="AR736" s="211" t="s">
        <v>80</v>
      </c>
      <c r="AT736" s="212" t="s">
        <v>72</v>
      </c>
      <c r="AU736" s="212" t="s">
        <v>80</v>
      </c>
      <c r="AY736" s="211" t="s">
        <v>170</v>
      </c>
      <c r="BK736" s="213">
        <f>SUM(BK737:BK807)</f>
        <v>0</v>
      </c>
    </row>
    <row r="737" s="1" customFormat="1" ht="16.5" customHeight="1">
      <c r="B737" s="38"/>
      <c r="C737" s="216" t="s">
        <v>1040</v>
      </c>
      <c r="D737" s="216" t="s">
        <v>172</v>
      </c>
      <c r="E737" s="217" t="s">
        <v>1041</v>
      </c>
      <c r="F737" s="218" t="s">
        <v>1042</v>
      </c>
      <c r="G737" s="219" t="s">
        <v>207</v>
      </c>
      <c r="H737" s="220">
        <v>8</v>
      </c>
      <c r="I737" s="221"/>
      <c r="J737" s="222">
        <f>ROUND(I737*H737,2)</f>
        <v>0</v>
      </c>
      <c r="K737" s="218" t="s">
        <v>176</v>
      </c>
      <c r="L737" s="43"/>
      <c r="M737" s="223" t="s">
        <v>21</v>
      </c>
      <c r="N737" s="224" t="s">
        <v>44</v>
      </c>
      <c r="O737" s="79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AR737" s="17" t="s">
        <v>303</v>
      </c>
      <c r="AT737" s="17" t="s">
        <v>172</v>
      </c>
      <c r="AU737" s="17" t="s">
        <v>82</v>
      </c>
      <c r="AY737" s="17" t="s">
        <v>170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7" t="s">
        <v>80</v>
      </c>
      <c r="BK737" s="227">
        <f>ROUND(I737*H737,2)</f>
        <v>0</v>
      </c>
      <c r="BL737" s="17" t="s">
        <v>303</v>
      </c>
      <c r="BM737" s="17" t="s">
        <v>1043</v>
      </c>
    </row>
    <row r="738" s="12" customFormat="1">
      <c r="B738" s="228"/>
      <c r="C738" s="229"/>
      <c r="D738" s="230" t="s">
        <v>178</v>
      </c>
      <c r="E738" s="231" t="s">
        <v>21</v>
      </c>
      <c r="F738" s="232" t="s">
        <v>1044</v>
      </c>
      <c r="G738" s="229"/>
      <c r="H738" s="231" t="s">
        <v>21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178</v>
      </c>
      <c r="AU738" s="238" t="s">
        <v>82</v>
      </c>
      <c r="AV738" s="12" t="s">
        <v>80</v>
      </c>
      <c r="AW738" s="12" t="s">
        <v>34</v>
      </c>
      <c r="AX738" s="12" t="s">
        <v>73</v>
      </c>
      <c r="AY738" s="238" t="s">
        <v>170</v>
      </c>
    </row>
    <row r="739" s="12" customFormat="1">
      <c r="B739" s="228"/>
      <c r="C739" s="229"/>
      <c r="D739" s="230" t="s">
        <v>178</v>
      </c>
      <c r="E739" s="231" t="s">
        <v>21</v>
      </c>
      <c r="F739" s="232" t="s">
        <v>1045</v>
      </c>
      <c r="G739" s="229"/>
      <c r="H739" s="231" t="s">
        <v>21</v>
      </c>
      <c r="I739" s="233"/>
      <c r="J739" s="229"/>
      <c r="K739" s="229"/>
      <c r="L739" s="234"/>
      <c r="M739" s="235"/>
      <c r="N739" s="236"/>
      <c r="O739" s="236"/>
      <c r="P739" s="236"/>
      <c r="Q739" s="236"/>
      <c r="R739" s="236"/>
      <c r="S739" s="236"/>
      <c r="T739" s="237"/>
      <c r="AT739" s="238" t="s">
        <v>178</v>
      </c>
      <c r="AU739" s="238" t="s">
        <v>82</v>
      </c>
      <c r="AV739" s="12" t="s">
        <v>80</v>
      </c>
      <c r="AW739" s="12" t="s">
        <v>34</v>
      </c>
      <c r="AX739" s="12" t="s">
        <v>73</v>
      </c>
      <c r="AY739" s="238" t="s">
        <v>170</v>
      </c>
    </row>
    <row r="740" s="13" customFormat="1">
      <c r="B740" s="239"/>
      <c r="C740" s="240"/>
      <c r="D740" s="230" t="s">
        <v>178</v>
      </c>
      <c r="E740" s="241" t="s">
        <v>21</v>
      </c>
      <c r="F740" s="242" t="s">
        <v>1046</v>
      </c>
      <c r="G740" s="240"/>
      <c r="H740" s="243">
        <v>8</v>
      </c>
      <c r="I740" s="244"/>
      <c r="J740" s="240"/>
      <c r="K740" s="240"/>
      <c r="L740" s="245"/>
      <c r="M740" s="246"/>
      <c r="N740" s="247"/>
      <c r="O740" s="247"/>
      <c r="P740" s="247"/>
      <c r="Q740" s="247"/>
      <c r="R740" s="247"/>
      <c r="S740" s="247"/>
      <c r="T740" s="248"/>
      <c r="AT740" s="249" t="s">
        <v>178</v>
      </c>
      <c r="AU740" s="249" t="s">
        <v>82</v>
      </c>
      <c r="AV740" s="13" t="s">
        <v>82</v>
      </c>
      <c r="AW740" s="13" t="s">
        <v>34</v>
      </c>
      <c r="AX740" s="13" t="s">
        <v>80</v>
      </c>
      <c r="AY740" s="249" t="s">
        <v>170</v>
      </c>
    </row>
    <row r="741" s="1" customFormat="1" ht="16.5" customHeight="1">
      <c r="B741" s="38"/>
      <c r="C741" s="261" t="s">
        <v>1047</v>
      </c>
      <c r="D741" s="261" t="s">
        <v>363</v>
      </c>
      <c r="E741" s="262" t="s">
        <v>1048</v>
      </c>
      <c r="F741" s="263" t="s">
        <v>1049</v>
      </c>
      <c r="G741" s="264" t="s">
        <v>207</v>
      </c>
      <c r="H741" s="265">
        <v>1</v>
      </c>
      <c r="I741" s="266"/>
      <c r="J741" s="267">
        <f>ROUND(I741*H741,2)</f>
        <v>0</v>
      </c>
      <c r="K741" s="263" t="s">
        <v>21</v>
      </c>
      <c r="L741" s="268"/>
      <c r="M741" s="269" t="s">
        <v>21</v>
      </c>
      <c r="N741" s="270" t="s">
        <v>44</v>
      </c>
      <c r="O741" s="79"/>
      <c r="P741" s="225">
        <f>O741*H741</f>
        <v>0</v>
      </c>
      <c r="Q741" s="225">
        <v>0.034200000000000001</v>
      </c>
      <c r="R741" s="225">
        <f>Q741*H741</f>
        <v>0.034200000000000001</v>
      </c>
      <c r="S741" s="225">
        <v>0</v>
      </c>
      <c r="T741" s="226">
        <f>S741*H741</f>
        <v>0</v>
      </c>
      <c r="AR741" s="17" t="s">
        <v>424</v>
      </c>
      <c r="AT741" s="17" t="s">
        <v>363</v>
      </c>
      <c r="AU741" s="17" t="s">
        <v>82</v>
      </c>
      <c r="AY741" s="17" t="s">
        <v>170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7" t="s">
        <v>80</v>
      </c>
      <c r="BK741" s="227">
        <f>ROUND(I741*H741,2)</f>
        <v>0</v>
      </c>
      <c r="BL741" s="17" t="s">
        <v>303</v>
      </c>
      <c r="BM741" s="17" t="s">
        <v>1050</v>
      </c>
    </row>
    <row r="742" s="1" customFormat="1" ht="16.5" customHeight="1">
      <c r="B742" s="38"/>
      <c r="C742" s="261" t="s">
        <v>1051</v>
      </c>
      <c r="D742" s="261" t="s">
        <v>363</v>
      </c>
      <c r="E742" s="262" t="s">
        <v>1052</v>
      </c>
      <c r="F742" s="263" t="s">
        <v>1053</v>
      </c>
      <c r="G742" s="264" t="s">
        <v>207</v>
      </c>
      <c r="H742" s="265">
        <v>3</v>
      </c>
      <c r="I742" s="266"/>
      <c r="J742" s="267">
        <f>ROUND(I742*H742,2)</f>
        <v>0</v>
      </c>
      <c r="K742" s="263" t="s">
        <v>21</v>
      </c>
      <c r="L742" s="268"/>
      <c r="M742" s="269" t="s">
        <v>21</v>
      </c>
      <c r="N742" s="270" t="s">
        <v>44</v>
      </c>
      <c r="O742" s="79"/>
      <c r="P742" s="225">
        <f>O742*H742</f>
        <v>0</v>
      </c>
      <c r="Q742" s="225">
        <v>0.021000000000000001</v>
      </c>
      <c r="R742" s="225">
        <f>Q742*H742</f>
        <v>0.063</v>
      </c>
      <c r="S742" s="225">
        <v>0</v>
      </c>
      <c r="T742" s="226">
        <f>S742*H742</f>
        <v>0</v>
      </c>
      <c r="AR742" s="17" t="s">
        <v>424</v>
      </c>
      <c r="AT742" s="17" t="s">
        <v>363</v>
      </c>
      <c r="AU742" s="17" t="s">
        <v>82</v>
      </c>
      <c r="AY742" s="17" t="s">
        <v>170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7" t="s">
        <v>80</v>
      </c>
      <c r="BK742" s="227">
        <f>ROUND(I742*H742,2)</f>
        <v>0</v>
      </c>
      <c r="BL742" s="17" t="s">
        <v>303</v>
      </c>
      <c r="BM742" s="17" t="s">
        <v>1054</v>
      </c>
    </row>
    <row r="743" s="1" customFormat="1" ht="16.5" customHeight="1">
      <c r="B743" s="38"/>
      <c r="C743" s="261" t="s">
        <v>1055</v>
      </c>
      <c r="D743" s="261" t="s">
        <v>363</v>
      </c>
      <c r="E743" s="262" t="s">
        <v>1056</v>
      </c>
      <c r="F743" s="263" t="s">
        <v>1057</v>
      </c>
      <c r="G743" s="264" t="s">
        <v>207</v>
      </c>
      <c r="H743" s="265">
        <v>4</v>
      </c>
      <c r="I743" s="266"/>
      <c r="J743" s="267">
        <f>ROUND(I743*H743,2)</f>
        <v>0</v>
      </c>
      <c r="K743" s="263" t="s">
        <v>21</v>
      </c>
      <c r="L743" s="268"/>
      <c r="M743" s="269" t="s">
        <v>21</v>
      </c>
      <c r="N743" s="270" t="s">
        <v>44</v>
      </c>
      <c r="O743" s="79"/>
      <c r="P743" s="225">
        <f>O743*H743</f>
        <v>0</v>
      </c>
      <c r="Q743" s="225">
        <v>0.029999999999999999</v>
      </c>
      <c r="R743" s="225">
        <f>Q743*H743</f>
        <v>0.12</v>
      </c>
      <c r="S743" s="225">
        <v>0</v>
      </c>
      <c r="T743" s="226">
        <f>S743*H743</f>
        <v>0</v>
      </c>
      <c r="AR743" s="17" t="s">
        <v>424</v>
      </c>
      <c r="AT743" s="17" t="s">
        <v>363</v>
      </c>
      <c r="AU743" s="17" t="s">
        <v>82</v>
      </c>
      <c r="AY743" s="17" t="s">
        <v>170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17" t="s">
        <v>80</v>
      </c>
      <c r="BK743" s="227">
        <f>ROUND(I743*H743,2)</f>
        <v>0</v>
      </c>
      <c r="BL743" s="17" t="s">
        <v>303</v>
      </c>
      <c r="BM743" s="17" t="s">
        <v>1058</v>
      </c>
    </row>
    <row r="744" s="1" customFormat="1" ht="22.5" customHeight="1">
      <c r="B744" s="38"/>
      <c r="C744" s="216" t="s">
        <v>1059</v>
      </c>
      <c r="D744" s="216" t="s">
        <v>172</v>
      </c>
      <c r="E744" s="217" t="s">
        <v>1060</v>
      </c>
      <c r="F744" s="218" t="s">
        <v>1061</v>
      </c>
      <c r="G744" s="219" t="s">
        <v>207</v>
      </c>
      <c r="H744" s="220">
        <v>6</v>
      </c>
      <c r="I744" s="221"/>
      <c r="J744" s="222">
        <f>ROUND(I744*H744,2)</f>
        <v>0</v>
      </c>
      <c r="K744" s="218" t="s">
        <v>176</v>
      </c>
      <c r="L744" s="43"/>
      <c r="M744" s="223" t="s">
        <v>21</v>
      </c>
      <c r="N744" s="224" t="s">
        <v>44</v>
      </c>
      <c r="O744" s="79"/>
      <c r="P744" s="225">
        <f>O744*H744</f>
        <v>0</v>
      </c>
      <c r="Q744" s="225">
        <v>0.016379999999999999</v>
      </c>
      <c r="R744" s="225">
        <f>Q744*H744</f>
        <v>0.098279999999999992</v>
      </c>
      <c r="S744" s="225">
        <v>0</v>
      </c>
      <c r="T744" s="226">
        <f>S744*H744</f>
        <v>0</v>
      </c>
      <c r="AR744" s="17" t="s">
        <v>303</v>
      </c>
      <c r="AT744" s="17" t="s">
        <v>172</v>
      </c>
      <c r="AU744" s="17" t="s">
        <v>82</v>
      </c>
      <c r="AY744" s="17" t="s">
        <v>170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7" t="s">
        <v>80</v>
      </c>
      <c r="BK744" s="227">
        <f>ROUND(I744*H744,2)</f>
        <v>0</v>
      </c>
      <c r="BL744" s="17" t="s">
        <v>303</v>
      </c>
      <c r="BM744" s="17" t="s">
        <v>1062</v>
      </c>
    </row>
    <row r="745" s="12" customFormat="1">
      <c r="B745" s="228"/>
      <c r="C745" s="229"/>
      <c r="D745" s="230" t="s">
        <v>178</v>
      </c>
      <c r="E745" s="231" t="s">
        <v>21</v>
      </c>
      <c r="F745" s="232" t="s">
        <v>1063</v>
      </c>
      <c r="G745" s="229"/>
      <c r="H745" s="231" t="s">
        <v>21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178</v>
      </c>
      <c r="AU745" s="238" t="s">
        <v>82</v>
      </c>
      <c r="AV745" s="12" t="s">
        <v>80</v>
      </c>
      <c r="AW745" s="12" t="s">
        <v>34</v>
      </c>
      <c r="AX745" s="12" t="s">
        <v>73</v>
      </c>
      <c r="AY745" s="238" t="s">
        <v>170</v>
      </c>
    </row>
    <row r="746" s="12" customFormat="1">
      <c r="B746" s="228"/>
      <c r="C746" s="229"/>
      <c r="D746" s="230" t="s">
        <v>178</v>
      </c>
      <c r="E746" s="231" t="s">
        <v>21</v>
      </c>
      <c r="F746" s="232" t="s">
        <v>1064</v>
      </c>
      <c r="G746" s="229"/>
      <c r="H746" s="231" t="s">
        <v>21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178</v>
      </c>
      <c r="AU746" s="238" t="s">
        <v>82</v>
      </c>
      <c r="AV746" s="12" t="s">
        <v>80</v>
      </c>
      <c r="AW746" s="12" t="s">
        <v>34</v>
      </c>
      <c r="AX746" s="12" t="s">
        <v>73</v>
      </c>
      <c r="AY746" s="238" t="s">
        <v>170</v>
      </c>
    </row>
    <row r="747" s="12" customFormat="1">
      <c r="B747" s="228"/>
      <c r="C747" s="229"/>
      <c r="D747" s="230" t="s">
        <v>178</v>
      </c>
      <c r="E747" s="231" t="s">
        <v>21</v>
      </c>
      <c r="F747" s="232" t="s">
        <v>1065</v>
      </c>
      <c r="G747" s="229"/>
      <c r="H747" s="231" t="s">
        <v>21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AT747" s="238" t="s">
        <v>178</v>
      </c>
      <c r="AU747" s="238" t="s">
        <v>82</v>
      </c>
      <c r="AV747" s="12" t="s">
        <v>80</v>
      </c>
      <c r="AW747" s="12" t="s">
        <v>34</v>
      </c>
      <c r="AX747" s="12" t="s">
        <v>73</v>
      </c>
      <c r="AY747" s="238" t="s">
        <v>170</v>
      </c>
    </row>
    <row r="748" s="12" customFormat="1">
      <c r="B748" s="228"/>
      <c r="C748" s="229"/>
      <c r="D748" s="230" t="s">
        <v>178</v>
      </c>
      <c r="E748" s="231" t="s">
        <v>21</v>
      </c>
      <c r="F748" s="232" t="s">
        <v>1066</v>
      </c>
      <c r="G748" s="229"/>
      <c r="H748" s="231" t="s">
        <v>21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178</v>
      </c>
      <c r="AU748" s="238" t="s">
        <v>82</v>
      </c>
      <c r="AV748" s="12" t="s">
        <v>80</v>
      </c>
      <c r="AW748" s="12" t="s">
        <v>34</v>
      </c>
      <c r="AX748" s="12" t="s">
        <v>73</v>
      </c>
      <c r="AY748" s="238" t="s">
        <v>170</v>
      </c>
    </row>
    <row r="749" s="13" customFormat="1">
      <c r="B749" s="239"/>
      <c r="C749" s="240"/>
      <c r="D749" s="230" t="s">
        <v>178</v>
      </c>
      <c r="E749" s="241" t="s">
        <v>21</v>
      </c>
      <c r="F749" s="242" t="s">
        <v>1067</v>
      </c>
      <c r="G749" s="240"/>
      <c r="H749" s="243">
        <v>5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178</v>
      </c>
      <c r="AU749" s="249" t="s">
        <v>82</v>
      </c>
      <c r="AV749" s="13" t="s">
        <v>82</v>
      </c>
      <c r="AW749" s="13" t="s">
        <v>34</v>
      </c>
      <c r="AX749" s="13" t="s">
        <v>73</v>
      </c>
      <c r="AY749" s="249" t="s">
        <v>170</v>
      </c>
    </row>
    <row r="750" s="13" customFormat="1">
      <c r="B750" s="239"/>
      <c r="C750" s="240"/>
      <c r="D750" s="230" t="s">
        <v>178</v>
      </c>
      <c r="E750" s="241" t="s">
        <v>21</v>
      </c>
      <c r="F750" s="242" t="s">
        <v>80</v>
      </c>
      <c r="G750" s="240"/>
      <c r="H750" s="243">
        <v>1</v>
      </c>
      <c r="I750" s="244"/>
      <c r="J750" s="240"/>
      <c r="K750" s="240"/>
      <c r="L750" s="245"/>
      <c r="M750" s="246"/>
      <c r="N750" s="247"/>
      <c r="O750" s="247"/>
      <c r="P750" s="247"/>
      <c r="Q750" s="247"/>
      <c r="R750" s="247"/>
      <c r="S750" s="247"/>
      <c r="T750" s="248"/>
      <c r="AT750" s="249" t="s">
        <v>178</v>
      </c>
      <c r="AU750" s="249" t="s">
        <v>82</v>
      </c>
      <c r="AV750" s="13" t="s">
        <v>82</v>
      </c>
      <c r="AW750" s="13" t="s">
        <v>34</v>
      </c>
      <c r="AX750" s="13" t="s">
        <v>73</v>
      </c>
      <c r="AY750" s="249" t="s">
        <v>170</v>
      </c>
    </row>
    <row r="751" s="14" customFormat="1">
      <c r="B751" s="250"/>
      <c r="C751" s="251"/>
      <c r="D751" s="230" t="s">
        <v>178</v>
      </c>
      <c r="E751" s="252" t="s">
        <v>21</v>
      </c>
      <c r="F751" s="253" t="s">
        <v>200</v>
      </c>
      <c r="G751" s="251"/>
      <c r="H751" s="254">
        <v>6</v>
      </c>
      <c r="I751" s="255"/>
      <c r="J751" s="251"/>
      <c r="K751" s="251"/>
      <c r="L751" s="256"/>
      <c r="M751" s="257"/>
      <c r="N751" s="258"/>
      <c r="O751" s="258"/>
      <c r="P751" s="258"/>
      <c r="Q751" s="258"/>
      <c r="R751" s="258"/>
      <c r="S751" s="258"/>
      <c r="T751" s="259"/>
      <c r="AT751" s="260" t="s">
        <v>178</v>
      </c>
      <c r="AU751" s="260" t="s">
        <v>82</v>
      </c>
      <c r="AV751" s="14" t="s">
        <v>92</v>
      </c>
      <c r="AW751" s="14" t="s">
        <v>34</v>
      </c>
      <c r="AX751" s="14" t="s">
        <v>80</v>
      </c>
      <c r="AY751" s="260" t="s">
        <v>170</v>
      </c>
    </row>
    <row r="752" s="1" customFormat="1" ht="16.5" customHeight="1">
      <c r="B752" s="38"/>
      <c r="C752" s="261" t="s">
        <v>1068</v>
      </c>
      <c r="D752" s="261" t="s">
        <v>363</v>
      </c>
      <c r="E752" s="262" t="s">
        <v>1069</v>
      </c>
      <c r="F752" s="263" t="s">
        <v>1070</v>
      </c>
      <c r="G752" s="264" t="s">
        <v>175</v>
      </c>
      <c r="H752" s="265">
        <v>2.3999999999999999</v>
      </c>
      <c r="I752" s="266"/>
      <c r="J752" s="267">
        <f>ROUND(I752*H752,2)</f>
        <v>0</v>
      </c>
      <c r="K752" s="263" t="s">
        <v>21</v>
      </c>
      <c r="L752" s="268"/>
      <c r="M752" s="269" t="s">
        <v>21</v>
      </c>
      <c r="N752" s="270" t="s">
        <v>44</v>
      </c>
      <c r="O752" s="79"/>
      <c r="P752" s="225">
        <f>O752*H752</f>
        <v>0</v>
      </c>
      <c r="Q752" s="225">
        <v>0.012</v>
      </c>
      <c r="R752" s="225">
        <f>Q752*H752</f>
        <v>0.028799999999999999</v>
      </c>
      <c r="S752" s="225">
        <v>0</v>
      </c>
      <c r="T752" s="226">
        <f>S752*H752</f>
        <v>0</v>
      </c>
      <c r="AR752" s="17" t="s">
        <v>424</v>
      </c>
      <c r="AT752" s="17" t="s">
        <v>363</v>
      </c>
      <c r="AU752" s="17" t="s">
        <v>82</v>
      </c>
      <c r="AY752" s="17" t="s">
        <v>170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7" t="s">
        <v>80</v>
      </c>
      <c r="BK752" s="227">
        <f>ROUND(I752*H752,2)</f>
        <v>0</v>
      </c>
      <c r="BL752" s="17" t="s">
        <v>303</v>
      </c>
      <c r="BM752" s="17" t="s">
        <v>1071</v>
      </c>
    </row>
    <row r="753" s="13" customFormat="1">
      <c r="B753" s="239"/>
      <c r="C753" s="240"/>
      <c r="D753" s="230" t="s">
        <v>178</v>
      </c>
      <c r="E753" s="241" t="s">
        <v>21</v>
      </c>
      <c r="F753" s="242" t="s">
        <v>1072</v>
      </c>
      <c r="G753" s="240"/>
      <c r="H753" s="243">
        <v>2.3999999999999999</v>
      </c>
      <c r="I753" s="244"/>
      <c r="J753" s="240"/>
      <c r="K753" s="240"/>
      <c r="L753" s="245"/>
      <c r="M753" s="246"/>
      <c r="N753" s="247"/>
      <c r="O753" s="247"/>
      <c r="P753" s="247"/>
      <c r="Q753" s="247"/>
      <c r="R753" s="247"/>
      <c r="S753" s="247"/>
      <c r="T753" s="248"/>
      <c r="AT753" s="249" t="s">
        <v>178</v>
      </c>
      <c r="AU753" s="249" t="s">
        <v>82</v>
      </c>
      <c r="AV753" s="13" t="s">
        <v>82</v>
      </c>
      <c r="AW753" s="13" t="s">
        <v>34</v>
      </c>
      <c r="AX753" s="13" t="s">
        <v>73</v>
      </c>
      <c r="AY753" s="249" t="s">
        <v>170</v>
      </c>
    </row>
    <row r="754" s="14" customFormat="1">
      <c r="B754" s="250"/>
      <c r="C754" s="251"/>
      <c r="D754" s="230" t="s">
        <v>178</v>
      </c>
      <c r="E754" s="252" t="s">
        <v>21</v>
      </c>
      <c r="F754" s="253" t="s">
        <v>200</v>
      </c>
      <c r="G754" s="251"/>
      <c r="H754" s="254">
        <v>2.3999999999999999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AT754" s="260" t="s">
        <v>178</v>
      </c>
      <c r="AU754" s="260" t="s">
        <v>82</v>
      </c>
      <c r="AV754" s="14" t="s">
        <v>92</v>
      </c>
      <c r="AW754" s="14" t="s">
        <v>34</v>
      </c>
      <c r="AX754" s="14" t="s">
        <v>80</v>
      </c>
      <c r="AY754" s="260" t="s">
        <v>170</v>
      </c>
    </row>
    <row r="755" s="1" customFormat="1" ht="16.5" customHeight="1">
      <c r="B755" s="38"/>
      <c r="C755" s="261" t="s">
        <v>1073</v>
      </c>
      <c r="D755" s="261" t="s">
        <v>363</v>
      </c>
      <c r="E755" s="262" t="s">
        <v>1074</v>
      </c>
      <c r="F755" s="263" t="s">
        <v>1075</v>
      </c>
      <c r="G755" s="264" t="s">
        <v>175</v>
      </c>
      <c r="H755" s="265">
        <v>0.47999999999999998</v>
      </c>
      <c r="I755" s="266"/>
      <c r="J755" s="267">
        <f>ROUND(I755*H755,2)</f>
        <v>0</v>
      </c>
      <c r="K755" s="263" t="s">
        <v>21</v>
      </c>
      <c r="L755" s="268"/>
      <c r="M755" s="269" t="s">
        <v>21</v>
      </c>
      <c r="N755" s="270" t="s">
        <v>44</v>
      </c>
      <c r="O755" s="79"/>
      <c r="P755" s="225">
        <f>O755*H755</f>
        <v>0</v>
      </c>
      <c r="Q755" s="225">
        <v>0.012</v>
      </c>
      <c r="R755" s="225">
        <f>Q755*H755</f>
        <v>0.0057599999999999995</v>
      </c>
      <c r="S755" s="225">
        <v>0</v>
      </c>
      <c r="T755" s="226">
        <f>S755*H755</f>
        <v>0</v>
      </c>
      <c r="AR755" s="17" t="s">
        <v>424</v>
      </c>
      <c r="AT755" s="17" t="s">
        <v>363</v>
      </c>
      <c r="AU755" s="17" t="s">
        <v>82</v>
      </c>
      <c r="AY755" s="17" t="s">
        <v>170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7" t="s">
        <v>80</v>
      </c>
      <c r="BK755" s="227">
        <f>ROUND(I755*H755,2)</f>
        <v>0</v>
      </c>
      <c r="BL755" s="17" t="s">
        <v>303</v>
      </c>
      <c r="BM755" s="17" t="s">
        <v>1076</v>
      </c>
    </row>
    <row r="756" s="12" customFormat="1">
      <c r="B756" s="228"/>
      <c r="C756" s="229"/>
      <c r="D756" s="230" t="s">
        <v>178</v>
      </c>
      <c r="E756" s="231" t="s">
        <v>21</v>
      </c>
      <c r="F756" s="232" t="s">
        <v>1077</v>
      </c>
      <c r="G756" s="229"/>
      <c r="H756" s="231" t="s">
        <v>21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178</v>
      </c>
      <c r="AU756" s="238" t="s">
        <v>82</v>
      </c>
      <c r="AV756" s="12" t="s">
        <v>80</v>
      </c>
      <c r="AW756" s="12" t="s">
        <v>34</v>
      </c>
      <c r="AX756" s="12" t="s">
        <v>73</v>
      </c>
      <c r="AY756" s="238" t="s">
        <v>170</v>
      </c>
    </row>
    <row r="757" s="13" customFormat="1">
      <c r="B757" s="239"/>
      <c r="C757" s="240"/>
      <c r="D757" s="230" t="s">
        <v>178</v>
      </c>
      <c r="E757" s="241" t="s">
        <v>21</v>
      </c>
      <c r="F757" s="242" t="s">
        <v>1078</v>
      </c>
      <c r="G757" s="240"/>
      <c r="H757" s="243">
        <v>0.47999999999999998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AT757" s="249" t="s">
        <v>178</v>
      </c>
      <c r="AU757" s="249" t="s">
        <v>82</v>
      </c>
      <c r="AV757" s="13" t="s">
        <v>82</v>
      </c>
      <c r="AW757" s="13" t="s">
        <v>34</v>
      </c>
      <c r="AX757" s="13" t="s">
        <v>73</v>
      </c>
      <c r="AY757" s="249" t="s">
        <v>170</v>
      </c>
    </row>
    <row r="758" s="14" customFormat="1">
      <c r="B758" s="250"/>
      <c r="C758" s="251"/>
      <c r="D758" s="230" t="s">
        <v>178</v>
      </c>
      <c r="E758" s="252" t="s">
        <v>21</v>
      </c>
      <c r="F758" s="253" t="s">
        <v>200</v>
      </c>
      <c r="G758" s="251"/>
      <c r="H758" s="254">
        <v>0.47999999999999998</v>
      </c>
      <c r="I758" s="255"/>
      <c r="J758" s="251"/>
      <c r="K758" s="251"/>
      <c r="L758" s="256"/>
      <c r="M758" s="257"/>
      <c r="N758" s="258"/>
      <c r="O758" s="258"/>
      <c r="P758" s="258"/>
      <c r="Q758" s="258"/>
      <c r="R758" s="258"/>
      <c r="S758" s="258"/>
      <c r="T758" s="259"/>
      <c r="AT758" s="260" t="s">
        <v>178</v>
      </c>
      <c r="AU758" s="260" t="s">
        <v>82</v>
      </c>
      <c r="AV758" s="14" t="s">
        <v>92</v>
      </c>
      <c r="AW758" s="14" t="s">
        <v>34</v>
      </c>
      <c r="AX758" s="14" t="s">
        <v>80</v>
      </c>
      <c r="AY758" s="260" t="s">
        <v>170</v>
      </c>
    </row>
    <row r="759" s="1" customFormat="1" ht="16.5" customHeight="1">
      <c r="B759" s="38"/>
      <c r="C759" s="216" t="s">
        <v>1079</v>
      </c>
      <c r="D759" s="216" t="s">
        <v>172</v>
      </c>
      <c r="E759" s="217" t="s">
        <v>1080</v>
      </c>
      <c r="F759" s="218" t="s">
        <v>1081</v>
      </c>
      <c r="G759" s="219" t="s">
        <v>207</v>
      </c>
      <c r="H759" s="220">
        <v>7</v>
      </c>
      <c r="I759" s="221"/>
      <c r="J759" s="222">
        <f>ROUND(I759*H759,2)</f>
        <v>0</v>
      </c>
      <c r="K759" s="218" t="s">
        <v>21</v>
      </c>
      <c r="L759" s="43"/>
      <c r="M759" s="223" t="s">
        <v>21</v>
      </c>
      <c r="N759" s="224" t="s">
        <v>44</v>
      </c>
      <c r="O759" s="79"/>
      <c r="P759" s="225">
        <f>O759*H759</f>
        <v>0</v>
      </c>
      <c r="Q759" s="225">
        <v>0.00051999999999999995</v>
      </c>
      <c r="R759" s="225">
        <f>Q759*H759</f>
        <v>0.0036399999999999996</v>
      </c>
      <c r="S759" s="225">
        <v>0</v>
      </c>
      <c r="T759" s="226">
        <f>S759*H759</f>
        <v>0</v>
      </c>
      <c r="AR759" s="17" t="s">
        <v>303</v>
      </c>
      <c r="AT759" s="17" t="s">
        <v>172</v>
      </c>
      <c r="AU759" s="17" t="s">
        <v>82</v>
      </c>
      <c r="AY759" s="17" t="s">
        <v>170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7" t="s">
        <v>80</v>
      </c>
      <c r="BK759" s="227">
        <f>ROUND(I759*H759,2)</f>
        <v>0</v>
      </c>
      <c r="BL759" s="17" t="s">
        <v>303</v>
      </c>
      <c r="BM759" s="17" t="s">
        <v>1082</v>
      </c>
    </row>
    <row r="760" s="12" customFormat="1">
      <c r="B760" s="228"/>
      <c r="C760" s="229"/>
      <c r="D760" s="230" t="s">
        <v>178</v>
      </c>
      <c r="E760" s="231" t="s">
        <v>21</v>
      </c>
      <c r="F760" s="232" t="s">
        <v>1064</v>
      </c>
      <c r="G760" s="229"/>
      <c r="H760" s="231" t="s">
        <v>21</v>
      </c>
      <c r="I760" s="233"/>
      <c r="J760" s="229"/>
      <c r="K760" s="229"/>
      <c r="L760" s="234"/>
      <c r="M760" s="235"/>
      <c r="N760" s="236"/>
      <c r="O760" s="236"/>
      <c r="P760" s="236"/>
      <c r="Q760" s="236"/>
      <c r="R760" s="236"/>
      <c r="S760" s="236"/>
      <c r="T760" s="237"/>
      <c r="AT760" s="238" t="s">
        <v>178</v>
      </c>
      <c r="AU760" s="238" t="s">
        <v>82</v>
      </c>
      <c r="AV760" s="12" t="s">
        <v>80</v>
      </c>
      <c r="AW760" s="12" t="s">
        <v>34</v>
      </c>
      <c r="AX760" s="12" t="s">
        <v>73</v>
      </c>
      <c r="AY760" s="238" t="s">
        <v>170</v>
      </c>
    </row>
    <row r="761" s="13" customFormat="1">
      <c r="B761" s="239"/>
      <c r="C761" s="240"/>
      <c r="D761" s="230" t="s">
        <v>178</v>
      </c>
      <c r="E761" s="241" t="s">
        <v>21</v>
      </c>
      <c r="F761" s="242" t="s">
        <v>1083</v>
      </c>
      <c r="G761" s="240"/>
      <c r="H761" s="243">
        <v>6</v>
      </c>
      <c r="I761" s="244"/>
      <c r="J761" s="240"/>
      <c r="K761" s="240"/>
      <c r="L761" s="245"/>
      <c r="M761" s="246"/>
      <c r="N761" s="247"/>
      <c r="O761" s="247"/>
      <c r="P761" s="247"/>
      <c r="Q761" s="247"/>
      <c r="R761" s="247"/>
      <c r="S761" s="247"/>
      <c r="T761" s="248"/>
      <c r="AT761" s="249" t="s">
        <v>178</v>
      </c>
      <c r="AU761" s="249" t="s">
        <v>82</v>
      </c>
      <c r="AV761" s="13" t="s">
        <v>82</v>
      </c>
      <c r="AW761" s="13" t="s">
        <v>34</v>
      </c>
      <c r="AX761" s="13" t="s">
        <v>73</v>
      </c>
      <c r="AY761" s="249" t="s">
        <v>170</v>
      </c>
    </row>
    <row r="762" s="13" customFormat="1">
      <c r="B762" s="239"/>
      <c r="C762" s="240"/>
      <c r="D762" s="230" t="s">
        <v>178</v>
      </c>
      <c r="E762" s="241" t="s">
        <v>21</v>
      </c>
      <c r="F762" s="242" t="s">
        <v>80</v>
      </c>
      <c r="G762" s="240"/>
      <c r="H762" s="243">
        <v>1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178</v>
      </c>
      <c r="AU762" s="249" t="s">
        <v>82</v>
      </c>
      <c r="AV762" s="13" t="s">
        <v>82</v>
      </c>
      <c r="AW762" s="13" t="s">
        <v>34</v>
      </c>
      <c r="AX762" s="13" t="s">
        <v>73</v>
      </c>
      <c r="AY762" s="249" t="s">
        <v>170</v>
      </c>
    </row>
    <row r="763" s="14" customFormat="1">
      <c r="B763" s="250"/>
      <c r="C763" s="251"/>
      <c r="D763" s="230" t="s">
        <v>178</v>
      </c>
      <c r="E763" s="252" t="s">
        <v>21</v>
      </c>
      <c r="F763" s="253" t="s">
        <v>200</v>
      </c>
      <c r="G763" s="251"/>
      <c r="H763" s="254">
        <v>7</v>
      </c>
      <c r="I763" s="255"/>
      <c r="J763" s="251"/>
      <c r="K763" s="251"/>
      <c r="L763" s="256"/>
      <c r="M763" s="257"/>
      <c r="N763" s="258"/>
      <c r="O763" s="258"/>
      <c r="P763" s="258"/>
      <c r="Q763" s="258"/>
      <c r="R763" s="258"/>
      <c r="S763" s="258"/>
      <c r="T763" s="259"/>
      <c r="AT763" s="260" t="s">
        <v>178</v>
      </c>
      <c r="AU763" s="260" t="s">
        <v>82</v>
      </c>
      <c r="AV763" s="14" t="s">
        <v>92</v>
      </c>
      <c r="AW763" s="14" t="s">
        <v>34</v>
      </c>
      <c r="AX763" s="14" t="s">
        <v>80</v>
      </c>
      <c r="AY763" s="260" t="s">
        <v>170</v>
      </c>
    </row>
    <row r="764" s="1" customFormat="1" ht="16.5" customHeight="1">
      <c r="B764" s="38"/>
      <c r="C764" s="216" t="s">
        <v>1084</v>
      </c>
      <c r="D764" s="216" t="s">
        <v>172</v>
      </c>
      <c r="E764" s="217" t="s">
        <v>1085</v>
      </c>
      <c r="F764" s="218" t="s">
        <v>1086</v>
      </c>
      <c r="G764" s="219" t="s">
        <v>1087</v>
      </c>
      <c r="H764" s="220">
        <v>7</v>
      </c>
      <c r="I764" s="221"/>
      <c r="J764" s="222">
        <f>ROUND(I764*H764,2)</f>
        <v>0</v>
      </c>
      <c r="K764" s="218" t="s">
        <v>176</v>
      </c>
      <c r="L764" s="43"/>
      <c r="M764" s="223" t="s">
        <v>21</v>
      </c>
      <c r="N764" s="224" t="s">
        <v>44</v>
      </c>
      <c r="O764" s="79"/>
      <c r="P764" s="225">
        <f>O764*H764</f>
        <v>0</v>
      </c>
      <c r="Q764" s="225">
        <v>0.00051999999999999995</v>
      </c>
      <c r="R764" s="225">
        <f>Q764*H764</f>
        <v>0.0036399999999999996</v>
      </c>
      <c r="S764" s="225">
        <v>0</v>
      </c>
      <c r="T764" s="226">
        <f>S764*H764</f>
        <v>0</v>
      </c>
      <c r="AR764" s="17" t="s">
        <v>303</v>
      </c>
      <c r="AT764" s="17" t="s">
        <v>172</v>
      </c>
      <c r="AU764" s="17" t="s">
        <v>82</v>
      </c>
      <c r="AY764" s="17" t="s">
        <v>170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7" t="s">
        <v>80</v>
      </c>
      <c r="BK764" s="227">
        <f>ROUND(I764*H764,2)</f>
        <v>0</v>
      </c>
      <c r="BL764" s="17" t="s">
        <v>303</v>
      </c>
      <c r="BM764" s="17" t="s">
        <v>1088</v>
      </c>
    </row>
    <row r="765" s="12" customFormat="1">
      <c r="B765" s="228"/>
      <c r="C765" s="229"/>
      <c r="D765" s="230" t="s">
        <v>178</v>
      </c>
      <c r="E765" s="231" t="s">
        <v>21</v>
      </c>
      <c r="F765" s="232" t="s">
        <v>1089</v>
      </c>
      <c r="G765" s="229"/>
      <c r="H765" s="231" t="s">
        <v>21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178</v>
      </c>
      <c r="AU765" s="238" t="s">
        <v>82</v>
      </c>
      <c r="AV765" s="12" t="s">
        <v>80</v>
      </c>
      <c r="AW765" s="12" t="s">
        <v>34</v>
      </c>
      <c r="AX765" s="12" t="s">
        <v>73</v>
      </c>
      <c r="AY765" s="238" t="s">
        <v>170</v>
      </c>
    </row>
    <row r="766" s="13" customFormat="1">
      <c r="B766" s="239"/>
      <c r="C766" s="240"/>
      <c r="D766" s="230" t="s">
        <v>178</v>
      </c>
      <c r="E766" s="241" t="s">
        <v>21</v>
      </c>
      <c r="F766" s="242" t="s">
        <v>1090</v>
      </c>
      <c r="G766" s="240"/>
      <c r="H766" s="243">
        <v>7</v>
      </c>
      <c r="I766" s="244"/>
      <c r="J766" s="240"/>
      <c r="K766" s="240"/>
      <c r="L766" s="245"/>
      <c r="M766" s="246"/>
      <c r="N766" s="247"/>
      <c r="O766" s="247"/>
      <c r="P766" s="247"/>
      <c r="Q766" s="247"/>
      <c r="R766" s="247"/>
      <c r="S766" s="247"/>
      <c r="T766" s="248"/>
      <c r="AT766" s="249" t="s">
        <v>178</v>
      </c>
      <c r="AU766" s="249" t="s">
        <v>82</v>
      </c>
      <c r="AV766" s="13" t="s">
        <v>82</v>
      </c>
      <c r="AW766" s="13" t="s">
        <v>34</v>
      </c>
      <c r="AX766" s="13" t="s">
        <v>73</v>
      </c>
      <c r="AY766" s="249" t="s">
        <v>170</v>
      </c>
    </row>
    <row r="767" s="14" customFormat="1">
      <c r="B767" s="250"/>
      <c r="C767" s="251"/>
      <c r="D767" s="230" t="s">
        <v>178</v>
      </c>
      <c r="E767" s="252" t="s">
        <v>21</v>
      </c>
      <c r="F767" s="253" t="s">
        <v>200</v>
      </c>
      <c r="G767" s="251"/>
      <c r="H767" s="254">
        <v>7</v>
      </c>
      <c r="I767" s="255"/>
      <c r="J767" s="251"/>
      <c r="K767" s="251"/>
      <c r="L767" s="256"/>
      <c r="M767" s="257"/>
      <c r="N767" s="258"/>
      <c r="O767" s="258"/>
      <c r="P767" s="258"/>
      <c r="Q767" s="258"/>
      <c r="R767" s="258"/>
      <c r="S767" s="258"/>
      <c r="T767" s="259"/>
      <c r="AT767" s="260" t="s">
        <v>178</v>
      </c>
      <c r="AU767" s="260" t="s">
        <v>82</v>
      </c>
      <c r="AV767" s="14" t="s">
        <v>92</v>
      </c>
      <c r="AW767" s="14" t="s">
        <v>34</v>
      </c>
      <c r="AX767" s="14" t="s">
        <v>80</v>
      </c>
      <c r="AY767" s="260" t="s">
        <v>170</v>
      </c>
    </row>
    <row r="768" s="1" customFormat="1" ht="16.5" customHeight="1">
      <c r="B768" s="38"/>
      <c r="C768" s="216" t="s">
        <v>1091</v>
      </c>
      <c r="D768" s="216" t="s">
        <v>172</v>
      </c>
      <c r="E768" s="217" t="s">
        <v>1092</v>
      </c>
      <c r="F768" s="218" t="s">
        <v>1093</v>
      </c>
      <c r="G768" s="219" t="s">
        <v>1087</v>
      </c>
      <c r="H768" s="220">
        <v>3</v>
      </c>
      <c r="I768" s="221"/>
      <c r="J768" s="222">
        <f>ROUND(I768*H768,2)</f>
        <v>0</v>
      </c>
      <c r="K768" s="218" t="s">
        <v>176</v>
      </c>
      <c r="L768" s="43"/>
      <c r="M768" s="223" t="s">
        <v>21</v>
      </c>
      <c r="N768" s="224" t="s">
        <v>44</v>
      </c>
      <c r="O768" s="79"/>
      <c r="P768" s="225">
        <f>O768*H768</f>
        <v>0</v>
      </c>
      <c r="Q768" s="225">
        <v>0.00051999999999999995</v>
      </c>
      <c r="R768" s="225">
        <f>Q768*H768</f>
        <v>0.0015599999999999998</v>
      </c>
      <c r="S768" s="225">
        <v>0</v>
      </c>
      <c r="T768" s="226">
        <f>S768*H768</f>
        <v>0</v>
      </c>
      <c r="AR768" s="17" t="s">
        <v>303</v>
      </c>
      <c r="AT768" s="17" t="s">
        <v>172</v>
      </c>
      <c r="AU768" s="17" t="s">
        <v>82</v>
      </c>
      <c r="AY768" s="17" t="s">
        <v>170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7" t="s">
        <v>80</v>
      </c>
      <c r="BK768" s="227">
        <f>ROUND(I768*H768,2)</f>
        <v>0</v>
      </c>
      <c r="BL768" s="17" t="s">
        <v>303</v>
      </c>
      <c r="BM768" s="17" t="s">
        <v>1094</v>
      </c>
    </row>
    <row r="769" s="12" customFormat="1">
      <c r="B769" s="228"/>
      <c r="C769" s="229"/>
      <c r="D769" s="230" t="s">
        <v>178</v>
      </c>
      <c r="E769" s="231" t="s">
        <v>21</v>
      </c>
      <c r="F769" s="232" t="s">
        <v>1064</v>
      </c>
      <c r="G769" s="229"/>
      <c r="H769" s="231" t="s">
        <v>21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AT769" s="238" t="s">
        <v>178</v>
      </c>
      <c r="AU769" s="238" t="s">
        <v>82</v>
      </c>
      <c r="AV769" s="12" t="s">
        <v>80</v>
      </c>
      <c r="AW769" s="12" t="s">
        <v>34</v>
      </c>
      <c r="AX769" s="12" t="s">
        <v>73</v>
      </c>
      <c r="AY769" s="238" t="s">
        <v>170</v>
      </c>
    </row>
    <row r="770" s="13" customFormat="1">
      <c r="B770" s="239"/>
      <c r="C770" s="240"/>
      <c r="D770" s="230" t="s">
        <v>178</v>
      </c>
      <c r="E770" s="241" t="s">
        <v>21</v>
      </c>
      <c r="F770" s="242" t="s">
        <v>1095</v>
      </c>
      <c r="G770" s="240"/>
      <c r="H770" s="243">
        <v>2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AT770" s="249" t="s">
        <v>178</v>
      </c>
      <c r="AU770" s="249" t="s">
        <v>82</v>
      </c>
      <c r="AV770" s="13" t="s">
        <v>82</v>
      </c>
      <c r="AW770" s="13" t="s">
        <v>34</v>
      </c>
      <c r="AX770" s="13" t="s">
        <v>73</v>
      </c>
      <c r="AY770" s="249" t="s">
        <v>170</v>
      </c>
    </row>
    <row r="771" s="13" customFormat="1">
      <c r="B771" s="239"/>
      <c r="C771" s="240"/>
      <c r="D771" s="230" t="s">
        <v>178</v>
      </c>
      <c r="E771" s="241" t="s">
        <v>21</v>
      </c>
      <c r="F771" s="242" t="s">
        <v>80</v>
      </c>
      <c r="G771" s="240"/>
      <c r="H771" s="243">
        <v>1</v>
      </c>
      <c r="I771" s="244"/>
      <c r="J771" s="240"/>
      <c r="K771" s="240"/>
      <c r="L771" s="245"/>
      <c r="M771" s="246"/>
      <c r="N771" s="247"/>
      <c r="O771" s="247"/>
      <c r="P771" s="247"/>
      <c r="Q771" s="247"/>
      <c r="R771" s="247"/>
      <c r="S771" s="247"/>
      <c r="T771" s="248"/>
      <c r="AT771" s="249" t="s">
        <v>178</v>
      </c>
      <c r="AU771" s="249" t="s">
        <v>82</v>
      </c>
      <c r="AV771" s="13" t="s">
        <v>82</v>
      </c>
      <c r="AW771" s="13" t="s">
        <v>34</v>
      </c>
      <c r="AX771" s="13" t="s">
        <v>73</v>
      </c>
      <c r="AY771" s="249" t="s">
        <v>170</v>
      </c>
    </row>
    <row r="772" s="14" customFormat="1">
      <c r="B772" s="250"/>
      <c r="C772" s="251"/>
      <c r="D772" s="230" t="s">
        <v>178</v>
      </c>
      <c r="E772" s="252" t="s">
        <v>21</v>
      </c>
      <c r="F772" s="253" t="s">
        <v>200</v>
      </c>
      <c r="G772" s="251"/>
      <c r="H772" s="254">
        <v>3</v>
      </c>
      <c r="I772" s="255"/>
      <c r="J772" s="251"/>
      <c r="K772" s="251"/>
      <c r="L772" s="256"/>
      <c r="M772" s="257"/>
      <c r="N772" s="258"/>
      <c r="O772" s="258"/>
      <c r="P772" s="258"/>
      <c r="Q772" s="258"/>
      <c r="R772" s="258"/>
      <c r="S772" s="258"/>
      <c r="T772" s="259"/>
      <c r="AT772" s="260" t="s">
        <v>178</v>
      </c>
      <c r="AU772" s="260" t="s">
        <v>82</v>
      </c>
      <c r="AV772" s="14" t="s">
        <v>92</v>
      </c>
      <c r="AW772" s="14" t="s">
        <v>34</v>
      </c>
      <c r="AX772" s="14" t="s">
        <v>80</v>
      </c>
      <c r="AY772" s="260" t="s">
        <v>170</v>
      </c>
    </row>
    <row r="773" s="1" customFormat="1" ht="16.5" customHeight="1">
      <c r="B773" s="38"/>
      <c r="C773" s="261" t="s">
        <v>1096</v>
      </c>
      <c r="D773" s="261" t="s">
        <v>363</v>
      </c>
      <c r="E773" s="262" t="s">
        <v>1097</v>
      </c>
      <c r="F773" s="263" t="s">
        <v>1098</v>
      </c>
      <c r="G773" s="264" t="s">
        <v>207</v>
      </c>
      <c r="H773" s="265">
        <v>7</v>
      </c>
      <c r="I773" s="266"/>
      <c r="J773" s="267">
        <f>ROUND(I773*H773,2)</f>
        <v>0</v>
      </c>
      <c r="K773" s="263" t="s">
        <v>21</v>
      </c>
      <c r="L773" s="268"/>
      <c r="M773" s="269" t="s">
        <v>21</v>
      </c>
      <c r="N773" s="270" t="s">
        <v>44</v>
      </c>
      <c r="O773" s="79"/>
      <c r="P773" s="225">
        <f>O773*H773</f>
        <v>0</v>
      </c>
      <c r="Q773" s="225">
        <v>0.001</v>
      </c>
      <c r="R773" s="225">
        <f>Q773*H773</f>
        <v>0.0070000000000000001</v>
      </c>
      <c r="S773" s="225">
        <v>0</v>
      </c>
      <c r="T773" s="226">
        <f>S773*H773</f>
        <v>0</v>
      </c>
      <c r="AR773" s="17" t="s">
        <v>424</v>
      </c>
      <c r="AT773" s="17" t="s">
        <v>363</v>
      </c>
      <c r="AU773" s="17" t="s">
        <v>82</v>
      </c>
      <c r="AY773" s="17" t="s">
        <v>170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7" t="s">
        <v>80</v>
      </c>
      <c r="BK773" s="227">
        <f>ROUND(I773*H773,2)</f>
        <v>0</v>
      </c>
      <c r="BL773" s="17" t="s">
        <v>303</v>
      </c>
      <c r="BM773" s="17" t="s">
        <v>1099</v>
      </c>
    </row>
    <row r="774" s="13" customFormat="1">
      <c r="B774" s="239"/>
      <c r="C774" s="240"/>
      <c r="D774" s="230" t="s">
        <v>178</v>
      </c>
      <c r="E774" s="241" t="s">
        <v>21</v>
      </c>
      <c r="F774" s="242" t="s">
        <v>1100</v>
      </c>
      <c r="G774" s="240"/>
      <c r="H774" s="243">
        <v>6</v>
      </c>
      <c r="I774" s="244"/>
      <c r="J774" s="240"/>
      <c r="K774" s="240"/>
      <c r="L774" s="245"/>
      <c r="M774" s="246"/>
      <c r="N774" s="247"/>
      <c r="O774" s="247"/>
      <c r="P774" s="247"/>
      <c r="Q774" s="247"/>
      <c r="R774" s="247"/>
      <c r="S774" s="247"/>
      <c r="T774" s="248"/>
      <c r="AT774" s="249" t="s">
        <v>178</v>
      </c>
      <c r="AU774" s="249" t="s">
        <v>82</v>
      </c>
      <c r="AV774" s="13" t="s">
        <v>82</v>
      </c>
      <c r="AW774" s="13" t="s">
        <v>34</v>
      </c>
      <c r="AX774" s="13" t="s">
        <v>73</v>
      </c>
      <c r="AY774" s="249" t="s">
        <v>170</v>
      </c>
    </row>
    <row r="775" s="13" customFormat="1">
      <c r="B775" s="239"/>
      <c r="C775" s="240"/>
      <c r="D775" s="230" t="s">
        <v>178</v>
      </c>
      <c r="E775" s="241" t="s">
        <v>21</v>
      </c>
      <c r="F775" s="242" t="s">
        <v>80</v>
      </c>
      <c r="G775" s="240"/>
      <c r="H775" s="243">
        <v>1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AT775" s="249" t="s">
        <v>178</v>
      </c>
      <c r="AU775" s="249" t="s">
        <v>82</v>
      </c>
      <c r="AV775" s="13" t="s">
        <v>82</v>
      </c>
      <c r="AW775" s="13" t="s">
        <v>34</v>
      </c>
      <c r="AX775" s="13" t="s">
        <v>73</v>
      </c>
      <c r="AY775" s="249" t="s">
        <v>170</v>
      </c>
    </row>
    <row r="776" s="14" customFormat="1">
      <c r="B776" s="250"/>
      <c r="C776" s="251"/>
      <c r="D776" s="230" t="s">
        <v>178</v>
      </c>
      <c r="E776" s="252" t="s">
        <v>21</v>
      </c>
      <c r="F776" s="253" t="s">
        <v>200</v>
      </c>
      <c r="G776" s="251"/>
      <c r="H776" s="254">
        <v>7</v>
      </c>
      <c r="I776" s="255"/>
      <c r="J776" s="251"/>
      <c r="K776" s="251"/>
      <c r="L776" s="256"/>
      <c r="M776" s="257"/>
      <c r="N776" s="258"/>
      <c r="O776" s="258"/>
      <c r="P776" s="258"/>
      <c r="Q776" s="258"/>
      <c r="R776" s="258"/>
      <c r="S776" s="258"/>
      <c r="T776" s="259"/>
      <c r="AT776" s="260" t="s">
        <v>178</v>
      </c>
      <c r="AU776" s="260" t="s">
        <v>82</v>
      </c>
      <c r="AV776" s="14" t="s">
        <v>92</v>
      </c>
      <c r="AW776" s="14" t="s">
        <v>34</v>
      </c>
      <c r="AX776" s="14" t="s">
        <v>80</v>
      </c>
      <c r="AY776" s="260" t="s">
        <v>170</v>
      </c>
    </row>
    <row r="777" s="1" customFormat="1" ht="16.5" customHeight="1">
      <c r="B777" s="38"/>
      <c r="C777" s="261" t="s">
        <v>1101</v>
      </c>
      <c r="D777" s="261" t="s">
        <v>363</v>
      </c>
      <c r="E777" s="262" t="s">
        <v>1102</v>
      </c>
      <c r="F777" s="263" t="s">
        <v>1103</v>
      </c>
      <c r="G777" s="264" t="s">
        <v>207</v>
      </c>
      <c r="H777" s="265">
        <v>11</v>
      </c>
      <c r="I777" s="266"/>
      <c r="J777" s="267">
        <f>ROUND(I777*H777,2)</f>
        <v>0</v>
      </c>
      <c r="K777" s="263" t="s">
        <v>21</v>
      </c>
      <c r="L777" s="268"/>
      <c r="M777" s="269" t="s">
        <v>21</v>
      </c>
      <c r="N777" s="270" t="s">
        <v>44</v>
      </c>
      <c r="O777" s="79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AR777" s="17" t="s">
        <v>424</v>
      </c>
      <c r="AT777" s="17" t="s">
        <v>363</v>
      </c>
      <c r="AU777" s="17" t="s">
        <v>82</v>
      </c>
      <c r="AY777" s="17" t="s">
        <v>170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7" t="s">
        <v>80</v>
      </c>
      <c r="BK777" s="227">
        <f>ROUND(I777*H777,2)</f>
        <v>0</v>
      </c>
      <c r="BL777" s="17" t="s">
        <v>303</v>
      </c>
      <c r="BM777" s="17" t="s">
        <v>1104</v>
      </c>
    </row>
    <row r="778" s="13" customFormat="1">
      <c r="B778" s="239"/>
      <c r="C778" s="240"/>
      <c r="D778" s="230" t="s">
        <v>178</v>
      </c>
      <c r="E778" s="241" t="s">
        <v>21</v>
      </c>
      <c r="F778" s="242" t="s">
        <v>1105</v>
      </c>
      <c r="G778" s="240"/>
      <c r="H778" s="243">
        <v>10</v>
      </c>
      <c r="I778" s="244"/>
      <c r="J778" s="240"/>
      <c r="K778" s="240"/>
      <c r="L778" s="245"/>
      <c r="M778" s="246"/>
      <c r="N778" s="247"/>
      <c r="O778" s="247"/>
      <c r="P778" s="247"/>
      <c r="Q778" s="247"/>
      <c r="R778" s="247"/>
      <c r="S778" s="247"/>
      <c r="T778" s="248"/>
      <c r="AT778" s="249" t="s">
        <v>178</v>
      </c>
      <c r="AU778" s="249" t="s">
        <v>82</v>
      </c>
      <c r="AV778" s="13" t="s">
        <v>82</v>
      </c>
      <c r="AW778" s="13" t="s">
        <v>34</v>
      </c>
      <c r="AX778" s="13" t="s">
        <v>73</v>
      </c>
      <c r="AY778" s="249" t="s">
        <v>170</v>
      </c>
    </row>
    <row r="779" s="13" customFormat="1">
      <c r="B779" s="239"/>
      <c r="C779" s="240"/>
      <c r="D779" s="230" t="s">
        <v>178</v>
      </c>
      <c r="E779" s="241" t="s">
        <v>21</v>
      </c>
      <c r="F779" s="242" t="s">
        <v>80</v>
      </c>
      <c r="G779" s="240"/>
      <c r="H779" s="243">
        <v>1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178</v>
      </c>
      <c r="AU779" s="249" t="s">
        <v>82</v>
      </c>
      <c r="AV779" s="13" t="s">
        <v>82</v>
      </c>
      <c r="AW779" s="13" t="s">
        <v>34</v>
      </c>
      <c r="AX779" s="13" t="s">
        <v>73</v>
      </c>
      <c r="AY779" s="249" t="s">
        <v>170</v>
      </c>
    </row>
    <row r="780" s="14" customFormat="1">
      <c r="B780" s="250"/>
      <c r="C780" s="251"/>
      <c r="D780" s="230" t="s">
        <v>178</v>
      </c>
      <c r="E780" s="252" t="s">
        <v>21</v>
      </c>
      <c r="F780" s="253" t="s">
        <v>200</v>
      </c>
      <c r="G780" s="251"/>
      <c r="H780" s="254">
        <v>11</v>
      </c>
      <c r="I780" s="255"/>
      <c r="J780" s="251"/>
      <c r="K780" s="251"/>
      <c r="L780" s="256"/>
      <c r="M780" s="257"/>
      <c r="N780" s="258"/>
      <c r="O780" s="258"/>
      <c r="P780" s="258"/>
      <c r="Q780" s="258"/>
      <c r="R780" s="258"/>
      <c r="S780" s="258"/>
      <c r="T780" s="259"/>
      <c r="AT780" s="260" t="s">
        <v>178</v>
      </c>
      <c r="AU780" s="260" t="s">
        <v>82</v>
      </c>
      <c r="AV780" s="14" t="s">
        <v>92</v>
      </c>
      <c r="AW780" s="14" t="s">
        <v>34</v>
      </c>
      <c r="AX780" s="14" t="s">
        <v>80</v>
      </c>
      <c r="AY780" s="260" t="s">
        <v>170</v>
      </c>
    </row>
    <row r="781" s="1" customFormat="1" ht="22.5" customHeight="1">
      <c r="B781" s="38"/>
      <c r="C781" s="216" t="s">
        <v>1106</v>
      </c>
      <c r="D781" s="216" t="s">
        <v>172</v>
      </c>
      <c r="E781" s="217" t="s">
        <v>1060</v>
      </c>
      <c r="F781" s="218" t="s">
        <v>1061</v>
      </c>
      <c r="G781" s="219" t="s">
        <v>207</v>
      </c>
      <c r="H781" s="220">
        <v>4</v>
      </c>
      <c r="I781" s="221"/>
      <c r="J781" s="222">
        <f>ROUND(I781*H781,2)</f>
        <v>0</v>
      </c>
      <c r="K781" s="218" t="s">
        <v>176</v>
      </c>
      <c r="L781" s="43"/>
      <c r="M781" s="223" t="s">
        <v>21</v>
      </c>
      <c r="N781" s="224" t="s">
        <v>44</v>
      </c>
      <c r="O781" s="79"/>
      <c r="P781" s="225">
        <f>O781*H781</f>
        <v>0</v>
      </c>
      <c r="Q781" s="225">
        <v>0.016379999999999999</v>
      </c>
      <c r="R781" s="225">
        <f>Q781*H781</f>
        <v>0.065519999999999995</v>
      </c>
      <c r="S781" s="225">
        <v>0</v>
      </c>
      <c r="T781" s="226">
        <f>S781*H781</f>
        <v>0</v>
      </c>
      <c r="AR781" s="17" t="s">
        <v>303</v>
      </c>
      <c r="AT781" s="17" t="s">
        <v>172</v>
      </c>
      <c r="AU781" s="17" t="s">
        <v>82</v>
      </c>
      <c r="AY781" s="17" t="s">
        <v>170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7" t="s">
        <v>80</v>
      </c>
      <c r="BK781" s="227">
        <f>ROUND(I781*H781,2)</f>
        <v>0</v>
      </c>
      <c r="BL781" s="17" t="s">
        <v>303</v>
      </c>
      <c r="BM781" s="17" t="s">
        <v>1107</v>
      </c>
    </row>
    <row r="782" s="12" customFormat="1">
      <c r="B782" s="228"/>
      <c r="C782" s="229"/>
      <c r="D782" s="230" t="s">
        <v>178</v>
      </c>
      <c r="E782" s="231" t="s">
        <v>21</v>
      </c>
      <c r="F782" s="232" t="s">
        <v>1108</v>
      </c>
      <c r="G782" s="229"/>
      <c r="H782" s="231" t="s">
        <v>21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178</v>
      </c>
      <c r="AU782" s="238" t="s">
        <v>82</v>
      </c>
      <c r="AV782" s="12" t="s">
        <v>80</v>
      </c>
      <c r="AW782" s="12" t="s">
        <v>34</v>
      </c>
      <c r="AX782" s="12" t="s">
        <v>73</v>
      </c>
      <c r="AY782" s="238" t="s">
        <v>170</v>
      </c>
    </row>
    <row r="783" s="13" customFormat="1">
      <c r="B783" s="239"/>
      <c r="C783" s="240"/>
      <c r="D783" s="230" t="s">
        <v>178</v>
      </c>
      <c r="E783" s="241" t="s">
        <v>21</v>
      </c>
      <c r="F783" s="242" t="s">
        <v>1109</v>
      </c>
      <c r="G783" s="240"/>
      <c r="H783" s="243">
        <v>4</v>
      </c>
      <c r="I783" s="244"/>
      <c r="J783" s="240"/>
      <c r="K783" s="240"/>
      <c r="L783" s="245"/>
      <c r="M783" s="246"/>
      <c r="N783" s="247"/>
      <c r="O783" s="247"/>
      <c r="P783" s="247"/>
      <c r="Q783" s="247"/>
      <c r="R783" s="247"/>
      <c r="S783" s="247"/>
      <c r="T783" s="248"/>
      <c r="AT783" s="249" t="s">
        <v>178</v>
      </c>
      <c r="AU783" s="249" t="s">
        <v>82</v>
      </c>
      <c r="AV783" s="13" t="s">
        <v>82</v>
      </c>
      <c r="AW783" s="13" t="s">
        <v>34</v>
      </c>
      <c r="AX783" s="13" t="s">
        <v>73</v>
      </c>
      <c r="AY783" s="249" t="s">
        <v>170</v>
      </c>
    </row>
    <row r="784" s="14" customFormat="1">
      <c r="B784" s="250"/>
      <c r="C784" s="251"/>
      <c r="D784" s="230" t="s">
        <v>178</v>
      </c>
      <c r="E784" s="252" t="s">
        <v>21</v>
      </c>
      <c r="F784" s="253" t="s">
        <v>200</v>
      </c>
      <c r="G784" s="251"/>
      <c r="H784" s="254">
        <v>4</v>
      </c>
      <c r="I784" s="255"/>
      <c r="J784" s="251"/>
      <c r="K784" s="251"/>
      <c r="L784" s="256"/>
      <c r="M784" s="257"/>
      <c r="N784" s="258"/>
      <c r="O784" s="258"/>
      <c r="P784" s="258"/>
      <c r="Q784" s="258"/>
      <c r="R784" s="258"/>
      <c r="S784" s="258"/>
      <c r="T784" s="259"/>
      <c r="AT784" s="260" t="s">
        <v>178</v>
      </c>
      <c r="AU784" s="260" t="s">
        <v>82</v>
      </c>
      <c r="AV784" s="14" t="s">
        <v>92</v>
      </c>
      <c r="AW784" s="14" t="s">
        <v>34</v>
      </c>
      <c r="AX784" s="14" t="s">
        <v>80</v>
      </c>
      <c r="AY784" s="260" t="s">
        <v>170</v>
      </c>
    </row>
    <row r="785" s="1" customFormat="1" ht="16.5" customHeight="1">
      <c r="B785" s="38"/>
      <c r="C785" s="261" t="s">
        <v>1110</v>
      </c>
      <c r="D785" s="261" t="s">
        <v>363</v>
      </c>
      <c r="E785" s="262" t="s">
        <v>1111</v>
      </c>
      <c r="F785" s="263" t="s">
        <v>1112</v>
      </c>
      <c r="G785" s="264" t="s">
        <v>207</v>
      </c>
      <c r="H785" s="265">
        <v>4</v>
      </c>
      <c r="I785" s="266"/>
      <c r="J785" s="267">
        <f>ROUND(I785*H785,2)</f>
        <v>0</v>
      </c>
      <c r="K785" s="263" t="s">
        <v>176</v>
      </c>
      <c r="L785" s="268"/>
      <c r="M785" s="269" t="s">
        <v>21</v>
      </c>
      <c r="N785" s="270" t="s">
        <v>44</v>
      </c>
      <c r="O785" s="79"/>
      <c r="P785" s="225">
        <f>O785*H785</f>
        <v>0</v>
      </c>
      <c r="Q785" s="225">
        <v>0.00050000000000000001</v>
      </c>
      <c r="R785" s="225">
        <f>Q785*H785</f>
        <v>0.002</v>
      </c>
      <c r="S785" s="225">
        <v>0</v>
      </c>
      <c r="T785" s="226">
        <f>S785*H785</f>
        <v>0</v>
      </c>
      <c r="AR785" s="17" t="s">
        <v>424</v>
      </c>
      <c r="AT785" s="17" t="s">
        <v>363</v>
      </c>
      <c r="AU785" s="17" t="s">
        <v>82</v>
      </c>
      <c r="AY785" s="17" t="s">
        <v>170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7" t="s">
        <v>80</v>
      </c>
      <c r="BK785" s="227">
        <f>ROUND(I785*H785,2)</f>
        <v>0</v>
      </c>
      <c r="BL785" s="17" t="s">
        <v>303</v>
      </c>
      <c r="BM785" s="17" t="s">
        <v>1113</v>
      </c>
    </row>
    <row r="786" s="1" customFormat="1" ht="16.5" customHeight="1">
      <c r="B786" s="38"/>
      <c r="C786" s="216" t="s">
        <v>1114</v>
      </c>
      <c r="D786" s="216" t="s">
        <v>172</v>
      </c>
      <c r="E786" s="217" t="s">
        <v>1115</v>
      </c>
      <c r="F786" s="218" t="s">
        <v>1116</v>
      </c>
      <c r="G786" s="219" t="s">
        <v>207</v>
      </c>
      <c r="H786" s="220">
        <v>1</v>
      </c>
      <c r="I786" s="221"/>
      <c r="J786" s="222">
        <f>ROUND(I786*H786,2)</f>
        <v>0</v>
      </c>
      <c r="K786" s="218" t="s">
        <v>21</v>
      </c>
      <c r="L786" s="43"/>
      <c r="M786" s="223" t="s">
        <v>21</v>
      </c>
      <c r="N786" s="224" t="s">
        <v>44</v>
      </c>
      <c r="O786" s="79"/>
      <c r="P786" s="225">
        <f>O786*H786</f>
        <v>0</v>
      </c>
      <c r="Q786" s="225">
        <v>0</v>
      </c>
      <c r="R786" s="225">
        <f>Q786*H786</f>
        <v>0</v>
      </c>
      <c r="S786" s="225">
        <v>0</v>
      </c>
      <c r="T786" s="226">
        <f>S786*H786</f>
        <v>0</v>
      </c>
      <c r="AR786" s="17" t="s">
        <v>303</v>
      </c>
      <c r="AT786" s="17" t="s">
        <v>172</v>
      </c>
      <c r="AU786" s="17" t="s">
        <v>82</v>
      </c>
      <c r="AY786" s="17" t="s">
        <v>170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7" t="s">
        <v>80</v>
      </c>
      <c r="BK786" s="227">
        <f>ROUND(I786*H786,2)</f>
        <v>0</v>
      </c>
      <c r="BL786" s="17" t="s">
        <v>303</v>
      </c>
      <c r="BM786" s="17" t="s">
        <v>1117</v>
      </c>
    </row>
    <row r="787" s="12" customFormat="1">
      <c r="B787" s="228"/>
      <c r="C787" s="229"/>
      <c r="D787" s="230" t="s">
        <v>178</v>
      </c>
      <c r="E787" s="231" t="s">
        <v>21</v>
      </c>
      <c r="F787" s="232" t="s">
        <v>1077</v>
      </c>
      <c r="G787" s="229"/>
      <c r="H787" s="231" t="s">
        <v>21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178</v>
      </c>
      <c r="AU787" s="238" t="s">
        <v>82</v>
      </c>
      <c r="AV787" s="12" t="s">
        <v>80</v>
      </c>
      <c r="AW787" s="12" t="s">
        <v>34</v>
      </c>
      <c r="AX787" s="12" t="s">
        <v>73</v>
      </c>
      <c r="AY787" s="238" t="s">
        <v>170</v>
      </c>
    </row>
    <row r="788" s="13" customFormat="1">
      <c r="B788" s="239"/>
      <c r="C788" s="240"/>
      <c r="D788" s="230" t="s">
        <v>178</v>
      </c>
      <c r="E788" s="241" t="s">
        <v>21</v>
      </c>
      <c r="F788" s="242" t="s">
        <v>80</v>
      </c>
      <c r="G788" s="240"/>
      <c r="H788" s="243">
        <v>1</v>
      </c>
      <c r="I788" s="244"/>
      <c r="J788" s="240"/>
      <c r="K788" s="240"/>
      <c r="L788" s="245"/>
      <c r="M788" s="246"/>
      <c r="N788" s="247"/>
      <c r="O788" s="247"/>
      <c r="P788" s="247"/>
      <c r="Q788" s="247"/>
      <c r="R788" s="247"/>
      <c r="S788" s="247"/>
      <c r="T788" s="248"/>
      <c r="AT788" s="249" t="s">
        <v>178</v>
      </c>
      <c r="AU788" s="249" t="s">
        <v>82</v>
      </c>
      <c r="AV788" s="13" t="s">
        <v>82</v>
      </c>
      <c r="AW788" s="13" t="s">
        <v>34</v>
      </c>
      <c r="AX788" s="13" t="s">
        <v>80</v>
      </c>
      <c r="AY788" s="249" t="s">
        <v>170</v>
      </c>
    </row>
    <row r="789" s="1" customFormat="1" ht="22.5" customHeight="1">
      <c r="B789" s="38"/>
      <c r="C789" s="216" t="s">
        <v>1118</v>
      </c>
      <c r="D789" s="216" t="s">
        <v>172</v>
      </c>
      <c r="E789" s="217" t="s">
        <v>1119</v>
      </c>
      <c r="F789" s="218" t="s">
        <v>1120</v>
      </c>
      <c r="G789" s="219" t="s">
        <v>207</v>
      </c>
      <c r="H789" s="220">
        <v>2</v>
      </c>
      <c r="I789" s="221"/>
      <c r="J789" s="222">
        <f>ROUND(I789*H789,2)</f>
        <v>0</v>
      </c>
      <c r="K789" s="218" t="s">
        <v>176</v>
      </c>
      <c r="L789" s="43"/>
      <c r="M789" s="223" t="s">
        <v>21</v>
      </c>
      <c r="N789" s="224" t="s">
        <v>44</v>
      </c>
      <c r="O789" s="79"/>
      <c r="P789" s="225">
        <f>O789*H789</f>
        <v>0</v>
      </c>
      <c r="Q789" s="225">
        <v>0.028080000000000001</v>
      </c>
      <c r="R789" s="225">
        <f>Q789*H789</f>
        <v>0.056160000000000002</v>
      </c>
      <c r="S789" s="225">
        <v>0</v>
      </c>
      <c r="T789" s="226">
        <f>S789*H789</f>
        <v>0</v>
      </c>
      <c r="AR789" s="17" t="s">
        <v>303</v>
      </c>
      <c r="AT789" s="17" t="s">
        <v>172</v>
      </c>
      <c r="AU789" s="17" t="s">
        <v>82</v>
      </c>
      <c r="AY789" s="17" t="s">
        <v>170</v>
      </c>
      <c r="BE789" s="227">
        <f>IF(N789="základní",J789,0)</f>
        <v>0</v>
      </c>
      <c r="BF789" s="227">
        <f>IF(N789="snížená",J789,0)</f>
        <v>0</v>
      </c>
      <c r="BG789" s="227">
        <f>IF(N789="zákl. přenesená",J789,0)</f>
        <v>0</v>
      </c>
      <c r="BH789" s="227">
        <f>IF(N789="sníž. přenesená",J789,0)</f>
        <v>0</v>
      </c>
      <c r="BI789" s="227">
        <f>IF(N789="nulová",J789,0)</f>
        <v>0</v>
      </c>
      <c r="BJ789" s="17" t="s">
        <v>80</v>
      </c>
      <c r="BK789" s="227">
        <f>ROUND(I789*H789,2)</f>
        <v>0</v>
      </c>
      <c r="BL789" s="17" t="s">
        <v>303</v>
      </c>
      <c r="BM789" s="17" t="s">
        <v>1121</v>
      </c>
    </row>
    <row r="790" s="12" customFormat="1">
      <c r="B790" s="228"/>
      <c r="C790" s="229"/>
      <c r="D790" s="230" t="s">
        <v>178</v>
      </c>
      <c r="E790" s="231" t="s">
        <v>21</v>
      </c>
      <c r="F790" s="232" t="s">
        <v>1077</v>
      </c>
      <c r="G790" s="229"/>
      <c r="H790" s="231" t="s">
        <v>21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AT790" s="238" t="s">
        <v>178</v>
      </c>
      <c r="AU790" s="238" t="s">
        <v>82</v>
      </c>
      <c r="AV790" s="12" t="s">
        <v>80</v>
      </c>
      <c r="AW790" s="12" t="s">
        <v>34</v>
      </c>
      <c r="AX790" s="12" t="s">
        <v>73</v>
      </c>
      <c r="AY790" s="238" t="s">
        <v>170</v>
      </c>
    </row>
    <row r="791" s="12" customFormat="1">
      <c r="B791" s="228"/>
      <c r="C791" s="229"/>
      <c r="D791" s="230" t="s">
        <v>178</v>
      </c>
      <c r="E791" s="231" t="s">
        <v>21</v>
      </c>
      <c r="F791" s="232" t="s">
        <v>1122</v>
      </c>
      <c r="G791" s="229"/>
      <c r="H791" s="231" t="s">
        <v>21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178</v>
      </c>
      <c r="AU791" s="238" t="s">
        <v>82</v>
      </c>
      <c r="AV791" s="12" t="s">
        <v>80</v>
      </c>
      <c r="AW791" s="12" t="s">
        <v>34</v>
      </c>
      <c r="AX791" s="12" t="s">
        <v>73</v>
      </c>
      <c r="AY791" s="238" t="s">
        <v>170</v>
      </c>
    </row>
    <row r="792" s="13" customFormat="1">
      <c r="B792" s="239"/>
      <c r="C792" s="240"/>
      <c r="D792" s="230" t="s">
        <v>178</v>
      </c>
      <c r="E792" s="241" t="s">
        <v>21</v>
      </c>
      <c r="F792" s="242" t="s">
        <v>1095</v>
      </c>
      <c r="G792" s="240"/>
      <c r="H792" s="243">
        <v>2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AT792" s="249" t="s">
        <v>178</v>
      </c>
      <c r="AU792" s="249" t="s">
        <v>82</v>
      </c>
      <c r="AV792" s="13" t="s">
        <v>82</v>
      </c>
      <c r="AW792" s="13" t="s">
        <v>34</v>
      </c>
      <c r="AX792" s="13" t="s">
        <v>80</v>
      </c>
      <c r="AY792" s="249" t="s">
        <v>170</v>
      </c>
    </row>
    <row r="793" s="1" customFormat="1" ht="16.5" customHeight="1">
      <c r="B793" s="38"/>
      <c r="C793" s="261" t="s">
        <v>1123</v>
      </c>
      <c r="D793" s="261" t="s">
        <v>363</v>
      </c>
      <c r="E793" s="262" t="s">
        <v>1124</v>
      </c>
      <c r="F793" s="263" t="s">
        <v>1125</v>
      </c>
      <c r="G793" s="264" t="s">
        <v>207</v>
      </c>
      <c r="H793" s="265">
        <v>1</v>
      </c>
      <c r="I793" s="266"/>
      <c r="J793" s="267">
        <f>ROUND(I793*H793,2)</f>
        <v>0</v>
      </c>
      <c r="K793" s="263" t="s">
        <v>21</v>
      </c>
      <c r="L793" s="268"/>
      <c r="M793" s="269" t="s">
        <v>21</v>
      </c>
      <c r="N793" s="270" t="s">
        <v>44</v>
      </c>
      <c r="O793" s="79"/>
      <c r="P793" s="225">
        <f>O793*H793</f>
        <v>0</v>
      </c>
      <c r="Q793" s="225">
        <v>0.035000000000000003</v>
      </c>
      <c r="R793" s="225">
        <f>Q793*H793</f>
        <v>0.035000000000000003</v>
      </c>
      <c r="S793" s="225">
        <v>0</v>
      </c>
      <c r="T793" s="226">
        <f>S793*H793</f>
        <v>0</v>
      </c>
      <c r="AR793" s="17" t="s">
        <v>424</v>
      </c>
      <c r="AT793" s="17" t="s">
        <v>363</v>
      </c>
      <c r="AU793" s="17" t="s">
        <v>82</v>
      </c>
      <c r="AY793" s="17" t="s">
        <v>170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17" t="s">
        <v>80</v>
      </c>
      <c r="BK793" s="227">
        <f>ROUND(I793*H793,2)</f>
        <v>0</v>
      </c>
      <c r="BL793" s="17" t="s">
        <v>303</v>
      </c>
      <c r="BM793" s="17" t="s">
        <v>1126</v>
      </c>
    </row>
    <row r="794" s="1" customFormat="1" ht="16.5" customHeight="1">
      <c r="B794" s="38"/>
      <c r="C794" s="261" t="s">
        <v>1127</v>
      </c>
      <c r="D794" s="261" t="s">
        <v>363</v>
      </c>
      <c r="E794" s="262" t="s">
        <v>1128</v>
      </c>
      <c r="F794" s="263" t="s">
        <v>1129</v>
      </c>
      <c r="G794" s="264" t="s">
        <v>207</v>
      </c>
      <c r="H794" s="265">
        <v>1</v>
      </c>
      <c r="I794" s="266"/>
      <c r="J794" s="267">
        <f>ROUND(I794*H794,2)</f>
        <v>0</v>
      </c>
      <c r="K794" s="263" t="s">
        <v>21</v>
      </c>
      <c r="L794" s="268"/>
      <c r="M794" s="269" t="s">
        <v>21</v>
      </c>
      <c r="N794" s="270" t="s">
        <v>44</v>
      </c>
      <c r="O794" s="79"/>
      <c r="P794" s="225">
        <f>O794*H794</f>
        <v>0</v>
      </c>
      <c r="Q794" s="225">
        <v>0.014999999999999999</v>
      </c>
      <c r="R794" s="225">
        <f>Q794*H794</f>
        <v>0.014999999999999999</v>
      </c>
      <c r="S794" s="225">
        <v>0</v>
      </c>
      <c r="T794" s="226">
        <f>S794*H794</f>
        <v>0</v>
      </c>
      <c r="AR794" s="17" t="s">
        <v>424</v>
      </c>
      <c r="AT794" s="17" t="s">
        <v>363</v>
      </c>
      <c r="AU794" s="17" t="s">
        <v>82</v>
      </c>
      <c r="AY794" s="17" t="s">
        <v>170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17" t="s">
        <v>80</v>
      </c>
      <c r="BK794" s="227">
        <f>ROUND(I794*H794,2)</f>
        <v>0</v>
      </c>
      <c r="BL794" s="17" t="s">
        <v>303</v>
      </c>
      <c r="BM794" s="17" t="s">
        <v>1130</v>
      </c>
    </row>
    <row r="795" s="1" customFormat="1" ht="16.5" customHeight="1">
      <c r="B795" s="38"/>
      <c r="C795" s="216" t="s">
        <v>1131</v>
      </c>
      <c r="D795" s="216" t="s">
        <v>172</v>
      </c>
      <c r="E795" s="217" t="s">
        <v>1132</v>
      </c>
      <c r="F795" s="218" t="s">
        <v>1133</v>
      </c>
      <c r="G795" s="219" t="s">
        <v>207</v>
      </c>
      <c r="H795" s="220">
        <v>1</v>
      </c>
      <c r="I795" s="221"/>
      <c r="J795" s="222">
        <f>ROUND(I795*H795,2)</f>
        <v>0</v>
      </c>
      <c r="K795" s="218" t="s">
        <v>21</v>
      </c>
      <c r="L795" s="43"/>
      <c r="M795" s="223" t="s">
        <v>21</v>
      </c>
      <c r="N795" s="224" t="s">
        <v>44</v>
      </c>
      <c r="O795" s="79"/>
      <c r="P795" s="225">
        <f>O795*H795</f>
        <v>0</v>
      </c>
      <c r="Q795" s="225">
        <v>0.0011000000000000001</v>
      </c>
      <c r="R795" s="225">
        <f>Q795*H795</f>
        <v>0.0011000000000000001</v>
      </c>
      <c r="S795" s="225">
        <v>0</v>
      </c>
      <c r="T795" s="226">
        <f>S795*H795</f>
        <v>0</v>
      </c>
      <c r="AR795" s="17" t="s">
        <v>303</v>
      </c>
      <c r="AT795" s="17" t="s">
        <v>172</v>
      </c>
      <c r="AU795" s="17" t="s">
        <v>82</v>
      </c>
      <c r="AY795" s="17" t="s">
        <v>170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7" t="s">
        <v>80</v>
      </c>
      <c r="BK795" s="227">
        <f>ROUND(I795*H795,2)</f>
        <v>0</v>
      </c>
      <c r="BL795" s="17" t="s">
        <v>303</v>
      </c>
      <c r="BM795" s="17" t="s">
        <v>1134</v>
      </c>
    </row>
    <row r="796" s="12" customFormat="1">
      <c r="B796" s="228"/>
      <c r="C796" s="229"/>
      <c r="D796" s="230" t="s">
        <v>178</v>
      </c>
      <c r="E796" s="231" t="s">
        <v>21</v>
      </c>
      <c r="F796" s="232" t="s">
        <v>1077</v>
      </c>
      <c r="G796" s="229"/>
      <c r="H796" s="231" t="s">
        <v>21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AT796" s="238" t="s">
        <v>178</v>
      </c>
      <c r="AU796" s="238" t="s">
        <v>82</v>
      </c>
      <c r="AV796" s="12" t="s">
        <v>80</v>
      </c>
      <c r="AW796" s="12" t="s">
        <v>34</v>
      </c>
      <c r="AX796" s="12" t="s">
        <v>73</v>
      </c>
      <c r="AY796" s="238" t="s">
        <v>170</v>
      </c>
    </row>
    <row r="797" s="13" customFormat="1">
      <c r="B797" s="239"/>
      <c r="C797" s="240"/>
      <c r="D797" s="230" t="s">
        <v>178</v>
      </c>
      <c r="E797" s="241" t="s">
        <v>21</v>
      </c>
      <c r="F797" s="242" t="s">
        <v>80</v>
      </c>
      <c r="G797" s="240"/>
      <c r="H797" s="243">
        <v>1</v>
      </c>
      <c r="I797" s="244"/>
      <c r="J797" s="240"/>
      <c r="K797" s="240"/>
      <c r="L797" s="245"/>
      <c r="M797" s="246"/>
      <c r="N797" s="247"/>
      <c r="O797" s="247"/>
      <c r="P797" s="247"/>
      <c r="Q797" s="247"/>
      <c r="R797" s="247"/>
      <c r="S797" s="247"/>
      <c r="T797" s="248"/>
      <c r="AT797" s="249" t="s">
        <v>178</v>
      </c>
      <c r="AU797" s="249" t="s">
        <v>82</v>
      </c>
      <c r="AV797" s="13" t="s">
        <v>82</v>
      </c>
      <c r="AW797" s="13" t="s">
        <v>34</v>
      </c>
      <c r="AX797" s="13" t="s">
        <v>80</v>
      </c>
      <c r="AY797" s="249" t="s">
        <v>170</v>
      </c>
    </row>
    <row r="798" s="1" customFormat="1" ht="16.5" customHeight="1">
      <c r="B798" s="38"/>
      <c r="C798" s="216" t="s">
        <v>1135</v>
      </c>
      <c r="D798" s="216" t="s">
        <v>172</v>
      </c>
      <c r="E798" s="217" t="s">
        <v>1136</v>
      </c>
      <c r="F798" s="218" t="s">
        <v>1137</v>
      </c>
      <c r="G798" s="219" t="s">
        <v>207</v>
      </c>
      <c r="H798" s="220">
        <v>1</v>
      </c>
      <c r="I798" s="221"/>
      <c r="J798" s="222">
        <f>ROUND(I798*H798,2)</f>
        <v>0</v>
      </c>
      <c r="K798" s="218" t="s">
        <v>21</v>
      </c>
      <c r="L798" s="43"/>
      <c r="M798" s="223" t="s">
        <v>21</v>
      </c>
      <c r="N798" s="224" t="s">
        <v>44</v>
      </c>
      <c r="O798" s="79"/>
      <c r="P798" s="225">
        <f>O798*H798</f>
        <v>0</v>
      </c>
      <c r="Q798" s="225">
        <v>0.0011000000000000001</v>
      </c>
      <c r="R798" s="225">
        <f>Q798*H798</f>
        <v>0.0011000000000000001</v>
      </c>
      <c r="S798" s="225">
        <v>0</v>
      </c>
      <c r="T798" s="226">
        <f>S798*H798</f>
        <v>0</v>
      </c>
      <c r="AR798" s="17" t="s">
        <v>303</v>
      </c>
      <c r="AT798" s="17" t="s">
        <v>172</v>
      </c>
      <c r="AU798" s="17" t="s">
        <v>82</v>
      </c>
      <c r="AY798" s="17" t="s">
        <v>170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7" t="s">
        <v>80</v>
      </c>
      <c r="BK798" s="227">
        <f>ROUND(I798*H798,2)</f>
        <v>0</v>
      </c>
      <c r="BL798" s="17" t="s">
        <v>303</v>
      </c>
      <c r="BM798" s="17" t="s">
        <v>1138</v>
      </c>
    </row>
    <row r="799" s="12" customFormat="1">
      <c r="B799" s="228"/>
      <c r="C799" s="229"/>
      <c r="D799" s="230" t="s">
        <v>178</v>
      </c>
      <c r="E799" s="231" t="s">
        <v>21</v>
      </c>
      <c r="F799" s="232" t="s">
        <v>1077</v>
      </c>
      <c r="G799" s="229"/>
      <c r="H799" s="231" t="s">
        <v>21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178</v>
      </c>
      <c r="AU799" s="238" t="s">
        <v>82</v>
      </c>
      <c r="AV799" s="12" t="s">
        <v>80</v>
      </c>
      <c r="AW799" s="12" t="s">
        <v>34</v>
      </c>
      <c r="AX799" s="12" t="s">
        <v>73</v>
      </c>
      <c r="AY799" s="238" t="s">
        <v>170</v>
      </c>
    </row>
    <row r="800" s="13" customFormat="1">
      <c r="B800" s="239"/>
      <c r="C800" s="240"/>
      <c r="D800" s="230" t="s">
        <v>178</v>
      </c>
      <c r="E800" s="241" t="s">
        <v>21</v>
      </c>
      <c r="F800" s="242" t="s">
        <v>80</v>
      </c>
      <c r="G800" s="240"/>
      <c r="H800" s="243">
        <v>1</v>
      </c>
      <c r="I800" s="244"/>
      <c r="J800" s="240"/>
      <c r="K800" s="240"/>
      <c r="L800" s="245"/>
      <c r="M800" s="246"/>
      <c r="N800" s="247"/>
      <c r="O800" s="247"/>
      <c r="P800" s="247"/>
      <c r="Q800" s="247"/>
      <c r="R800" s="247"/>
      <c r="S800" s="247"/>
      <c r="T800" s="248"/>
      <c r="AT800" s="249" t="s">
        <v>178</v>
      </c>
      <c r="AU800" s="249" t="s">
        <v>82</v>
      </c>
      <c r="AV800" s="13" t="s">
        <v>82</v>
      </c>
      <c r="AW800" s="13" t="s">
        <v>34</v>
      </c>
      <c r="AX800" s="13" t="s">
        <v>80</v>
      </c>
      <c r="AY800" s="249" t="s">
        <v>170</v>
      </c>
    </row>
    <row r="801" s="1" customFormat="1" ht="16.5" customHeight="1">
      <c r="B801" s="38"/>
      <c r="C801" s="216" t="s">
        <v>1139</v>
      </c>
      <c r="D801" s="216" t="s">
        <v>172</v>
      </c>
      <c r="E801" s="217" t="s">
        <v>1140</v>
      </c>
      <c r="F801" s="218" t="s">
        <v>1141</v>
      </c>
      <c r="G801" s="219" t="s">
        <v>207</v>
      </c>
      <c r="H801" s="220">
        <v>2</v>
      </c>
      <c r="I801" s="221"/>
      <c r="J801" s="222">
        <f>ROUND(I801*H801,2)</f>
        <v>0</v>
      </c>
      <c r="K801" s="218" t="s">
        <v>21</v>
      </c>
      <c r="L801" s="43"/>
      <c r="M801" s="223" t="s">
        <v>21</v>
      </c>
      <c r="N801" s="224" t="s">
        <v>44</v>
      </c>
      <c r="O801" s="79"/>
      <c r="P801" s="225">
        <f>O801*H801</f>
        <v>0</v>
      </c>
      <c r="Q801" s="225">
        <v>0.0011000000000000001</v>
      </c>
      <c r="R801" s="225">
        <f>Q801*H801</f>
        <v>0.0022000000000000001</v>
      </c>
      <c r="S801" s="225">
        <v>0</v>
      </c>
      <c r="T801" s="226">
        <f>S801*H801</f>
        <v>0</v>
      </c>
      <c r="AR801" s="17" t="s">
        <v>303</v>
      </c>
      <c r="AT801" s="17" t="s">
        <v>172</v>
      </c>
      <c r="AU801" s="17" t="s">
        <v>82</v>
      </c>
      <c r="AY801" s="17" t="s">
        <v>170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7" t="s">
        <v>80</v>
      </c>
      <c r="BK801" s="227">
        <f>ROUND(I801*H801,2)</f>
        <v>0</v>
      </c>
      <c r="BL801" s="17" t="s">
        <v>303</v>
      </c>
      <c r="BM801" s="17" t="s">
        <v>1142</v>
      </c>
    </row>
    <row r="802" s="12" customFormat="1">
      <c r="B802" s="228"/>
      <c r="C802" s="229"/>
      <c r="D802" s="230" t="s">
        <v>178</v>
      </c>
      <c r="E802" s="231" t="s">
        <v>21</v>
      </c>
      <c r="F802" s="232" t="s">
        <v>1077</v>
      </c>
      <c r="G802" s="229"/>
      <c r="H802" s="231" t="s">
        <v>21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AT802" s="238" t="s">
        <v>178</v>
      </c>
      <c r="AU802" s="238" t="s">
        <v>82</v>
      </c>
      <c r="AV802" s="12" t="s">
        <v>80</v>
      </c>
      <c r="AW802" s="12" t="s">
        <v>34</v>
      </c>
      <c r="AX802" s="12" t="s">
        <v>73</v>
      </c>
      <c r="AY802" s="238" t="s">
        <v>170</v>
      </c>
    </row>
    <row r="803" s="12" customFormat="1">
      <c r="B803" s="228"/>
      <c r="C803" s="229"/>
      <c r="D803" s="230" t="s">
        <v>178</v>
      </c>
      <c r="E803" s="231" t="s">
        <v>21</v>
      </c>
      <c r="F803" s="232" t="s">
        <v>1143</v>
      </c>
      <c r="G803" s="229"/>
      <c r="H803" s="231" t="s">
        <v>21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178</v>
      </c>
      <c r="AU803" s="238" t="s">
        <v>82</v>
      </c>
      <c r="AV803" s="12" t="s">
        <v>80</v>
      </c>
      <c r="AW803" s="12" t="s">
        <v>34</v>
      </c>
      <c r="AX803" s="12" t="s">
        <v>73</v>
      </c>
      <c r="AY803" s="238" t="s">
        <v>170</v>
      </c>
    </row>
    <row r="804" s="13" customFormat="1">
      <c r="B804" s="239"/>
      <c r="C804" s="240"/>
      <c r="D804" s="230" t="s">
        <v>178</v>
      </c>
      <c r="E804" s="241" t="s">
        <v>21</v>
      </c>
      <c r="F804" s="242" t="s">
        <v>82</v>
      </c>
      <c r="G804" s="240"/>
      <c r="H804" s="243">
        <v>2</v>
      </c>
      <c r="I804" s="244"/>
      <c r="J804" s="240"/>
      <c r="K804" s="240"/>
      <c r="L804" s="245"/>
      <c r="M804" s="246"/>
      <c r="N804" s="247"/>
      <c r="O804" s="247"/>
      <c r="P804" s="247"/>
      <c r="Q804" s="247"/>
      <c r="R804" s="247"/>
      <c r="S804" s="247"/>
      <c r="T804" s="248"/>
      <c r="AT804" s="249" t="s">
        <v>178</v>
      </c>
      <c r="AU804" s="249" t="s">
        <v>82</v>
      </c>
      <c r="AV804" s="13" t="s">
        <v>82</v>
      </c>
      <c r="AW804" s="13" t="s">
        <v>34</v>
      </c>
      <c r="AX804" s="13" t="s">
        <v>80</v>
      </c>
      <c r="AY804" s="249" t="s">
        <v>170</v>
      </c>
    </row>
    <row r="805" s="1" customFormat="1" ht="22.5" customHeight="1">
      <c r="B805" s="38"/>
      <c r="C805" s="216" t="s">
        <v>1144</v>
      </c>
      <c r="D805" s="216" t="s">
        <v>172</v>
      </c>
      <c r="E805" s="217" t="s">
        <v>1145</v>
      </c>
      <c r="F805" s="218" t="s">
        <v>1146</v>
      </c>
      <c r="G805" s="219" t="s">
        <v>1147</v>
      </c>
      <c r="H805" s="220">
        <v>1</v>
      </c>
      <c r="I805" s="221"/>
      <c r="J805" s="222">
        <f>ROUND(I805*H805,2)</f>
        <v>0</v>
      </c>
      <c r="K805" s="218" t="s">
        <v>21</v>
      </c>
      <c r="L805" s="43"/>
      <c r="M805" s="223" t="s">
        <v>21</v>
      </c>
      <c r="N805" s="224" t="s">
        <v>44</v>
      </c>
      <c r="O805" s="79"/>
      <c r="P805" s="225">
        <f>O805*H805</f>
        <v>0</v>
      </c>
      <c r="Q805" s="225">
        <v>0.095000000000000001</v>
      </c>
      <c r="R805" s="225">
        <f>Q805*H805</f>
        <v>0.095000000000000001</v>
      </c>
      <c r="S805" s="225">
        <v>0</v>
      </c>
      <c r="T805" s="226">
        <f>S805*H805</f>
        <v>0</v>
      </c>
      <c r="AR805" s="17" t="s">
        <v>303</v>
      </c>
      <c r="AT805" s="17" t="s">
        <v>172</v>
      </c>
      <c r="AU805" s="17" t="s">
        <v>82</v>
      </c>
      <c r="AY805" s="17" t="s">
        <v>170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7" t="s">
        <v>80</v>
      </c>
      <c r="BK805" s="227">
        <f>ROUND(I805*H805,2)</f>
        <v>0</v>
      </c>
      <c r="BL805" s="17" t="s">
        <v>303</v>
      </c>
      <c r="BM805" s="17" t="s">
        <v>1148</v>
      </c>
    </row>
    <row r="806" s="1" customFormat="1" ht="16.5" customHeight="1">
      <c r="B806" s="38"/>
      <c r="C806" s="216" t="s">
        <v>1149</v>
      </c>
      <c r="D806" s="216" t="s">
        <v>172</v>
      </c>
      <c r="E806" s="217" t="s">
        <v>1150</v>
      </c>
      <c r="F806" s="218" t="s">
        <v>1151</v>
      </c>
      <c r="G806" s="219" t="s">
        <v>1147</v>
      </c>
      <c r="H806" s="220">
        <v>1</v>
      </c>
      <c r="I806" s="221"/>
      <c r="J806" s="222">
        <f>ROUND(I806*H806,2)</f>
        <v>0</v>
      </c>
      <c r="K806" s="218" t="s">
        <v>21</v>
      </c>
      <c r="L806" s="43"/>
      <c r="M806" s="223" t="s">
        <v>21</v>
      </c>
      <c r="N806" s="224" t="s">
        <v>44</v>
      </c>
      <c r="O806" s="79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AR806" s="17" t="s">
        <v>303</v>
      </c>
      <c r="AT806" s="17" t="s">
        <v>172</v>
      </c>
      <c r="AU806" s="17" t="s">
        <v>82</v>
      </c>
      <c r="AY806" s="17" t="s">
        <v>170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7" t="s">
        <v>80</v>
      </c>
      <c r="BK806" s="227">
        <f>ROUND(I806*H806,2)</f>
        <v>0</v>
      </c>
      <c r="BL806" s="17" t="s">
        <v>303</v>
      </c>
      <c r="BM806" s="17" t="s">
        <v>1152</v>
      </c>
    </row>
    <row r="807" s="1" customFormat="1" ht="22.5" customHeight="1">
      <c r="B807" s="38"/>
      <c r="C807" s="216" t="s">
        <v>1153</v>
      </c>
      <c r="D807" s="216" t="s">
        <v>172</v>
      </c>
      <c r="E807" s="217" t="s">
        <v>882</v>
      </c>
      <c r="F807" s="218" t="s">
        <v>883</v>
      </c>
      <c r="G807" s="219" t="s">
        <v>570</v>
      </c>
      <c r="H807" s="220">
        <v>0.63900000000000001</v>
      </c>
      <c r="I807" s="221"/>
      <c r="J807" s="222">
        <f>ROUND(I807*H807,2)</f>
        <v>0</v>
      </c>
      <c r="K807" s="218" t="s">
        <v>176</v>
      </c>
      <c r="L807" s="43"/>
      <c r="M807" s="223" t="s">
        <v>21</v>
      </c>
      <c r="N807" s="224" t="s">
        <v>44</v>
      </c>
      <c r="O807" s="79"/>
      <c r="P807" s="225">
        <f>O807*H807</f>
        <v>0</v>
      </c>
      <c r="Q807" s="225">
        <v>0</v>
      </c>
      <c r="R807" s="225">
        <f>Q807*H807</f>
        <v>0</v>
      </c>
      <c r="S807" s="225">
        <v>0</v>
      </c>
      <c r="T807" s="226">
        <f>S807*H807</f>
        <v>0</v>
      </c>
      <c r="AR807" s="17" t="s">
        <v>303</v>
      </c>
      <c r="AT807" s="17" t="s">
        <v>172</v>
      </c>
      <c r="AU807" s="17" t="s">
        <v>82</v>
      </c>
      <c r="AY807" s="17" t="s">
        <v>170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7" t="s">
        <v>80</v>
      </c>
      <c r="BK807" s="227">
        <f>ROUND(I807*H807,2)</f>
        <v>0</v>
      </c>
      <c r="BL807" s="17" t="s">
        <v>303</v>
      </c>
      <c r="BM807" s="17" t="s">
        <v>1154</v>
      </c>
    </row>
    <row r="808" s="11" customFormat="1" ht="25.92" customHeight="1">
      <c r="B808" s="200"/>
      <c r="C808" s="201"/>
      <c r="D808" s="202" t="s">
        <v>72</v>
      </c>
      <c r="E808" s="203" t="s">
        <v>1155</v>
      </c>
      <c r="F808" s="203" t="s">
        <v>1156</v>
      </c>
      <c r="G808" s="201"/>
      <c r="H808" s="201"/>
      <c r="I808" s="204"/>
      <c r="J808" s="205">
        <f>BK808</f>
        <v>0</v>
      </c>
      <c r="K808" s="201"/>
      <c r="L808" s="206"/>
      <c r="M808" s="207"/>
      <c r="N808" s="208"/>
      <c r="O808" s="208"/>
      <c r="P808" s="209">
        <f>P809+P811+P814+P816</f>
        <v>0</v>
      </c>
      <c r="Q808" s="208"/>
      <c r="R808" s="209">
        <f>R809+R811+R814+R816</f>
        <v>0</v>
      </c>
      <c r="S808" s="208"/>
      <c r="T808" s="210">
        <f>T809+T811+T814+T816</f>
        <v>0</v>
      </c>
      <c r="AR808" s="211" t="s">
        <v>95</v>
      </c>
      <c r="AT808" s="212" t="s">
        <v>72</v>
      </c>
      <c r="AU808" s="212" t="s">
        <v>73</v>
      </c>
      <c r="AY808" s="211" t="s">
        <v>170</v>
      </c>
      <c r="BK808" s="213">
        <f>BK809+BK811+BK814+BK816</f>
        <v>0</v>
      </c>
    </row>
    <row r="809" s="11" customFormat="1" ht="22.8" customHeight="1">
      <c r="B809" s="200"/>
      <c r="C809" s="201"/>
      <c r="D809" s="202" t="s">
        <v>72</v>
      </c>
      <c r="E809" s="214" t="s">
        <v>1157</v>
      </c>
      <c r="F809" s="214" t="s">
        <v>1158</v>
      </c>
      <c r="G809" s="201"/>
      <c r="H809" s="201"/>
      <c r="I809" s="204"/>
      <c r="J809" s="215">
        <f>BK809</f>
        <v>0</v>
      </c>
      <c r="K809" s="201"/>
      <c r="L809" s="206"/>
      <c r="M809" s="207"/>
      <c r="N809" s="208"/>
      <c r="O809" s="208"/>
      <c r="P809" s="209">
        <f>P810</f>
        <v>0</v>
      </c>
      <c r="Q809" s="208"/>
      <c r="R809" s="209">
        <f>R810</f>
        <v>0</v>
      </c>
      <c r="S809" s="208"/>
      <c r="T809" s="210">
        <f>T810</f>
        <v>0</v>
      </c>
      <c r="AR809" s="211" t="s">
        <v>95</v>
      </c>
      <c r="AT809" s="212" t="s">
        <v>72</v>
      </c>
      <c r="AU809" s="212" t="s">
        <v>80</v>
      </c>
      <c r="AY809" s="211" t="s">
        <v>170</v>
      </c>
      <c r="BK809" s="213">
        <f>BK810</f>
        <v>0</v>
      </c>
    </row>
    <row r="810" s="1" customFormat="1" ht="16.5" customHeight="1">
      <c r="B810" s="38"/>
      <c r="C810" s="216" t="s">
        <v>1159</v>
      </c>
      <c r="D810" s="216" t="s">
        <v>172</v>
      </c>
      <c r="E810" s="217" t="s">
        <v>1160</v>
      </c>
      <c r="F810" s="218" t="s">
        <v>1161</v>
      </c>
      <c r="G810" s="219" t="s">
        <v>1147</v>
      </c>
      <c r="H810" s="220">
        <v>1</v>
      </c>
      <c r="I810" s="221"/>
      <c r="J810" s="222">
        <f>ROUND(I810*H810,2)</f>
        <v>0</v>
      </c>
      <c r="K810" s="218" t="s">
        <v>176</v>
      </c>
      <c r="L810" s="43"/>
      <c r="M810" s="223" t="s">
        <v>21</v>
      </c>
      <c r="N810" s="224" t="s">
        <v>44</v>
      </c>
      <c r="O810" s="79"/>
      <c r="P810" s="225">
        <f>O810*H810</f>
        <v>0</v>
      </c>
      <c r="Q810" s="225">
        <v>0</v>
      </c>
      <c r="R810" s="225">
        <f>Q810*H810</f>
        <v>0</v>
      </c>
      <c r="S810" s="225">
        <v>0</v>
      </c>
      <c r="T810" s="226">
        <f>S810*H810</f>
        <v>0</v>
      </c>
      <c r="AR810" s="17" t="s">
        <v>1162</v>
      </c>
      <c r="AT810" s="17" t="s">
        <v>172</v>
      </c>
      <c r="AU810" s="17" t="s">
        <v>82</v>
      </c>
      <c r="AY810" s="17" t="s">
        <v>170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17" t="s">
        <v>80</v>
      </c>
      <c r="BK810" s="227">
        <f>ROUND(I810*H810,2)</f>
        <v>0</v>
      </c>
      <c r="BL810" s="17" t="s">
        <v>1162</v>
      </c>
      <c r="BM810" s="17" t="s">
        <v>1163</v>
      </c>
    </row>
    <row r="811" s="11" customFormat="1" ht="22.8" customHeight="1">
      <c r="B811" s="200"/>
      <c r="C811" s="201"/>
      <c r="D811" s="202" t="s">
        <v>72</v>
      </c>
      <c r="E811" s="214" t="s">
        <v>1164</v>
      </c>
      <c r="F811" s="214" t="s">
        <v>1165</v>
      </c>
      <c r="G811" s="201"/>
      <c r="H811" s="201"/>
      <c r="I811" s="204"/>
      <c r="J811" s="215">
        <f>BK811</f>
        <v>0</v>
      </c>
      <c r="K811" s="201"/>
      <c r="L811" s="206"/>
      <c r="M811" s="207"/>
      <c r="N811" s="208"/>
      <c r="O811" s="208"/>
      <c r="P811" s="209">
        <f>SUM(P812:P813)</f>
        <v>0</v>
      </c>
      <c r="Q811" s="208"/>
      <c r="R811" s="209">
        <f>SUM(R812:R813)</f>
        <v>0</v>
      </c>
      <c r="S811" s="208"/>
      <c r="T811" s="210">
        <f>SUM(T812:T813)</f>
        <v>0</v>
      </c>
      <c r="AR811" s="211" t="s">
        <v>95</v>
      </c>
      <c r="AT811" s="212" t="s">
        <v>72</v>
      </c>
      <c r="AU811" s="212" t="s">
        <v>80</v>
      </c>
      <c r="AY811" s="211" t="s">
        <v>170</v>
      </c>
      <c r="BK811" s="213">
        <f>SUM(BK812:BK813)</f>
        <v>0</v>
      </c>
    </row>
    <row r="812" s="1" customFormat="1" ht="16.5" customHeight="1">
      <c r="B812" s="38"/>
      <c r="C812" s="216" t="s">
        <v>1166</v>
      </c>
      <c r="D812" s="216" t="s">
        <v>172</v>
      </c>
      <c r="E812" s="217" t="s">
        <v>1167</v>
      </c>
      <c r="F812" s="218" t="s">
        <v>1168</v>
      </c>
      <c r="G812" s="219" t="s">
        <v>1147</v>
      </c>
      <c r="H812" s="220">
        <v>1</v>
      </c>
      <c r="I812" s="221"/>
      <c r="J812" s="222">
        <f>ROUND(I812*H812,2)</f>
        <v>0</v>
      </c>
      <c r="K812" s="218" t="s">
        <v>176</v>
      </c>
      <c r="L812" s="43"/>
      <c r="M812" s="223" t="s">
        <v>21</v>
      </c>
      <c r="N812" s="224" t="s">
        <v>44</v>
      </c>
      <c r="O812" s="79"/>
      <c r="P812" s="225">
        <f>O812*H812</f>
        <v>0</v>
      </c>
      <c r="Q812" s="225">
        <v>0</v>
      </c>
      <c r="R812" s="225">
        <f>Q812*H812</f>
        <v>0</v>
      </c>
      <c r="S812" s="225">
        <v>0</v>
      </c>
      <c r="T812" s="226">
        <f>S812*H812</f>
        <v>0</v>
      </c>
      <c r="AR812" s="17" t="s">
        <v>1162</v>
      </c>
      <c r="AT812" s="17" t="s">
        <v>172</v>
      </c>
      <c r="AU812" s="17" t="s">
        <v>82</v>
      </c>
      <c r="AY812" s="17" t="s">
        <v>170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17" t="s">
        <v>80</v>
      </c>
      <c r="BK812" s="227">
        <f>ROUND(I812*H812,2)</f>
        <v>0</v>
      </c>
      <c r="BL812" s="17" t="s">
        <v>1162</v>
      </c>
      <c r="BM812" s="17" t="s">
        <v>1169</v>
      </c>
    </row>
    <row r="813" s="1" customFormat="1" ht="16.5" customHeight="1">
      <c r="B813" s="38"/>
      <c r="C813" s="216" t="s">
        <v>1170</v>
      </c>
      <c r="D813" s="216" t="s">
        <v>172</v>
      </c>
      <c r="E813" s="217" t="s">
        <v>1171</v>
      </c>
      <c r="F813" s="218" t="s">
        <v>1172</v>
      </c>
      <c r="G813" s="219" t="s">
        <v>1147</v>
      </c>
      <c r="H813" s="220">
        <v>1</v>
      </c>
      <c r="I813" s="221"/>
      <c r="J813" s="222">
        <f>ROUND(I813*H813,2)</f>
        <v>0</v>
      </c>
      <c r="K813" s="218" t="s">
        <v>176</v>
      </c>
      <c r="L813" s="43"/>
      <c r="M813" s="223" t="s">
        <v>21</v>
      </c>
      <c r="N813" s="224" t="s">
        <v>44</v>
      </c>
      <c r="O813" s="79"/>
      <c r="P813" s="225">
        <f>O813*H813</f>
        <v>0</v>
      </c>
      <c r="Q813" s="225">
        <v>0</v>
      </c>
      <c r="R813" s="225">
        <f>Q813*H813</f>
        <v>0</v>
      </c>
      <c r="S813" s="225">
        <v>0</v>
      </c>
      <c r="T813" s="226">
        <f>S813*H813</f>
        <v>0</v>
      </c>
      <c r="AR813" s="17" t="s">
        <v>1162</v>
      </c>
      <c r="AT813" s="17" t="s">
        <v>172</v>
      </c>
      <c r="AU813" s="17" t="s">
        <v>82</v>
      </c>
      <c r="AY813" s="17" t="s">
        <v>170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7" t="s">
        <v>80</v>
      </c>
      <c r="BK813" s="227">
        <f>ROUND(I813*H813,2)</f>
        <v>0</v>
      </c>
      <c r="BL813" s="17" t="s">
        <v>1162</v>
      </c>
      <c r="BM813" s="17" t="s">
        <v>1173</v>
      </c>
    </row>
    <row r="814" s="11" customFormat="1" ht="22.8" customHeight="1">
      <c r="B814" s="200"/>
      <c r="C814" s="201"/>
      <c r="D814" s="202" t="s">
        <v>72</v>
      </c>
      <c r="E814" s="214" t="s">
        <v>1174</v>
      </c>
      <c r="F814" s="214" t="s">
        <v>1175</v>
      </c>
      <c r="G814" s="201"/>
      <c r="H814" s="201"/>
      <c r="I814" s="204"/>
      <c r="J814" s="215">
        <f>BK814</f>
        <v>0</v>
      </c>
      <c r="K814" s="201"/>
      <c r="L814" s="206"/>
      <c r="M814" s="207"/>
      <c r="N814" s="208"/>
      <c r="O814" s="208"/>
      <c r="P814" s="209">
        <f>P815</f>
        <v>0</v>
      </c>
      <c r="Q814" s="208"/>
      <c r="R814" s="209">
        <f>R815</f>
        <v>0</v>
      </c>
      <c r="S814" s="208"/>
      <c r="T814" s="210">
        <f>T815</f>
        <v>0</v>
      </c>
      <c r="AR814" s="211" t="s">
        <v>95</v>
      </c>
      <c r="AT814" s="212" t="s">
        <v>72</v>
      </c>
      <c r="AU814" s="212" t="s">
        <v>80</v>
      </c>
      <c r="AY814" s="211" t="s">
        <v>170</v>
      </c>
      <c r="BK814" s="213">
        <f>BK815</f>
        <v>0</v>
      </c>
    </row>
    <row r="815" s="1" customFormat="1" ht="16.5" customHeight="1">
      <c r="B815" s="38"/>
      <c r="C815" s="216" t="s">
        <v>1176</v>
      </c>
      <c r="D815" s="216" t="s">
        <v>172</v>
      </c>
      <c r="E815" s="217" t="s">
        <v>1177</v>
      </c>
      <c r="F815" s="218" t="s">
        <v>1178</v>
      </c>
      <c r="G815" s="219" t="s">
        <v>1147</v>
      </c>
      <c r="H815" s="220">
        <v>1</v>
      </c>
      <c r="I815" s="221"/>
      <c r="J815" s="222">
        <f>ROUND(I815*H815,2)</f>
        <v>0</v>
      </c>
      <c r="K815" s="218" t="s">
        <v>176</v>
      </c>
      <c r="L815" s="43"/>
      <c r="M815" s="223" t="s">
        <v>21</v>
      </c>
      <c r="N815" s="224" t="s">
        <v>44</v>
      </c>
      <c r="O815" s="79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AR815" s="17" t="s">
        <v>1162</v>
      </c>
      <c r="AT815" s="17" t="s">
        <v>172</v>
      </c>
      <c r="AU815" s="17" t="s">
        <v>82</v>
      </c>
      <c r="AY815" s="17" t="s">
        <v>170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17" t="s">
        <v>80</v>
      </c>
      <c r="BK815" s="227">
        <f>ROUND(I815*H815,2)</f>
        <v>0</v>
      </c>
      <c r="BL815" s="17" t="s">
        <v>1162</v>
      </c>
      <c r="BM815" s="17" t="s">
        <v>1179</v>
      </c>
    </row>
    <row r="816" s="11" customFormat="1" ht="22.8" customHeight="1">
      <c r="B816" s="200"/>
      <c r="C816" s="201"/>
      <c r="D816" s="202" t="s">
        <v>72</v>
      </c>
      <c r="E816" s="214" t="s">
        <v>1180</v>
      </c>
      <c r="F816" s="214" t="s">
        <v>1181</v>
      </c>
      <c r="G816" s="201"/>
      <c r="H816" s="201"/>
      <c r="I816" s="204"/>
      <c r="J816" s="215">
        <f>BK816</f>
        <v>0</v>
      </c>
      <c r="K816" s="201"/>
      <c r="L816" s="206"/>
      <c r="M816" s="207"/>
      <c r="N816" s="208"/>
      <c r="O816" s="208"/>
      <c r="P816" s="209">
        <f>SUM(P817:P818)</f>
        <v>0</v>
      </c>
      <c r="Q816" s="208"/>
      <c r="R816" s="209">
        <f>SUM(R817:R818)</f>
        <v>0</v>
      </c>
      <c r="S816" s="208"/>
      <c r="T816" s="210">
        <f>SUM(T817:T818)</f>
        <v>0</v>
      </c>
      <c r="AR816" s="211" t="s">
        <v>95</v>
      </c>
      <c r="AT816" s="212" t="s">
        <v>72</v>
      </c>
      <c r="AU816" s="212" t="s">
        <v>80</v>
      </c>
      <c r="AY816" s="211" t="s">
        <v>170</v>
      </c>
      <c r="BK816" s="213">
        <f>SUM(BK817:BK818)</f>
        <v>0</v>
      </c>
    </row>
    <row r="817" s="1" customFormat="1" ht="16.5" customHeight="1">
      <c r="B817" s="38"/>
      <c r="C817" s="216" t="s">
        <v>1182</v>
      </c>
      <c r="D817" s="216" t="s">
        <v>172</v>
      </c>
      <c r="E817" s="217" t="s">
        <v>1183</v>
      </c>
      <c r="F817" s="218" t="s">
        <v>1184</v>
      </c>
      <c r="G817" s="219" t="s">
        <v>1147</v>
      </c>
      <c r="H817" s="220">
        <v>1</v>
      </c>
      <c r="I817" s="221"/>
      <c r="J817" s="222">
        <f>ROUND(I817*H817,2)</f>
        <v>0</v>
      </c>
      <c r="K817" s="218" t="s">
        <v>176</v>
      </c>
      <c r="L817" s="43"/>
      <c r="M817" s="223" t="s">
        <v>21</v>
      </c>
      <c r="N817" s="224" t="s">
        <v>44</v>
      </c>
      <c r="O817" s="79"/>
      <c r="P817" s="225">
        <f>O817*H817</f>
        <v>0</v>
      </c>
      <c r="Q817" s="225">
        <v>0</v>
      </c>
      <c r="R817" s="225">
        <f>Q817*H817</f>
        <v>0</v>
      </c>
      <c r="S817" s="225">
        <v>0</v>
      </c>
      <c r="T817" s="226">
        <f>S817*H817</f>
        <v>0</v>
      </c>
      <c r="AR817" s="17" t="s">
        <v>1162</v>
      </c>
      <c r="AT817" s="17" t="s">
        <v>172</v>
      </c>
      <c r="AU817" s="17" t="s">
        <v>82</v>
      </c>
      <c r="AY817" s="17" t="s">
        <v>170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7" t="s">
        <v>80</v>
      </c>
      <c r="BK817" s="227">
        <f>ROUND(I817*H817,2)</f>
        <v>0</v>
      </c>
      <c r="BL817" s="17" t="s">
        <v>1162</v>
      </c>
      <c r="BM817" s="17" t="s">
        <v>1185</v>
      </c>
    </row>
    <row r="818" s="1" customFormat="1" ht="16.5" customHeight="1">
      <c r="B818" s="38"/>
      <c r="C818" s="216" t="s">
        <v>1186</v>
      </c>
      <c r="D818" s="216" t="s">
        <v>172</v>
      </c>
      <c r="E818" s="217" t="s">
        <v>1187</v>
      </c>
      <c r="F818" s="218" t="s">
        <v>1184</v>
      </c>
      <c r="G818" s="219" t="s">
        <v>1147</v>
      </c>
      <c r="H818" s="220">
        <v>1</v>
      </c>
      <c r="I818" s="221"/>
      <c r="J818" s="222">
        <f>ROUND(I818*H818,2)</f>
        <v>0</v>
      </c>
      <c r="K818" s="218" t="s">
        <v>21</v>
      </c>
      <c r="L818" s="43"/>
      <c r="M818" s="271" t="s">
        <v>21</v>
      </c>
      <c r="N818" s="272" t="s">
        <v>44</v>
      </c>
      <c r="O818" s="273"/>
      <c r="P818" s="274">
        <f>O818*H818</f>
        <v>0</v>
      </c>
      <c r="Q818" s="274">
        <v>0</v>
      </c>
      <c r="R818" s="274">
        <f>Q818*H818</f>
        <v>0</v>
      </c>
      <c r="S818" s="274">
        <v>0</v>
      </c>
      <c r="T818" s="275">
        <f>S818*H818</f>
        <v>0</v>
      </c>
      <c r="AR818" s="17" t="s">
        <v>1162</v>
      </c>
      <c r="AT818" s="17" t="s">
        <v>172</v>
      </c>
      <c r="AU818" s="17" t="s">
        <v>82</v>
      </c>
      <c r="AY818" s="17" t="s">
        <v>170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17" t="s">
        <v>80</v>
      </c>
      <c r="BK818" s="227">
        <f>ROUND(I818*H818,2)</f>
        <v>0</v>
      </c>
      <c r="BL818" s="17" t="s">
        <v>1162</v>
      </c>
      <c r="BM818" s="17" t="s">
        <v>1188</v>
      </c>
    </row>
    <row r="819" s="1" customFormat="1" ht="6.96" customHeight="1">
      <c r="B819" s="57"/>
      <c r="C819" s="58"/>
      <c r="D819" s="58"/>
      <c r="E819" s="58"/>
      <c r="F819" s="58"/>
      <c r="G819" s="58"/>
      <c r="H819" s="58"/>
      <c r="I819" s="166"/>
      <c r="J819" s="58"/>
      <c r="K819" s="58"/>
      <c r="L819" s="43"/>
    </row>
  </sheetData>
  <sheetProtection sheet="1" autoFilter="0" formatColumns="0" formatRows="0" objects="1" scenarios="1" spinCount="100000" saltValue="RkmDSBIa15VOj8cL2ItBOPmxZ6OVJxyh1tmPXZqU2iGwWLQbOuVzGBTTjCKn+QI265q3cbU6kSKD7po7r2LnFg==" hashValue="hWheARk/igxgonK3IVnpaw/GAcoggj+B8eluDz1608qIVe3Ldm+wZr8EFkXKNZfkBQXwG30Zn+GcTfOTaVoekg==" algorithmName="SHA-512" password="CC35"/>
  <autoFilter ref="C113:K8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88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1189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33.75" customHeight="1">
      <c r="B29" s="146"/>
      <c r="E29" s="147" t="s">
        <v>1190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ROUND((SUM(BE97:BE149)),  2)</f>
        <v>0</v>
      </c>
      <c r="I35" s="155">
        <v>0.20999999999999999</v>
      </c>
      <c r="J35" s="154">
        <f>ROUND(((SUM(BE97:BE149))*I35),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ROUND((SUM(BF97:BF149)),  2)</f>
        <v>0</v>
      </c>
      <c r="I36" s="155">
        <v>0.14999999999999999</v>
      </c>
      <c r="J36" s="154">
        <f>ROUND(((SUM(BF97:BF149))*I36),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ROUND((SUM(BG97:BG149)),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ROUND((SUM(BH97:BH149)),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ROUND((SUM(BI97:BI149)),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2 - ZDRAVOTNÍ INSTALACE - VNITŘNÍ VODOVOD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J97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J98</f>
        <v>0</v>
      </c>
      <c r="K64" s="177"/>
      <c r="L64" s="182"/>
    </row>
    <row r="65" s="9" customFormat="1" ht="19.92" customHeight="1">
      <c r="B65" s="183"/>
      <c r="C65" s="121"/>
      <c r="D65" s="184" t="s">
        <v>1191</v>
      </c>
      <c r="E65" s="185"/>
      <c r="F65" s="185"/>
      <c r="G65" s="185"/>
      <c r="H65" s="185"/>
      <c r="I65" s="186"/>
      <c r="J65" s="187">
        <f>J99</f>
        <v>0</v>
      </c>
      <c r="K65" s="121"/>
      <c r="L65" s="188"/>
    </row>
    <row r="66" s="8" customFormat="1" ht="24.96" customHeight="1">
      <c r="B66" s="176"/>
      <c r="C66" s="177"/>
      <c r="D66" s="178" t="s">
        <v>136</v>
      </c>
      <c r="E66" s="179"/>
      <c r="F66" s="179"/>
      <c r="G66" s="179"/>
      <c r="H66" s="179"/>
      <c r="I66" s="180"/>
      <c r="J66" s="181">
        <f>J102</f>
        <v>0</v>
      </c>
      <c r="K66" s="177"/>
      <c r="L66" s="182"/>
    </row>
    <row r="67" s="9" customFormat="1" ht="19.92" customHeight="1">
      <c r="B67" s="183"/>
      <c r="C67" s="121"/>
      <c r="D67" s="184" t="s">
        <v>1192</v>
      </c>
      <c r="E67" s="185"/>
      <c r="F67" s="185"/>
      <c r="G67" s="185"/>
      <c r="H67" s="185"/>
      <c r="I67" s="186"/>
      <c r="J67" s="187">
        <f>J103</f>
        <v>0</v>
      </c>
      <c r="K67" s="121"/>
      <c r="L67" s="188"/>
    </row>
    <row r="68" s="9" customFormat="1" ht="19.92" customHeight="1">
      <c r="B68" s="183"/>
      <c r="C68" s="121"/>
      <c r="D68" s="184" t="s">
        <v>1193</v>
      </c>
      <c r="E68" s="185"/>
      <c r="F68" s="185"/>
      <c r="G68" s="185"/>
      <c r="H68" s="185"/>
      <c r="I68" s="186"/>
      <c r="J68" s="187">
        <f>J118</f>
        <v>0</v>
      </c>
      <c r="K68" s="121"/>
      <c r="L68" s="188"/>
    </row>
    <row r="69" s="9" customFormat="1" ht="19.92" customHeight="1">
      <c r="B69" s="183"/>
      <c r="C69" s="121"/>
      <c r="D69" s="184" t="s">
        <v>1194</v>
      </c>
      <c r="E69" s="185"/>
      <c r="F69" s="185"/>
      <c r="G69" s="185"/>
      <c r="H69" s="185"/>
      <c r="I69" s="186"/>
      <c r="J69" s="187">
        <f>J125</f>
        <v>0</v>
      </c>
      <c r="K69" s="121"/>
      <c r="L69" s="188"/>
    </row>
    <row r="70" s="9" customFormat="1" ht="19.92" customHeight="1">
      <c r="B70" s="183"/>
      <c r="C70" s="121"/>
      <c r="D70" s="184" t="s">
        <v>1195</v>
      </c>
      <c r="E70" s="185"/>
      <c r="F70" s="185"/>
      <c r="G70" s="185"/>
      <c r="H70" s="185"/>
      <c r="I70" s="186"/>
      <c r="J70" s="187">
        <f>J132</f>
        <v>0</v>
      </c>
      <c r="K70" s="121"/>
      <c r="L70" s="188"/>
    </row>
    <row r="71" s="9" customFormat="1" ht="19.92" customHeight="1">
      <c r="B71" s="183"/>
      <c r="C71" s="121"/>
      <c r="D71" s="184" t="s">
        <v>1196</v>
      </c>
      <c r="E71" s="185"/>
      <c r="F71" s="185"/>
      <c r="G71" s="185"/>
      <c r="H71" s="185"/>
      <c r="I71" s="186"/>
      <c r="J71" s="187">
        <f>J134</f>
        <v>0</v>
      </c>
      <c r="K71" s="121"/>
      <c r="L71" s="188"/>
    </row>
    <row r="72" s="9" customFormat="1" ht="19.92" customHeight="1">
      <c r="B72" s="183"/>
      <c r="C72" s="121"/>
      <c r="D72" s="184" t="s">
        <v>1197</v>
      </c>
      <c r="E72" s="185"/>
      <c r="F72" s="185"/>
      <c r="G72" s="185"/>
      <c r="H72" s="185"/>
      <c r="I72" s="186"/>
      <c r="J72" s="187">
        <f>J139</f>
        <v>0</v>
      </c>
      <c r="K72" s="121"/>
      <c r="L72" s="188"/>
    </row>
    <row r="73" s="8" customFormat="1" ht="24.96" customHeight="1">
      <c r="B73" s="176"/>
      <c r="C73" s="177"/>
      <c r="D73" s="178" t="s">
        <v>150</v>
      </c>
      <c r="E73" s="179"/>
      <c r="F73" s="179"/>
      <c r="G73" s="179"/>
      <c r="H73" s="179"/>
      <c r="I73" s="180"/>
      <c r="J73" s="181">
        <f>J142</f>
        <v>0</v>
      </c>
      <c r="K73" s="177"/>
      <c r="L73" s="182"/>
    </row>
    <row r="74" s="9" customFormat="1" ht="19.92" customHeight="1">
      <c r="B74" s="183"/>
      <c r="C74" s="121"/>
      <c r="D74" s="184" t="s">
        <v>151</v>
      </c>
      <c r="E74" s="185"/>
      <c r="F74" s="185"/>
      <c r="G74" s="185"/>
      <c r="H74" s="185"/>
      <c r="I74" s="186"/>
      <c r="J74" s="187">
        <f>J143</f>
        <v>0</v>
      </c>
      <c r="K74" s="121"/>
      <c r="L74" s="188"/>
    </row>
    <row r="75" s="9" customFormat="1" ht="19.92" customHeight="1">
      <c r="B75" s="183"/>
      <c r="C75" s="121"/>
      <c r="D75" s="184" t="s">
        <v>152</v>
      </c>
      <c r="E75" s="185"/>
      <c r="F75" s="185"/>
      <c r="G75" s="185"/>
      <c r="H75" s="185"/>
      <c r="I75" s="186"/>
      <c r="J75" s="187">
        <f>J146</f>
        <v>0</v>
      </c>
      <c r="K75" s="121"/>
      <c r="L75" s="188"/>
    </row>
    <row r="76" s="1" customFormat="1" ht="21.84" customHeight="1">
      <c r="B76" s="38"/>
      <c r="C76" s="39"/>
      <c r="D76" s="39"/>
      <c r="E76" s="39"/>
      <c r="F76" s="39"/>
      <c r="G76" s="39"/>
      <c r="H76" s="39"/>
      <c r="I76" s="142"/>
      <c r="J76" s="39"/>
      <c r="K76" s="39"/>
      <c r="L76" s="43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66"/>
      <c r="J77" s="58"/>
      <c r="K77" s="58"/>
      <c r="L77" s="43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9"/>
      <c r="J81" s="60"/>
      <c r="K81" s="60"/>
      <c r="L81" s="43"/>
    </row>
    <row r="82" s="1" customFormat="1" ht="24.96" customHeight="1">
      <c r="B82" s="38"/>
      <c r="C82" s="23" t="s">
        <v>155</v>
      </c>
      <c r="D82" s="39"/>
      <c r="E82" s="39"/>
      <c r="F82" s="39"/>
      <c r="G82" s="39"/>
      <c r="H82" s="39"/>
      <c r="I82" s="142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2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2"/>
      <c r="J84" s="39"/>
      <c r="K84" s="39"/>
      <c r="L84" s="43"/>
    </row>
    <row r="85" s="1" customFormat="1" ht="16.5" customHeight="1">
      <c r="B85" s="38"/>
      <c r="C85" s="39"/>
      <c r="D85" s="39"/>
      <c r="E85" s="170" t="str">
        <f>E7</f>
        <v>CHOMUTOV ON - PD OPRAVA (PLÁŠŤ, VPP)</v>
      </c>
      <c r="F85" s="32"/>
      <c r="G85" s="32"/>
      <c r="H85" s="32"/>
      <c r="I85" s="142"/>
      <c r="J85" s="39"/>
      <c r="K85" s="39"/>
      <c r="L85" s="43"/>
    </row>
    <row r="86" ht="12" customHeight="1">
      <c r="B86" s="21"/>
      <c r="C86" s="32" t="s">
        <v>117</v>
      </c>
      <c r="D86" s="22"/>
      <c r="E86" s="22"/>
      <c r="F86" s="22"/>
      <c r="G86" s="22"/>
      <c r="H86" s="22"/>
      <c r="I86" s="135"/>
      <c r="J86" s="22"/>
      <c r="K86" s="22"/>
      <c r="L86" s="20"/>
    </row>
    <row r="87" s="1" customFormat="1" ht="16.5" customHeight="1">
      <c r="B87" s="38"/>
      <c r="C87" s="39"/>
      <c r="D87" s="39"/>
      <c r="E87" s="170" t="s">
        <v>118</v>
      </c>
      <c r="F87" s="39"/>
      <c r="G87" s="39"/>
      <c r="H87" s="39"/>
      <c r="I87" s="142"/>
      <c r="J87" s="39"/>
      <c r="K87" s="39"/>
      <c r="L87" s="43"/>
    </row>
    <row r="88" s="1" customFormat="1" ht="12" customHeight="1">
      <c r="B88" s="38"/>
      <c r="C88" s="32" t="s">
        <v>119</v>
      </c>
      <c r="D88" s="39"/>
      <c r="E88" s="39"/>
      <c r="F88" s="39"/>
      <c r="G88" s="39"/>
      <c r="H88" s="39"/>
      <c r="I88" s="142"/>
      <c r="J88" s="39"/>
      <c r="K88" s="39"/>
      <c r="L88" s="43"/>
    </row>
    <row r="89" s="1" customFormat="1" ht="16.5" customHeight="1">
      <c r="B89" s="38"/>
      <c r="C89" s="39"/>
      <c r="D89" s="39"/>
      <c r="E89" s="64" t="str">
        <f>E11</f>
        <v>2 - ZDRAVOTNÍ INSTALACE - VNITŘNÍ VODOVOD</v>
      </c>
      <c r="F89" s="39"/>
      <c r="G89" s="39"/>
      <c r="H89" s="39"/>
      <c r="I89" s="142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2"/>
      <c r="J90" s="39"/>
      <c r="K90" s="39"/>
      <c r="L90" s="43"/>
    </row>
    <row r="91" s="1" customFormat="1" ht="12" customHeight="1">
      <c r="B91" s="38"/>
      <c r="C91" s="32" t="s">
        <v>22</v>
      </c>
      <c r="D91" s="39"/>
      <c r="E91" s="39"/>
      <c r="F91" s="27" t="str">
        <f>F14</f>
        <v>CHOMUTOV</v>
      </c>
      <c r="G91" s="39"/>
      <c r="H91" s="39"/>
      <c r="I91" s="144" t="s">
        <v>24</v>
      </c>
      <c r="J91" s="67" t="str">
        <f>IF(J14="","",J14)</f>
        <v>13. 2. 2019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2"/>
      <c r="J92" s="39"/>
      <c r="K92" s="39"/>
      <c r="L92" s="43"/>
    </row>
    <row r="93" s="1" customFormat="1" ht="24.9" customHeight="1">
      <c r="B93" s="38"/>
      <c r="C93" s="32" t="s">
        <v>26</v>
      </c>
      <c r="D93" s="39"/>
      <c r="E93" s="39"/>
      <c r="F93" s="27" t="str">
        <f>E17</f>
        <v>SŽDZ s.o., OŘ ÚSTÍ NAD LABEM</v>
      </c>
      <c r="G93" s="39"/>
      <c r="H93" s="39"/>
      <c r="I93" s="144" t="s">
        <v>32</v>
      </c>
      <c r="J93" s="36" t="str">
        <f>E23</f>
        <v>STRABAG RAIL a.s., STOSMOL s.r.o.</v>
      </c>
      <c r="K93" s="39"/>
      <c r="L93" s="43"/>
    </row>
    <row r="94" s="1" customFormat="1" ht="13.65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4" t="s">
        <v>35</v>
      </c>
      <c r="J94" s="36" t="str">
        <f>E26</f>
        <v xml:space="preserve"> 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2"/>
      <c r="J95" s="39"/>
      <c r="K95" s="39"/>
      <c r="L95" s="43"/>
    </row>
    <row r="96" s="10" customFormat="1" ht="29.28" customHeight="1">
      <c r="B96" s="189"/>
      <c r="C96" s="190" t="s">
        <v>156</v>
      </c>
      <c r="D96" s="191" t="s">
        <v>58</v>
      </c>
      <c r="E96" s="191" t="s">
        <v>54</v>
      </c>
      <c r="F96" s="191" t="s">
        <v>55</v>
      </c>
      <c r="G96" s="191" t="s">
        <v>157</v>
      </c>
      <c r="H96" s="191" t="s">
        <v>158</v>
      </c>
      <c r="I96" s="192" t="s">
        <v>159</v>
      </c>
      <c r="J96" s="193" t="s">
        <v>124</v>
      </c>
      <c r="K96" s="194" t="s">
        <v>160</v>
      </c>
      <c r="L96" s="195"/>
      <c r="M96" s="87" t="s">
        <v>21</v>
      </c>
      <c r="N96" s="88" t="s">
        <v>43</v>
      </c>
      <c r="O96" s="88" t="s">
        <v>161</v>
      </c>
      <c r="P96" s="88" t="s">
        <v>162</v>
      </c>
      <c r="Q96" s="88" t="s">
        <v>163</v>
      </c>
      <c r="R96" s="88" t="s">
        <v>164</v>
      </c>
      <c r="S96" s="88" t="s">
        <v>165</v>
      </c>
      <c r="T96" s="89" t="s">
        <v>166</v>
      </c>
    </row>
    <row r="97" s="1" customFormat="1" ht="22.8" customHeight="1">
      <c r="B97" s="38"/>
      <c r="C97" s="94" t="s">
        <v>167</v>
      </c>
      <c r="D97" s="39"/>
      <c r="E97" s="39"/>
      <c r="F97" s="39"/>
      <c r="G97" s="39"/>
      <c r="H97" s="39"/>
      <c r="I97" s="142"/>
      <c r="J97" s="196">
        <f>BK97</f>
        <v>0</v>
      </c>
      <c r="K97" s="39"/>
      <c r="L97" s="43"/>
      <c r="M97" s="90"/>
      <c r="N97" s="91"/>
      <c r="O97" s="91"/>
      <c r="P97" s="197">
        <f>P98+P102+P142</f>
        <v>0</v>
      </c>
      <c r="Q97" s="91"/>
      <c r="R97" s="197">
        <f>R98+R102+R142</f>
        <v>0.010500000000000001</v>
      </c>
      <c r="S97" s="91"/>
      <c r="T97" s="198">
        <f>T98+T102+T142</f>
        <v>0</v>
      </c>
      <c r="AT97" s="17" t="s">
        <v>72</v>
      </c>
      <c r="AU97" s="17" t="s">
        <v>125</v>
      </c>
      <c r="BK97" s="199">
        <f>BK98+BK102+BK142</f>
        <v>0</v>
      </c>
    </row>
    <row r="98" s="11" customFormat="1" ht="25.92" customHeight="1">
      <c r="B98" s="200"/>
      <c r="C98" s="201"/>
      <c r="D98" s="202" t="s">
        <v>72</v>
      </c>
      <c r="E98" s="203" t="s">
        <v>168</v>
      </c>
      <c r="F98" s="203" t="s">
        <v>169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AR98" s="211" t="s">
        <v>80</v>
      </c>
      <c r="AT98" s="212" t="s">
        <v>72</v>
      </c>
      <c r="AU98" s="212" t="s">
        <v>73</v>
      </c>
      <c r="AY98" s="211" t="s">
        <v>170</v>
      </c>
      <c r="BK98" s="213">
        <f>BK99</f>
        <v>0</v>
      </c>
    </row>
    <row r="99" s="11" customFormat="1" ht="22.8" customHeight="1">
      <c r="B99" s="200"/>
      <c r="C99" s="201"/>
      <c r="D99" s="202" t="s">
        <v>72</v>
      </c>
      <c r="E99" s="214" t="s">
        <v>80</v>
      </c>
      <c r="F99" s="214" t="s">
        <v>1198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AR99" s="211" t="s">
        <v>80</v>
      </c>
      <c r="AT99" s="212" t="s">
        <v>72</v>
      </c>
      <c r="AU99" s="212" t="s">
        <v>80</v>
      </c>
      <c r="AY99" s="211" t="s">
        <v>170</v>
      </c>
      <c r="BK99" s="213">
        <f>SUM(BK100:BK101)</f>
        <v>0</v>
      </c>
    </row>
    <row r="100" s="1" customFormat="1" ht="22.5" customHeight="1">
      <c r="B100" s="38"/>
      <c r="C100" s="216" t="s">
        <v>80</v>
      </c>
      <c r="D100" s="216" t="s">
        <v>172</v>
      </c>
      <c r="E100" s="217" t="s">
        <v>1199</v>
      </c>
      <c r="F100" s="218" t="s">
        <v>1200</v>
      </c>
      <c r="G100" s="219" t="s">
        <v>1147</v>
      </c>
      <c r="H100" s="220">
        <v>1</v>
      </c>
      <c r="I100" s="221"/>
      <c r="J100" s="222">
        <f>ROUND(I100*H100,2)</f>
        <v>0</v>
      </c>
      <c r="K100" s="218" t="s">
        <v>21</v>
      </c>
      <c r="L100" s="43"/>
      <c r="M100" s="223" t="s">
        <v>21</v>
      </c>
      <c r="N100" s="224" t="s">
        <v>44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1201</v>
      </c>
    </row>
    <row r="101" s="1" customFormat="1" ht="16.5" customHeight="1">
      <c r="B101" s="38"/>
      <c r="C101" s="216" t="s">
        <v>82</v>
      </c>
      <c r="D101" s="216" t="s">
        <v>172</v>
      </c>
      <c r="E101" s="217" t="s">
        <v>1202</v>
      </c>
      <c r="F101" s="218" t="s">
        <v>1203</v>
      </c>
      <c r="G101" s="219" t="s">
        <v>1147</v>
      </c>
      <c r="H101" s="220">
        <v>1</v>
      </c>
      <c r="I101" s="221"/>
      <c r="J101" s="222">
        <f>ROUND(I101*H101,2)</f>
        <v>0</v>
      </c>
      <c r="K101" s="218" t="s">
        <v>21</v>
      </c>
      <c r="L101" s="43"/>
      <c r="M101" s="223" t="s">
        <v>21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92</v>
      </c>
      <c r="AT101" s="17" t="s">
        <v>172</v>
      </c>
      <c r="AU101" s="17" t="s">
        <v>82</v>
      </c>
      <c r="AY101" s="17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80</v>
      </c>
      <c r="BK101" s="227">
        <f>ROUND(I101*H101,2)</f>
        <v>0</v>
      </c>
      <c r="BL101" s="17" t="s">
        <v>92</v>
      </c>
      <c r="BM101" s="17" t="s">
        <v>1204</v>
      </c>
    </row>
    <row r="102" s="11" customFormat="1" ht="25.92" customHeight="1">
      <c r="B102" s="200"/>
      <c r="C102" s="201"/>
      <c r="D102" s="202" t="s">
        <v>72</v>
      </c>
      <c r="E102" s="203" t="s">
        <v>613</v>
      </c>
      <c r="F102" s="203" t="s">
        <v>614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P103+P118+P125+P132+P134+P139</f>
        <v>0</v>
      </c>
      <c r="Q102" s="208"/>
      <c r="R102" s="209">
        <f>R103+R118+R125+R132+R134+R139</f>
        <v>0.010500000000000001</v>
      </c>
      <c r="S102" s="208"/>
      <c r="T102" s="210">
        <f>T103+T118+T125+T132+T134+T139</f>
        <v>0</v>
      </c>
      <c r="AR102" s="211" t="s">
        <v>82</v>
      </c>
      <c r="AT102" s="212" t="s">
        <v>72</v>
      </c>
      <c r="AU102" s="212" t="s">
        <v>73</v>
      </c>
      <c r="AY102" s="211" t="s">
        <v>170</v>
      </c>
      <c r="BK102" s="213">
        <f>BK103+BK118+BK125+BK132+BK134+BK139</f>
        <v>0</v>
      </c>
    </row>
    <row r="103" s="11" customFormat="1" ht="22.8" customHeight="1">
      <c r="B103" s="200"/>
      <c r="C103" s="201"/>
      <c r="D103" s="202" t="s">
        <v>72</v>
      </c>
      <c r="E103" s="214" t="s">
        <v>1205</v>
      </c>
      <c r="F103" s="214" t="s">
        <v>1206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SUM(P104:P117)</f>
        <v>0</v>
      </c>
      <c r="Q103" s="208"/>
      <c r="R103" s="209">
        <f>SUM(R104:R117)</f>
        <v>0.010500000000000001</v>
      </c>
      <c r="S103" s="208"/>
      <c r="T103" s="210">
        <f>SUM(T104:T117)</f>
        <v>0</v>
      </c>
      <c r="AR103" s="211" t="s">
        <v>80</v>
      </c>
      <c r="AT103" s="212" t="s">
        <v>72</v>
      </c>
      <c r="AU103" s="212" t="s">
        <v>80</v>
      </c>
      <c r="AY103" s="211" t="s">
        <v>170</v>
      </c>
      <c r="BK103" s="213">
        <f>SUM(BK104:BK117)</f>
        <v>0</v>
      </c>
    </row>
    <row r="104" s="1" customFormat="1" ht="16.5" customHeight="1">
      <c r="B104" s="38"/>
      <c r="C104" s="216" t="s">
        <v>89</v>
      </c>
      <c r="D104" s="216" t="s">
        <v>172</v>
      </c>
      <c r="E104" s="217" t="s">
        <v>1207</v>
      </c>
      <c r="F104" s="218" t="s">
        <v>1208</v>
      </c>
      <c r="G104" s="219" t="s">
        <v>1209</v>
      </c>
      <c r="H104" s="220">
        <v>7</v>
      </c>
      <c r="I104" s="221"/>
      <c r="J104" s="222">
        <f>ROUND(I104*H104,2)</f>
        <v>0</v>
      </c>
      <c r="K104" s="218" t="s">
        <v>21</v>
      </c>
      <c r="L104" s="43"/>
      <c r="M104" s="223" t="s">
        <v>21</v>
      </c>
      <c r="N104" s="224" t="s">
        <v>44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92</v>
      </c>
      <c r="AT104" s="17" t="s">
        <v>172</v>
      </c>
      <c r="AU104" s="17" t="s">
        <v>82</v>
      </c>
      <c r="AY104" s="17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80</v>
      </c>
      <c r="BK104" s="227">
        <f>ROUND(I104*H104,2)</f>
        <v>0</v>
      </c>
      <c r="BL104" s="17" t="s">
        <v>92</v>
      </c>
      <c r="BM104" s="17" t="s">
        <v>1210</v>
      </c>
    </row>
    <row r="105" s="1" customFormat="1" ht="16.5" customHeight="1">
      <c r="B105" s="38"/>
      <c r="C105" s="216" t="s">
        <v>92</v>
      </c>
      <c r="D105" s="216" t="s">
        <v>172</v>
      </c>
      <c r="E105" s="217" t="s">
        <v>1211</v>
      </c>
      <c r="F105" s="218" t="s">
        <v>1212</v>
      </c>
      <c r="G105" s="219" t="s">
        <v>1209</v>
      </c>
      <c r="H105" s="220">
        <v>1</v>
      </c>
      <c r="I105" s="221"/>
      <c r="J105" s="222">
        <f>ROUND(I105*H105,2)</f>
        <v>0</v>
      </c>
      <c r="K105" s="218" t="s">
        <v>21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92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92</v>
      </c>
      <c r="BM105" s="17" t="s">
        <v>1213</v>
      </c>
    </row>
    <row r="106" s="1" customFormat="1" ht="16.5" customHeight="1">
      <c r="B106" s="38"/>
      <c r="C106" s="216" t="s">
        <v>95</v>
      </c>
      <c r="D106" s="216" t="s">
        <v>172</v>
      </c>
      <c r="E106" s="217" t="s">
        <v>1214</v>
      </c>
      <c r="F106" s="218" t="s">
        <v>1215</v>
      </c>
      <c r="G106" s="219" t="s">
        <v>1209</v>
      </c>
      <c r="H106" s="220">
        <v>1</v>
      </c>
      <c r="I106" s="221"/>
      <c r="J106" s="222">
        <f>ROUND(I106*H106,2)</f>
        <v>0</v>
      </c>
      <c r="K106" s="218" t="s">
        <v>21</v>
      </c>
      <c r="L106" s="43"/>
      <c r="M106" s="223" t="s">
        <v>21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92</v>
      </c>
      <c r="AT106" s="17" t="s">
        <v>172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92</v>
      </c>
      <c r="BM106" s="17" t="s">
        <v>1216</v>
      </c>
    </row>
    <row r="107" s="1" customFormat="1" ht="16.5" customHeight="1">
      <c r="B107" s="38"/>
      <c r="C107" s="216" t="s">
        <v>98</v>
      </c>
      <c r="D107" s="216" t="s">
        <v>172</v>
      </c>
      <c r="E107" s="217" t="s">
        <v>1217</v>
      </c>
      <c r="F107" s="218" t="s">
        <v>1218</v>
      </c>
      <c r="G107" s="219" t="s">
        <v>1209</v>
      </c>
      <c r="H107" s="220">
        <v>1</v>
      </c>
      <c r="I107" s="221"/>
      <c r="J107" s="222">
        <f>ROUND(I107*H107,2)</f>
        <v>0</v>
      </c>
      <c r="K107" s="218" t="s">
        <v>21</v>
      </c>
      <c r="L107" s="43"/>
      <c r="M107" s="223" t="s">
        <v>21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92</v>
      </c>
      <c r="AT107" s="17" t="s">
        <v>172</v>
      </c>
      <c r="AU107" s="17" t="s">
        <v>82</v>
      </c>
      <c r="AY107" s="17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80</v>
      </c>
      <c r="BK107" s="227">
        <f>ROUND(I107*H107,2)</f>
        <v>0</v>
      </c>
      <c r="BL107" s="17" t="s">
        <v>92</v>
      </c>
      <c r="BM107" s="17" t="s">
        <v>1219</v>
      </c>
    </row>
    <row r="108" s="1" customFormat="1" ht="16.5" customHeight="1">
      <c r="B108" s="38"/>
      <c r="C108" s="216" t="s">
        <v>101</v>
      </c>
      <c r="D108" s="216" t="s">
        <v>172</v>
      </c>
      <c r="E108" s="217" t="s">
        <v>1220</v>
      </c>
      <c r="F108" s="218" t="s">
        <v>1221</v>
      </c>
      <c r="G108" s="219" t="s">
        <v>1209</v>
      </c>
      <c r="H108" s="220">
        <v>32</v>
      </c>
      <c r="I108" s="221"/>
      <c r="J108" s="222">
        <f>ROUND(I108*H108,2)</f>
        <v>0</v>
      </c>
      <c r="K108" s="218" t="s">
        <v>21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92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92</v>
      </c>
      <c r="BM108" s="17" t="s">
        <v>1222</v>
      </c>
    </row>
    <row r="109" s="1" customFormat="1" ht="16.5" customHeight="1">
      <c r="B109" s="38"/>
      <c r="C109" s="216" t="s">
        <v>104</v>
      </c>
      <c r="D109" s="216" t="s">
        <v>172</v>
      </c>
      <c r="E109" s="217" t="s">
        <v>1223</v>
      </c>
      <c r="F109" s="218" t="s">
        <v>1224</v>
      </c>
      <c r="G109" s="219" t="s">
        <v>1209</v>
      </c>
      <c r="H109" s="220">
        <v>7</v>
      </c>
      <c r="I109" s="221"/>
      <c r="J109" s="222">
        <f>ROUND(I109*H109,2)</f>
        <v>0</v>
      </c>
      <c r="K109" s="218" t="s">
        <v>21</v>
      </c>
      <c r="L109" s="43"/>
      <c r="M109" s="223" t="s">
        <v>21</v>
      </c>
      <c r="N109" s="224" t="s">
        <v>44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92</v>
      </c>
      <c r="AT109" s="17" t="s">
        <v>172</v>
      </c>
      <c r="AU109" s="17" t="s">
        <v>82</v>
      </c>
      <c r="AY109" s="17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80</v>
      </c>
      <c r="BK109" s="227">
        <f>ROUND(I109*H109,2)</f>
        <v>0</v>
      </c>
      <c r="BL109" s="17" t="s">
        <v>92</v>
      </c>
      <c r="BM109" s="17" t="s">
        <v>1225</v>
      </c>
    </row>
    <row r="110" s="1" customFormat="1" ht="16.5" customHeight="1">
      <c r="B110" s="38"/>
      <c r="C110" s="216" t="s">
        <v>225</v>
      </c>
      <c r="D110" s="216" t="s">
        <v>172</v>
      </c>
      <c r="E110" s="217" t="s">
        <v>1226</v>
      </c>
      <c r="F110" s="218" t="s">
        <v>1227</v>
      </c>
      <c r="G110" s="219" t="s">
        <v>1209</v>
      </c>
      <c r="H110" s="220">
        <v>1</v>
      </c>
      <c r="I110" s="221"/>
      <c r="J110" s="222">
        <f>ROUND(I110*H110,2)</f>
        <v>0</v>
      </c>
      <c r="K110" s="218" t="s">
        <v>21</v>
      </c>
      <c r="L110" s="43"/>
      <c r="M110" s="223" t="s">
        <v>21</v>
      </c>
      <c r="N110" s="224" t="s">
        <v>44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92</v>
      </c>
      <c r="AT110" s="17" t="s">
        <v>172</v>
      </c>
      <c r="AU110" s="17" t="s">
        <v>82</v>
      </c>
      <c r="AY110" s="17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80</v>
      </c>
      <c r="BK110" s="227">
        <f>ROUND(I110*H110,2)</f>
        <v>0</v>
      </c>
      <c r="BL110" s="17" t="s">
        <v>92</v>
      </c>
      <c r="BM110" s="17" t="s">
        <v>1228</v>
      </c>
    </row>
    <row r="111" s="1" customFormat="1" ht="22.5" customHeight="1">
      <c r="B111" s="38"/>
      <c r="C111" s="216" t="s">
        <v>233</v>
      </c>
      <c r="D111" s="216" t="s">
        <v>172</v>
      </c>
      <c r="E111" s="217" t="s">
        <v>1229</v>
      </c>
      <c r="F111" s="218" t="s">
        <v>1230</v>
      </c>
      <c r="G111" s="219" t="s">
        <v>1147</v>
      </c>
      <c r="H111" s="220">
        <v>4</v>
      </c>
      <c r="I111" s="221"/>
      <c r="J111" s="222">
        <f>ROUND(I111*H111,2)</f>
        <v>0</v>
      </c>
      <c r="K111" s="218" t="s">
        <v>21</v>
      </c>
      <c r="L111" s="43"/>
      <c r="M111" s="223" t="s">
        <v>21</v>
      </c>
      <c r="N111" s="224" t="s">
        <v>44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92</v>
      </c>
      <c r="AT111" s="17" t="s">
        <v>172</v>
      </c>
      <c r="AU111" s="17" t="s">
        <v>82</v>
      </c>
      <c r="AY111" s="17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80</v>
      </c>
      <c r="BK111" s="227">
        <f>ROUND(I111*H111,2)</f>
        <v>0</v>
      </c>
      <c r="BL111" s="17" t="s">
        <v>92</v>
      </c>
      <c r="BM111" s="17" t="s">
        <v>1231</v>
      </c>
    </row>
    <row r="112" s="1" customFormat="1" ht="16.5" customHeight="1">
      <c r="B112" s="38"/>
      <c r="C112" s="216" t="s">
        <v>237</v>
      </c>
      <c r="D112" s="216" t="s">
        <v>172</v>
      </c>
      <c r="E112" s="217" t="s">
        <v>1232</v>
      </c>
      <c r="F112" s="218" t="s">
        <v>1233</v>
      </c>
      <c r="G112" s="219" t="s">
        <v>207</v>
      </c>
      <c r="H112" s="220">
        <v>3</v>
      </c>
      <c r="I112" s="221"/>
      <c r="J112" s="222">
        <f>ROUND(I112*H112,2)</f>
        <v>0</v>
      </c>
      <c r="K112" s="218" t="s">
        <v>21</v>
      </c>
      <c r="L112" s="43"/>
      <c r="M112" s="223" t="s">
        <v>21</v>
      </c>
      <c r="N112" s="224" t="s">
        <v>44</v>
      </c>
      <c r="O112" s="79"/>
      <c r="P112" s="225">
        <f>O112*H112</f>
        <v>0</v>
      </c>
      <c r="Q112" s="225">
        <v>0.0035000000000000001</v>
      </c>
      <c r="R112" s="225">
        <f>Q112*H112</f>
        <v>0.010500000000000001</v>
      </c>
      <c r="S112" s="225">
        <v>0</v>
      </c>
      <c r="T112" s="226">
        <f>S112*H112</f>
        <v>0</v>
      </c>
      <c r="AR112" s="17" t="s">
        <v>92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1234</v>
      </c>
    </row>
    <row r="113" s="1" customFormat="1" ht="16.5" customHeight="1">
      <c r="B113" s="38"/>
      <c r="C113" s="216" t="s">
        <v>259</v>
      </c>
      <c r="D113" s="216" t="s">
        <v>172</v>
      </c>
      <c r="E113" s="217" t="s">
        <v>1235</v>
      </c>
      <c r="F113" s="218" t="s">
        <v>1236</v>
      </c>
      <c r="G113" s="219" t="s">
        <v>1147</v>
      </c>
      <c r="H113" s="220">
        <v>7</v>
      </c>
      <c r="I113" s="221"/>
      <c r="J113" s="222">
        <f>ROUND(I113*H113,2)</f>
        <v>0</v>
      </c>
      <c r="K113" s="218" t="s">
        <v>21</v>
      </c>
      <c r="L113" s="43"/>
      <c r="M113" s="223" t="s">
        <v>21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92</v>
      </c>
      <c r="AT113" s="17" t="s">
        <v>172</v>
      </c>
      <c r="AU113" s="17" t="s">
        <v>82</v>
      </c>
      <c r="AY113" s="17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80</v>
      </c>
      <c r="BK113" s="227">
        <f>ROUND(I113*H113,2)</f>
        <v>0</v>
      </c>
      <c r="BL113" s="17" t="s">
        <v>92</v>
      </c>
      <c r="BM113" s="17" t="s">
        <v>1237</v>
      </c>
    </row>
    <row r="114" s="1" customFormat="1" ht="16.5" customHeight="1">
      <c r="B114" s="38"/>
      <c r="C114" s="216" t="s">
        <v>282</v>
      </c>
      <c r="D114" s="216" t="s">
        <v>172</v>
      </c>
      <c r="E114" s="217" t="s">
        <v>1238</v>
      </c>
      <c r="F114" s="218" t="s">
        <v>1239</v>
      </c>
      <c r="G114" s="219" t="s">
        <v>1147</v>
      </c>
      <c r="H114" s="220">
        <v>1</v>
      </c>
      <c r="I114" s="221"/>
      <c r="J114" s="222">
        <f>ROUND(I114*H114,2)</f>
        <v>0</v>
      </c>
      <c r="K114" s="218" t="s">
        <v>21</v>
      </c>
      <c r="L114" s="43"/>
      <c r="M114" s="223" t="s">
        <v>21</v>
      </c>
      <c r="N114" s="224" t="s">
        <v>44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92</v>
      </c>
      <c r="AT114" s="17" t="s">
        <v>172</v>
      </c>
      <c r="AU114" s="17" t="s">
        <v>82</v>
      </c>
      <c r="AY114" s="17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80</v>
      </c>
      <c r="BK114" s="227">
        <f>ROUND(I114*H114,2)</f>
        <v>0</v>
      </c>
      <c r="BL114" s="17" t="s">
        <v>92</v>
      </c>
      <c r="BM114" s="17" t="s">
        <v>1240</v>
      </c>
    </row>
    <row r="115" s="1" customFormat="1" ht="16.5" customHeight="1">
      <c r="B115" s="38"/>
      <c r="C115" s="216" t="s">
        <v>291</v>
      </c>
      <c r="D115" s="216" t="s">
        <v>172</v>
      </c>
      <c r="E115" s="217" t="s">
        <v>1241</v>
      </c>
      <c r="F115" s="218" t="s">
        <v>1242</v>
      </c>
      <c r="G115" s="219" t="s">
        <v>1147</v>
      </c>
      <c r="H115" s="220">
        <v>1</v>
      </c>
      <c r="I115" s="221"/>
      <c r="J115" s="222">
        <f>ROUND(I115*H115,2)</f>
        <v>0</v>
      </c>
      <c r="K115" s="218" t="s">
        <v>21</v>
      </c>
      <c r="L115" s="43"/>
      <c r="M115" s="223" t="s">
        <v>21</v>
      </c>
      <c r="N115" s="224" t="s">
        <v>44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92</v>
      </c>
      <c r="AT115" s="17" t="s">
        <v>172</v>
      </c>
      <c r="AU115" s="17" t="s">
        <v>82</v>
      </c>
      <c r="AY115" s="17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80</v>
      </c>
      <c r="BK115" s="227">
        <f>ROUND(I115*H115,2)</f>
        <v>0</v>
      </c>
      <c r="BL115" s="17" t="s">
        <v>92</v>
      </c>
      <c r="BM115" s="17" t="s">
        <v>1243</v>
      </c>
    </row>
    <row r="116" s="1" customFormat="1" ht="16.5" customHeight="1">
      <c r="B116" s="38"/>
      <c r="C116" s="216" t="s">
        <v>8</v>
      </c>
      <c r="D116" s="216" t="s">
        <v>172</v>
      </c>
      <c r="E116" s="217" t="s">
        <v>1244</v>
      </c>
      <c r="F116" s="218" t="s">
        <v>1245</v>
      </c>
      <c r="G116" s="219" t="s">
        <v>1147</v>
      </c>
      <c r="H116" s="220">
        <v>1</v>
      </c>
      <c r="I116" s="221"/>
      <c r="J116" s="222">
        <f>ROUND(I116*H116,2)</f>
        <v>0</v>
      </c>
      <c r="K116" s="218" t="s">
        <v>21</v>
      </c>
      <c r="L116" s="43"/>
      <c r="M116" s="223" t="s">
        <v>21</v>
      </c>
      <c r="N116" s="224" t="s">
        <v>44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92</v>
      </c>
      <c r="AT116" s="17" t="s">
        <v>172</v>
      </c>
      <c r="AU116" s="17" t="s">
        <v>82</v>
      </c>
      <c r="AY116" s="17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80</v>
      </c>
      <c r="BK116" s="227">
        <f>ROUND(I116*H116,2)</f>
        <v>0</v>
      </c>
      <c r="BL116" s="17" t="s">
        <v>92</v>
      </c>
      <c r="BM116" s="17" t="s">
        <v>1246</v>
      </c>
    </row>
    <row r="117" s="1" customFormat="1" ht="16.5" customHeight="1">
      <c r="B117" s="38"/>
      <c r="C117" s="216" t="s">
        <v>303</v>
      </c>
      <c r="D117" s="216" t="s">
        <v>172</v>
      </c>
      <c r="E117" s="217" t="s">
        <v>1247</v>
      </c>
      <c r="F117" s="218" t="s">
        <v>1248</v>
      </c>
      <c r="G117" s="219" t="s">
        <v>1147</v>
      </c>
      <c r="H117" s="220">
        <v>1</v>
      </c>
      <c r="I117" s="221"/>
      <c r="J117" s="222">
        <f>ROUND(I117*H117,2)</f>
        <v>0</v>
      </c>
      <c r="K117" s="218" t="s">
        <v>21</v>
      </c>
      <c r="L117" s="43"/>
      <c r="M117" s="223" t="s">
        <v>21</v>
      </c>
      <c r="N117" s="224" t="s">
        <v>44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92</v>
      </c>
      <c r="AT117" s="17" t="s">
        <v>172</v>
      </c>
      <c r="AU117" s="17" t="s">
        <v>82</v>
      </c>
      <c r="AY117" s="17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80</v>
      </c>
      <c r="BK117" s="227">
        <f>ROUND(I117*H117,2)</f>
        <v>0</v>
      </c>
      <c r="BL117" s="17" t="s">
        <v>92</v>
      </c>
      <c r="BM117" s="17" t="s">
        <v>1249</v>
      </c>
    </row>
    <row r="118" s="11" customFormat="1" ht="22.8" customHeight="1">
      <c r="B118" s="200"/>
      <c r="C118" s="201"/>
      <c r="D118" s="202" t="s">
        <v>72</v>
      </c>
      <c r="E118" s="214" t="s">
        <v>1250</v>
      </c>
      <c r="F118" s="214" t="s">
        <v>1251</v>
      </c>
      <c r="G118" s="201"/>
      <c r="H118" s="201"/>
      <c r="I118" s="204"/>
      <c r="J118" s="215">
        <f>BK118</f>
        <v>0</v>
      </c>
      <c r="K118" s="201"/>
      <c r="L118" s="206"/>
      <c r="M118" s="207"/>
      <c r="N118" s="208"/>
      <c r="O118" s="208"/>
      <c r="P118" s="209">
        <f>SUM(P119:P124)</f>
        <v>0</v>
      </c>
      <c r="Q118" s="208"/>
      <c r="R118" s="209">
        <f>SUM(R119:R124)</f>
        <v>0</v>
      </c>
      <c r="S118" s="208"/>
      <c r="T118" s="210">
        <f>SUM(T119:T124)</f>
        <v>0</v>
      </c>
      <c r="AR118" s="211" t="s">
        <v>80</v>
      </c>
      <c r="AT118" s="212" t="s">
        <v>72</v>
      </c>
      <c r="AU118" s="212" t="s">
        <v>80</v>
      </c>
      <c r="AY118" s="211" t="s">
        <v>170</v>
      </c>
      <c r="BK118" s="213">
        <f>SUM(BK119:BK124)</f>
        <v>0</v>
      </c>
    </row>
    <row r="119" s="1" customFormat="1" ht="16.5" customHeight="1">
      <c r="B119" s="38"/>
      <c r="C119" s="216" t="s">
        <v>310</v>
      </c>
      <c r="D119" s="216" t="s">
        <v>172</v>
      </c>
      <c r="E119" s="217" t="s">
        <v>1252</v>
      </c>
      <c r="F119" s="218" t="s">
        <v>1253</v>
      </c>
      <c r="G119" s="219" t="s">
        <v>1254</v>
      </c>
      <c r="H119" s="220">
        <v>94</v>
      </c>
      <c r="I119" s="221"/>
      <c r="J119" s="222">
        <f>ROUND(I119*H119,2)</f>
        <v>0</v>
      </c>
      <c r="K119" s="218" t="s">
        <v>21</v>
      </c>
      <c r="L119" s="43"/>
      <c r="M119" s="223" t="s">
        <v>21</v>
      </c>
      <c r="N119" s="224" t="s">
        <v>44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92</v>
      </c>
      <c r="AT119" s="17" t="s">
        <v>172</v>
      </c>
      <c r="AU119" s="17" t="s">
        <v>82</v>
      </c>
      <c r="AY119" s="17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80</v>
      </c>
      <c r="BK119" s="227">
        <f>ROUND(I119*H119,2)</f>
        <v>0</v>
      </c>
      <c r="BL119" s="17" t="s">
        <v>92</v>
      </c>
      <c r="BM119" s="17" t="s">
        <v>1255</v>
      </c>
    </row>
    <row r="120" s="1" customFormat="1" ht="16.5" customHeight="1">
      <c r="B120" s="38"/>
      <c r="C120" s="216" t="s">
        <v>319</v>
      </c>
      <c r="D120" s="216" t="s">
        <v>172</v>
      </c>
      <c r="E120" s="217" t="s">
        <v>1256</v>
      </c>
      <c r="F120" s="218" t="s">
        <v>1257</v>
      </c>
      <c r="G120" s="219" t="s">
        <v>1254</v>
      </c>
      <c r="H120" s="220">
        <v>35</v>
      </c>
      <c r="I120" s="221"/>
      <c r="J120" s="222">
        <f>ROUND(I120*H120,2)</f>
        <v>0</v>
      </c>
      <c r="K120" s="218" t="s">
        <v>21</v>
      </c>
      <c r="L120" s="43"/>
      <c r="M120" s="223" t="s">
        <v>21</v>
      </c>
      <c r="N120" s="224" t="s">
        <v>44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92</v>
      </c>
      <c r="AT120" s="17" t="s">
        <v>172</v>
      </c>
      <c r="AU120" s="17" t="s">
        <v>82</v>
      </c>
      <c r="AY120" s="17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80</v>
      </c>
      <c r="BK120" s="227">
        <f>ROUND(I120*H120,2)</f>
        <v>0</v>
      </c>
      <c r="BL120" s="17" t="s">
        <v>92</v>
      </c>
      <c r="BM120" s="17" t="s">
        <v>1258</v>
      </c>
    </row>
    <row r="121" s="1" customFormat="1" ht="16.5" customHeight="1">
      <c r="B121" s="38"/>
      <c r="C121" s="216" t="s">
        <v>326</v>
      </c>
      <c r="D121" s="216" t="s">
        <v>172</v>
      </c>
      <c r="E121" s="217" t="s">
        <v>1259</v>
      </c>
      <c r="F121" s="218" t="s">
        <v>1260</v>
      </c>
      <c r="G121" s="219" t="s">
        <v>1254</v>
      </c>
      <c r="H121" s="220">
        <v>32</v>
      </c>
      <c r="I121" s="221"/>
      <c r="J121" s="222">
        <f>ROUND(I121*H121,2)</f>
        <v>0</v>
      </c>
      <c r="K121" s="218" t="s">
        <v>21</v>
      </c>
      <c r="L121" s="43"/>
      <c r="M121" s="223" t="s">
        <v>21</v>
      </c>
      <c r="N121" s="224" t="s">
        <v>44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92</v>
      </c>
      <c r="AT121" s="17" t="s">
        <v>172</v>
      </c>
      <c r="AU121" s="17" t="s">
        <v>82</v>
      </c>
      <c r="AY121" s="17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80</v>
      </c>
      <c r="BK121" s="227">
        <f>ROUND(I121*H121,2)</f>
        <v>0</v>
      </c>
      <c r="BL121" s="17" t="s">
        <v>92</v>
      </c>
      <c r="BM121" s="17" t="s">
        <v>1261</v>
      </c>
    </row>
    <row r="122" s="1" customFormat="1" ht="16.5" customHeight="1">
      <c r="B122" s="38"/>
      <c r="C122" s="216" t="s">
        <v>336</v>
      </c>
      <c r="D122" s="216" t="s">
        <v>172</v>
      </c>
      <c r="E122" s="217" t="s">
        <v>1262</v>
      </c>
      <c r="F122" s="218" t="s">
        <v>1263</v>
      </c>
      <c r="G122" s="219" t="s">
        <v>1254</v>
      </c>
      <c r="H122" s="220">
        <v>10</v>
      </c>
      <c r="I122" s="221"/>
      <c r="J122" s="222">
        <f>ROUND(I122*H122,2)</f>
        <v>0</v>
      </c>
      <c r="K122" s="218" t="s">
        <v>21</v>
      </c>
      <c r="L122" s="43"/>
      <c r="M122" s="223" t="s">
        <v>21</v>
      </c>
      <c r="N122" s="224" t="s">
        <v>44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92</v>
      </c>
      <c r="AT122" s="17" t="s">
        <v>172</v>
      </c>
      <c r="AU122" s="17" t="s">
        <v>82</v>
      </c>
      <c r="AY122" s="17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80</v>
      </c>
      <c r="BK122" s="227">
        <f>ROUND(I122*H122,2)</f>
        <v>0</v>
      </c>
      <c r="BL122" s="17" t="s">
        <v>92</v>
      </c>
      <c r="BM122" s="17" t="s">
        <v>1264</v>
      </c>
    </row>
    <row r="123" s="1" customFormat="1" ht="16.5" customHeight="1">
      <c r="B123" s="38"/>
      <c r="C123" s="216" t="s">
        <v>7</v>
      </c>
      <c r="D123" s="216" t="s">
        <v>172</v>
      </c>
      <c r="E123" s="217" t="s">
        <v>1265</v>
      </c>
      <c r="F123" s="218" t="s">
        <v>1266</v>
      </c>
      <c r="G123" s="219" t="s">
        <v>1254</v>
      </c>
      <c r="H123" s="220">
        <v>15</v>
      </c>
      <c r="I123" s="221"/>
      <c r="J123" s="222">
        <f>ROUND(I123*H123,2)</f>
        <v>0</v>
      </c>
      <c r="K123" s="218" t="s">
        <v>21</v>
      </c>
      <c r="L123" s="43"/>
      <c r="M123" s="223" t="s">
        <v>21</v>
      </c>
      <c r="N123" s="224" t="s">
        <v>44</v>
      </c>
      <c r="O123" s="7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7" t="s">
        <v>92</v>
      </c>
      <c r="AT123" s="17" t="s">
        <v>172</v>
      </c>
      <c r="AU123" s="17" t="s">
        <v>82</v>
      </c>
      <c r="AY123" s="17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80</v>
      </c>
      <c r="BK123" s="227">
        <f>ROUND(I123*H123,2)</f>
        <v>0</v>
      </c>
      <c r="BL123" s="17" t="s">
        <v>92</v>
      </c>
      <c r="BM123" s="17" t="s">
        <v>1267</v>
      </c>
    </row>
    <row r="124" s="1" customFormat="1" ht="22.5" customHeight="1">
      <c r="B124" s="38"/>
      <c r="C124" s="216" t="s">
        <v>353</v>
      </c>
      <c r="D124" s="216" t="s">
        <v>172</v>
      </c>
      <c r="E124" s="217" t="s">
        <v>1268</v>
      </c>
      <c r="F124" s="218" t="s">
        <v>1269</v>
      </c>
      <c r="G124" s="219" t="s">
        <v>1147</v>
      </c>
      <c r="H124" s="220">
        <v>1</v>
      </c>
      <c r="I124" s="221"/>
      <c r="J124" s="222">
        <f>ROUND(I124*H124,2)</f>
        <v>0</v>
      </c>
      <c r="K124" s="218" t="s">
        <v>21</v>
      </c>
      <c r="L124" s="43"/>
      <c r="M124" s="223" t="s">
        <v>21</v>
      </c>
      <c r="N124" s="224" t="s">
        <v>44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92</v>
      </c>
      <c r="AT124" s="17" t="s">
        <v>172</v>
      </c>
      <c r="AU124" s="17" t="s">
        <v>82</v>
      </c>
      <c r="AY124" s="17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80</v>
      </c>
      <c r="BK124" s="227">
        <f>ROUND(I124*H124,2)</f>
        <v>0</v>
      </c>
      <c r="BL124" s="17" t="s">
        <v>92</v>
      </c>
      <c r="BM124" s="17" t="s">
        <v>1270</v>
      </c>
    </row>
    <row r="125" s="11" customFormat="1" ht="22.8" customHeight="1">
      <c r="B125" s="200"/>
      <c r="C125" s="201"/>
      <c r="D125" s="202" t="s">
        <v>72</v>
      </c>
      <c r="E125" s="214" t="s">
        <v>1271</v>
      </c>
      <c r="F125" s="214" t="s">
        <v>1272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SUM(P126:P131)</f>
        <v>0</v>
      </c>
      <c r="Q125" s="208"/>
      <c r="R125" s="209">
        <f>SUM(R126:R131)</f>
        <v>0</v>
      </c>
      <c r="S125" s="208"/>
      <c r="T125" s="210">
        <f>SUM(T126:T131)</f>
        <v>0</v>
      </c>
      <c r="AR125" s="211" t="s">
        <v>80</v>
      </c>
      <c r="AT125" s="212" t="s">
        <v>72</v>
      </c>
      <c r="AU125" s="212" t="s">
        <v>80</v>
      </c>
      <c r="AY125" s="211" t="s">
        <v>170</v>
      </c>
      <c r="BK125" s="213">
        <f>SUM(BK126:BK131)</f>
        <v>0</v>
      </c>
    </row>
    <row r="126" s="1" customFormat="1" ht="16.5" customHeight="1">
      <c r="B126" s="38"/>
      <c r="C126" s="216" t="s">
        <v>362</v>
      </c>
      <c r="D126" s="216" t="s">
        <v>172</v>
      </c>
      <c r="E126" s="217" t="s">
        <v>1273</v>
      </c>
      <c r="F126" s="218" t="s">
        <v>1274</v>
      </c>
      <c r="G126" s="219" t="s">
        <v>1209</v>
      </c>
      <c r="H126" s="220">
        <v>1</v>
      </c>
      <c r="I126" s="221"/>
      <c r="J126" s="222">
        <f>ROUND(I126*H126,2)</f>
        <v>0</v>
      </c>
      <c r="K126" s="218" t="s">
        <v>21</v>
      </c>
      <c r="L126" s="43"/>
      <c r="M126" s="223" t="s">
        <v>21</v>
      </c>
      <c r="N126" s="224" t="s">
        <v>44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92</v>
      </c>
      <c r="AT126" s="17" t="s">
        <v>172</v>
      </c>
      <c r="AU126" s="17" t="s">
        <v>82</v>
      </c>
      <c r="AY126" s="17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80</v>
      </c>
      <c r="BK126" s="227">
        <f>ROUND(I126*H126,2)</f>
        <v>0</v>
      </c>
      <c r="BL126" s="17" t="s">
        <v>92</v>
      </c>
      <c r="BM126" s="17" t="s">
        <v>1275</v>
      </c>
    </row>
    <row r="127" s="1" customFormat="1" ht="16.5" customHeight="1">
      <c r="B127" s="38"/>
      <c r="C127" s="216" t="s">
        <v>367</v>
      </c>
      <c r="D127" s="216" t="s">
        <v>172</v>
      </c>
      <c r="E127" s="217" t="s">
        <v>1276</v>
      </c>
      <c r="F127" s="218" t="s">
        <v>1277</v>
      </c>
      <c r="G127" s="219" t="s">
        <v>1209</v>
      </c>
      <c r="H127" s="220">
        <v>2</v>
      </c>
      <c r="I127" s="221"/>
      <c r="J127" s="222">
        <f>ROUND(I127*H127,2)</f>
        <v>0</v>
      </c>
      <c r="K127" s="218" t="s">
        <v>21</v>
      </c>
      <c r="L127" s="43"/>
      <c r="M127" s="223" t="s">
        <v>21</v>
      </c>
      <c r="N127" s="224" t="s">
        <v>44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92</v>
      </c>
      <c r="AT127" s="17" t="s">
        <v>172</v>
      </c>
      <c r="AU127" s="17" t="s">
        <v>82</v>
      </c>
      <c r="AY127" s="17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80</v>
      </c>
      <c r="BK127" s="227">
        <f>ROUND(I127*H127,2)</f>
        <v>0</v>
      </c>
      <c r="BL127" s="17" t="s">
        <v>92</v>
      </c>
      <c r="BM127" s="17" t="s">
        <v>1278</v>
      </c>
    </row>
    <row r="128" s="1" customFormat="1" ht="16.5" customHeight="1">
      <c r="B128" s="38"/>
      <c r="C128" s="216" t="s">
        <v>371</v>
      </c>
      <c r="D128" s="216" t="s">
        <v>172</v>
      </c>
      <c r="E128" s="217" t="s">
        <v>1279</v>
      </c>
      <c r="F128" s="218" t="s">
        <v>1280</v>
      </c>
      <c r="G128" s="219" t="s">
        <v>1209</v>
      </c>
      <c r="H128" s="220">
        <v>1</v>
      </c>
      <c r="I128" s="221"/>
      <c r="J128" s="222">
        <f>ROUND(I128*H128,2)</f>
        <v>0</v>
      </c>
      <c r="K128" s="218" t="s">
        <v>21</v>
      </c>
      <c r="L128" s="43"/>
      <c r="M128" s="223" t="s">
        <v>21</v>
      </c>
      <c r="N128" s="224" t="s">
        <v>44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92</v>
      </c>
      <c r="AT128" s="17" t="s">
        <v>172</v>
      </c>
      <c r="AU128" s="17" t="s">
        <v>82</v>
      </c>
      <c r="AY128" s="17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80</v>
      </c>
      <c r="BK128" s="227">
        <f>ROUND(I128*H128,2)</f>
        <v>0</v>
      </c>
      <c r="BL128" s="17" t="s">
        <v>92</v>
      </c>
      <c r="BM128" s="17" t="s">
        <v>1281</v>
      </c>
    </row>
    <row r="129" s="1" customFormat="1" ht="16.5" customHeight="1">
      <c r="B129" s="38"/>
      <c r="C129" s="216" t="s">
        <v>376</v>
      </c>
      <c r="D129" s="216" t="s">
        <v>172</v>
      </c>
      <c r="E129" s="217" t="s">
        <v>1282</v>
      </c>
      <c r="F129" s="218" t="s">
        <v>1283</v>
      </c>
      <c r="G129" s="219" t="s">
        <v>1209</v>
      </c>
      <c r="H129" s="220">
        <v>1</v>
      </c>
      <c r="I129" s="221"/>
      <c r="J129" s="222">
        <f>ROUND(I129*H129,2)</f>
        <v>0</v>
      </c>
      <c r="K129" s="218" t="s">
        <v>21</v>
      </c>
      <c r="L129" s="43"/>
      <c r="M129" s="223" t="s">
        <v>21</v>
      </c>
      <c r="N129" s="224" t="s">
        <v>44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92</v>
      </c>
      <c r="AT129" s="17" t="s">
        <v>172</v>
      </c>
      <c r="AU129" s="17" t="s">
        <v>82</v>
      </c>
      <c r="AY129" s="17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80</v>
      </c>
      <c r="BK129" s="227">
        <f>ROUND(I129*H129,2)</f>
        <v>0</v>
      </c>
      <c r="BL129" s="17" t="s">
        <v>92</v>
      </c>
      <c r="BM129" s="17" t="s">
        <v>1284</v>
      </c>
    </row>
    <row r="130" s="1" customFormat="1" ht="16.5" customHeight="1">
      <c r="B130" s="38"/>
      <c r="C130" s="216" t="s">
        <v>382</v>
      </c>
      <c r="D130" s="216" t="s">
        <v>172</v>
      </c>
      <c r="E130" s="217" t="s">
        <v>1285</v>
      </c>
      <c r="F130" s="218" t="s">
        <v>1286</v>
      </c>
      <c r="G130" s="219" t="s">
        <v>1209</v>
      </c>
      <c r="H130" s="220">
        <v>1</v>
      </c>
      <c r="I130" s="221"/>
      <c r="J130" s="222">
        <f>ROUND(I130*H130,2)</f>
        <v>0</v>
      </c>
      <c r="K130" s="218" t="s">
        <v>21</v>
      </c>
      <c r="L130" s="43"/>
      <c r="M130" s="223" t="s">
        <v>21</v>
      </c>
      <c r="N130" s="224" t="s">
        <v>44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92</v>
      </c>
      <c r="AT130" s="17" t="s">
        <v>172</v>
      </c>
      <c r="AU130" s="17" t="s">
        <v>82</v>
      </c>
      <c r="AY130" s="17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80</v>
      </c>
      <c r="BK130" s="227">
        <f>ROUND(I130*H130,2)</f>
        <v>0</v>
      </c>
      <c r="BL130" s="17" t="s">
        <v>92</v>
      </c>
      <c r="BM130" s="17" t="s">
        <v>1287</v>
      </c>
    </row>
    <row r="131" s="1" customFormat="1" ht="16.5" customHeight="1">
      <c r="B131" s="38"/>
      <c r="C131" s="216" t="s">
        <v>391</v>
      </c>
      <c r="D131" s="216" t="s">
        <v>172</v>
      </c>
      <c r="E131" s="217" t="s">
        <v>1288</v>
      </c>
      <c r="F131" s="218" t="s">
        <v>1289</v>
      </c>
      <c r="G131" s="219" t="s">
        <v>1147</v>
      </c>
      <c r="H131" s="220">
        <v>1</v>
      </c>
      <c r="I131" s="221"/>
      <c r="J131" s="222">
        <f>ROUND(I131*H131,2)</f>
        <v>0</v>
      </c>
      <c r="K131" s="218" t="s">
        <v>21</v>
      </c>
      <c r="L131" s="43"/>
      <c r="M131" s="223" t="s">
        <v>21</v>
      </c>
      <c r="N131" s="224" t="s">
        <v>44</v>
      </c>
      <c r="O131" s="7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7" t="s">
        <v>92</v>
      </c>
      <c r="AT131" s="17" t="s">
        <v>172</v>
      </c>
      <c r="AU131" s="17" t="s">
        <v>82</v>
      </c>
      <c r="AY131" s="17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80</v>
      </c>
      <c r="BK131" s="227">
        <f>ROUND(I131*H131,2)</f>
        <v>0</v>
      </c>
      <c r="BL131" s="17" t="s">
        <v>92</v>
      </c>
      <c r="BM131" s="17" t="s">
        <v>1290</v>
      </c>
    </row>
    <row r="132" s="11" customFormat="1" ht="22.8" customHeight="1">
      <c r="B132" s="200"/>
      <c r="C132" s="201"/>
      <c r="D132" s="202" t="s">
        <v>72</v>
      </c>
      <c r="E132" s="214" t="s">
        <v>1291</v>
      </c>
      <c r="F132" s="214" t="s">
        <v>1292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P133</f>
        <v>0</v>
      </c>
      <c r="Q132" s="208"/>
      <c r="R132" s="209">
        <f>R133</f>
        <v>0</v>
      </c>
      <c r="S132" s="208"/>
      <c r="T132" s="210">
        <f>T133</f>
        <v>0</v>
      </c>
      <c r="AR132" s="211" t="s">
        <v>80</v>
      </c>
      <c r="AT132" s="212" t="s">
        <v>72</v>
      </c>
      <c r="AU132" s="212" t="s">
        <v>80</v>
      </c>
      <c r="AY132" s="211" t="s">
        <v>170</v>
      </c>
      <c r="BK132" s="213">
        <f>BK133</f>
        <v>0</v>
      </c>
    </row>
    <row r="133" s="1" customFormat="1" ht="22.5" customHeight="1">
      <c r="B133" s="38"/>
      <c r="C133" s="216" t="s">
        <v>401</v>
      </c>
      <c r="D133" s="216" t="s">
        <v>172</v>
      </c>
      <c r="E133" s="217" t="s">
        <v>1293</v>
      </c>
      <c r="F133" s="218" t="s">
        <v>1294</v>
      </c>
      <c r="G133" s="219" t="s">
        <v>1147</v>
      </c>
      <c r="H133" s="220">
        <v>1</v>
      </c>
      <c r="I133" s="221"/>
      <c r="J133" s="222">
        <f>ROUND(I133*H133,2)</f>
        <v>0</v>
      </c>
      <c r="K133" s="218" t="s">
        <v>21</v>
      </c>
      <c r="L133" s="43"/>
      <c r="M133" s="223" t="s">
        <v>21</v>
      </c>
      <c r="N133" s="224" t="s">
        <v>44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92</v>
      </c>
      <c r="AT133" s="17" t="s">
        <v>172</v>
      </c>
      <c r="AU133" s="17" t="s">
        <v>82</v>
      </c>
      <c r="AY133" s="17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80</v>
      </c>
      <c r="BK133" s="227">
        <f>ROUND(I133*H133,2)</f>
        <v>0</v>
      </c>
      <c r="BL133" s="17" t="s">
        <v>92</v>
      </c>
      <c r="BM133" s="17" t="s">
        <v>1295</v>
      </c>
    </row>
    <row r="134" s="11" customFormat="1" ht="22.8" customHeight="1">
      <c r="B134" s="200"/>
      <c r="C134" s="201"/>
      <c r="D134" s="202" t="s">
        <v>72</v>
      </c>
      <c r="E134" s="214" t="s">
        <v>1296</v>
      </c>
      <c r="F134" s="214" t="s">
        <v>1297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SUM(P135:P138)</f>
        <v>0</v>
      </c>
      <c r="Q134" s="208"/>
      <c r="R134" s="209">
        <f>SUM(R135:R138)</f>
        <v>0</v>
      </c>
      <c r="S134" s="208"/>
      <c r="T134" s="210">
        <f>SUM(T135:T138)</f>
        <v>0</v>
      </c>
      <c r="AR134" s="211" t="s">
        <v>80</v>
      </c>
      <c r="AT134" s="212" t="s">
        <v>72</v>
      </c>
      <c r="AU134" s="212" t="s">
        <v>80</v>
      </c>
      <c r="AY134" s="211" t="s">
        <v>170</v>
      </c>
      <c r="BK134" s="213">
        <f>SUM(BK135:BK138)</f>
        <v>0</v>
      </c>
    </row>
    <row r="135" s="1" customFormat="1" ht="16.5" customHeight="1">
      <c r="B135" s="38"/>
      <c r="C135" s="216" t="s">
        <v>409</v>
      </c>
      <c r="D135" s="216" t="s">
        <v>172</v>
      </c>
      <c r="E135" s="217" t="s">
        <v>1298</v>
      </c>
      <c r="F135" s="218" t="s">
        <v>1299</v>
      </c>
      <c r="G135" s="219" t="s">
        <v>1147</v>
      </c>
      <c r="H135" s="220">
        <v>1</v>
      </c>
      <c r="I135" s="221"/>
      <c r="J135" s="222">
        <f>ROUND(I135*H135,2)</f>
        <v>0</v>
      </c>
      <c r="K135" s="218" t="s">
        <v>21</v>
      </c>
      <c r="L135" s="43"/>
      <c r="M135" s="223" t="s">
        <v>21</v>
      </c>
      <c r="N135" s="224" t="s">
        <v>44</v>
      </c>
      <c r="O135" s="7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7" t="s">
        <v>92</v>
      </c>
      <c r="AT135" s="17" t="s">
        <v>172</v>
      </c>
      <c r="AU135" s="17" t="s">
        <v>82</v>
      </c>
      <c r="AY135" s="17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80</v>
      </c>
      <c r="BK135" s="227">
        <f>ROUND(I135*H135,2)</f>
        <v>0</v>
      </c>
      <c r="BL135" s="17" t="s">
        <v>92</v>
      </c>
      <c r="BM135" s="17" t="s">
        <v>1300</v>
      </c>
    </row>
    <row r="136" s="1" customFormat="1" ht="16.5" customHeight="1">
      <c r="B136" s="38"/>
      <c r="C136" s="216" t="s">
        <v>416</v>
      </c>
      <c r="D136" s="216" t="s">
        <v>172</v>
      </c>
      <c r="E136" s="217" t="s">
        <v>1301</v>
      </c>
      <c r="F136" s="218" t="s">
        <v>1302</v>
      </c>
      <c r="G136" s="219" t="s">
        <v>1147</v>
      </c>
      <c r="H136" s="220">
        <v>1</v>
      </c>
      <c r="I136" s="221"/>
      <c r="J136" s="222">
        <f>ROUND(I136*H136,2)</f>
        <v>0</v>
      </c>
      <c r="K136" s="218" t="s">
        <v>21</v>
      </c>
      <c r="L136" s="43"/>
      <c r="M136" s="223" t="s">
        <v>21</v>
      </c>
      <c r="N136" s="224" t="s">
        <v>44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92</v>
      </c>
      <c r="AT136" s="17" t="s">
        <v>172</v>
      </c>
      <c r="AU136" s="17" t="s">
        <v>82</v>
      </c>
      <c r="AY136" s="17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80</v>
      </c>
      <c r="BK136" s="227">
        <f>ROUND(I136*H136,2)</f>
        <v>0</v>
      </c>
      <c r="BL136" s="17" t="s">
        <v>92</v>
      </c>
      <c r="BM136" s="17" t="s">
        <v>1303</v>
      </c>
    </row>
    <row r="137" s="1" customFormat="1" ht="16.5" customHeight="1">
      <c r="B137" s="38"/>
      <c r="C137" s="216" t="s">
        <v>424</v>
      </c>
      <c r="D137" s="216" t="s">
        <v>172</v>
      </c>
      <c r="E137" s="217" t="s">
        <v>1304</v>
      </c>
      <c r="F137" s="218" t="s">
        <v>1305</v>
      </c>
      <c r="G137" s="219" t="s">
        <v>1147</v>
      </c>
      <c r="H137" s="220">
        <v>1</v>
      </c>
      <c r="I137" s="221"/>
      <c r="J137" s="222">
        <f>ROUND(I137*H137,2)</f>
        <v>0</v>
      </c>
      <c r="K137" s="218" t="s">
        <v>21</v>
      </c>
      <c r="L137" s="43"/>
      <c r="M137" s="223" t="s">
        <v>21</v>
      </c>
      <c r="N137" s="224" t="s">
        <v>44</v>
      </c>
      <c r="O137" s="7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7" t="s">
        <v>92</v>
      </c>
      <c r="AT137" s="17" t="s">
        <v>172</v>
      </c>
      <c r="AU137" s="17" t="s">
        <v>82</v>
      </c>
      <c r="AY137" s="17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80</v>
      </c>
      <c r="BK137" s="227">
        <f>ROUND(I137*H137,2)</f>
        <v>0</v>
      </c>
      <c r="BL137" s="17" t="s">
        <v>92</v>
      </c>
      <c r="BM137" s="17" t="s">
        <v>1306</v>
      </c>
    </row>
    <row r="138" s="1" customFormat="1" ht="22.5" customHeight="1">
      <c r="B138" s="38"/>
      <c r="C138" s="216" t="s">
        <v>432</v>
      </c>
      <c r="D138" s="216" t="s">
        <v>172</v>
      </c>
      <c r="E138" s="217" t="s">
        <v>1307</v>
      </c>
      <c r="F138" s="218" t="s">
        <v>1308</v>
      </c>
      <c r="G138" s="219" t="s">
        <v>1147</v>
      </c>
      <c r="H138" s="220">
        <v>1</v>
      </c>
      <c r="I138" s="221"/>
      <c r="J138" s="222">
        <f>ROUND(I138*H138,2)</f>
        <v>0</v>
      </c>
      <c r="K138" s="218" t="s">
        <v>21</v>
      </c>
      <c r="L138" s="43"/>
      <c r="M138" s="223" t="s">
        <v>21</v>
      </c>
      <c r="N138" s="224" t="s">
        <v>44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92</v>
      </c>
      <c r="AT138" s="17" t="s">
        <v>172</v>
      </c>
      <c r="AU138" s="17" t="s">
        <v>82</v>
      </c>
      <c r="AY138" s="17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80</v>
      </c>
      <c r="BK138" s="227">
        <f>ROUND(I138*H138,2)</f>
        <v>0</v>
      </c>
      <c r="BL138" s="17" t="s">
        <v>92</v>
      </c>
      <c r="BM138" s="17" t="s">
        <v>1309</v>
      </c>
    </row>
    <row r="139" s="11" customFormat="1" ht="22.8" customHeight="1">
      <c r="B139" s="200"/>
      <c r="C139" s="201"/>
      <c r="D139" s="202" t="s">
        <v>72</v>
      </c>
      <c r="E139" s="214" t="s">
        <v>1310</v>
      </c>
      <c r="F139" s="214" t="s">
        <v>1311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</v>
      </c>
      <c r="S139" s="208"/>
      <c r="T139" s="210">
        <f>SUM(T140:T141)</f>
        <v>0</v>
      </c>
      <c r="AR139" s="211" t="s">
        <v>80</v>
      </c>
      <c r="AT139" s="212" t="s">
        <v>72</v>
      </c>
      <c r="AU139" s="212" t="s">
        <v>80</v>
      </c>
      <c r="AY139" s="211" t="s">
        <v>170</v>
      </c>
      <c r="BK139" s="213">
        <f>SUM(BK140:BK141)</f>
        <v>0</v>
      </c>
    </row>
    <row r="140" s="1" customFormat="1" ht="16.5" customHeight="1">
      <c r="B140" s="38"/>
      <c r="C140" s="216" t="s">
        <v>439</v>
      </c>
      <c r="D140" s="216" t="s">
        <v>172</v>
      </c>
      <c r="E140" s="217" t="s">
        <v>1312</v>
      </c>
      <c r="F140" s="218" t="s">
        <v>1313</v>
      </c>
      <c r="G140" s="219" t="s">
        <v>1147</v>
      </c>
      <c r="H140" s="220">
        <v>1</v>
      </c>
      <c r="I140" s="221"/>
      <c r="J140" s="222">
        <f>ROUND(I140*H140,2)</f>
        <v>0</v>
      </c>
      <c r="K140" s="218" t="s">
        <v>21</v>
      </c>
      <c r="L140" s="43"/>
      <c r="M140" s="223" t="s">
        <v>21</v>
      </c>
      <c r="N140" s="224" t="s">
        <v>44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92</v>
      </c>
      <c r="AT140" s="17" t="s">
        <v>172</v>
      </c>
      <c r="AU140" s="17" t="s">
        <v>82</v>
      </c>
      <c r="AY140" s="17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80</v>
      </c>
      <c r="BK140" s="227">
        <f>ROUND(I140*H140,2)</f>
        <v>0</v>
      </c>
      <c r="BL140" s="17" t="s">
        <v>92</v>
      </c>
      <c r="BM140" s="17" t="s">
        <v>1314</v>
      </c>
    </row>
    <row r="141" s="1" customFormat="1" ht="16.5" customHeight="1">
      <c r="B141" s="38"/>
      <c r="C141" s="216" t="s">
        <v>444</v>
      </c>
      <c r="D141" s="216" t="s">
        <v>172</v>
      </c>
      <c r="E141" s="217" t="s">
        <v>1315</v>
      </c>
      <c r="F141" s="218" t="s">
        <v>1316</v>
      </c>
      <c r="G141" s="219" t="s">
        <v>1147</v>
      </c>
      <c r="H141" s="220">
        <v>1</v>
      </c>
      <c r="I141" s="221"/>
      <c r="J141" s="222">
        <f>ROUND(I141*H141,2)</f>
        <v>0</v>
      </c>
      <c r="K141" s="218" t="s">
        <v>21</v>
      </c>
      <c r="L141" s="43"/>
      <c r="M141" s="223" t="s">
        <v>21</v>
      </c>
      <c r="N141" s="224" t="s">
        <v>44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92</v>
      </c>
      <c r="AT141" s="17" t="s">
        <v>172</v>
      </c>
      <c r="AU141" s="17" t="s">
        <v>82</v>
      </c>
      <c r="AY141" s="17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80</v>
      </c>
      <c r="BK141" s="227">
        <f>ROUND(I141*H141,2)</f>
        <v>0</v>
      </c>
      <c r="BL141" s="17" t="s">
        <v>92</v>
      </c>
      <c r="BM141" s="17" t="s">
        <v>1317</v>
      </c>
    </row>
    <row r="142" s="11" customFormat="1" ht="25.92" customHeight="1">
      <c r="B142" s="200"/>
      <c r="C142" s="201"/>
      <c r="D142" s="202" t="s">
        <v>72</v>
      </c>
      <c r="E142" s="203" t="s">
        <v>1155</v>
      </c>
      <c r="F142" s="203" t="s">
        <v>1156</v>
      </c>
      <c r="G142" s="201"/>
      <c r="H142" s="201"/>
      <c r="I142" s="204"/>
      <c r="J142" s="205">
        <f>BK142</f>
        <v>0</v>
      </c>
      <c r="K142" s="201"/>
      <c r="L142" s="206"/>
      <c r="M142" s="207"/>
      <c r="N142" s="208"/>
      <c r="O142" s="208"/>
      <c r="P142" s="209">
        <f>P143+P146</f>
        <v>0</v>
      </c>
      <c r="Q142" s="208"/>
      <c r="R142" s="209">
        <f>R143+R146</f>
        <v>0</v>
      </c>
      <c r="S142" s="208"/>
      <c r="T142" s="210">
        <f>T143+T146</f>
        <v>0</v>
      </c>
      <c r="AR142" s="211" t="s">
        <v>95</v>
      </c>
      <c r="AT142" s="212" t="s">
        <v>72</v>
      </c>
      <c r="AU142" s="212" t="s">
        <v>73</v>
      </c>
      <c r="AY142" s="211" t="s">
        <v>170</v>
      </c>
      <c r="BK142" s="213">
        <f>BK143+BK146</f>
        <v>0</v>
      </c>
    </row>
    <row r="143" s="11" customFormat="1" ht="22.8" customHeight="1">
      <c r="B143" s="200"/>
      <c r="C143" s="201"/>
      <c r="D143" s="202" t="s">
        <v>72</v>
      </c>
      <c r="E143" s="214" t="s">
        <v>1157</v>
      </c>
      <c r="F143" s="214" t="s">
        <v>1158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SUM(P144:P145)</f>
        <v>0</v>
      </c>
      <c r="Q143" s="208"/>
      <c r="R143" s="209">
        <f>SUM(R144:R145)</f>
        <v>0</v>
      </c>
      <c r="S143" s="208"/>
      <c r="T143" s="210">
        <f>SUM(T144:T145)</f>
        <v>0</v>
      </c>
      <c r="AR143" s="211" t="s">
        <v>95</v>
      </c>
      <c r="AT143" s="212" t="s">
        <v>72</v>
      </c>
      <c r="AU143" s="212" t="s">
        <v>80</v>
      </c>
      <c r="AY143" s="211" t="s">
        <v>170</v>
      </c>
      <c r="BK143" s="213">
        <f>SUM(BK144:BK145)</f>
        <v>0</v>
      </c>
    </row>
    <row r="144" s="1" customFormat="1" ht="16.5" customHeight="1">
      <c r="B144" s="38"/>
      <c r="C144" s="216" t="s">
        <v>449</v>
      </c>
      <c r="D144" s="216" t="s">
        <v>172</v>
      </c>
      <c r="E144" s="217" t="s">
        <v>1318</v>
      </c>
      <c r="F144" s="218" t="s">
        <v>1319</v>
      </c>
      <c r="G144" s="219" t="s">
        <v>1147</v>
      </c>
      <c r="H144" s="220">
        <v>1</v>
      </c>
      <c r="I144" s="221"/>
      <c r="J144" s="222">
        <f>ROUND(I144*H144,2)</f>
        <v>0</v>
      </c>
      <c r="K144" s="218" t="s">
        <v>176</v>
      </c>
      <c r="L144" s="43"/>
      <c r="M144" s="223" t="s">
        <v>21</v>
      </c>
      <c r="N144" s="224" t="s">
        <v>44</v>
      </c>
      <c r="O144" s="7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7" t="s">
        <v>1162</v>
      </c>
      <c r="AT144" s="17" t="s">
        <v>172</v>
      </c>
      <c r="AU144" s="17" t="s">
        <v>82</v>
      </c>
      <c r="AY144" s="17" t="s">
        <v>170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80</v>
      </c>
      <c r="BK144" s="227">
        <f>ROUND(I144*H144,2)</f>
        <v>0</v>
      </c>
      <c r="BL144" s="17" t="s">
        <v>1162</v>
      </c>
      <c r="BM144" s="17" t="s">
        <v>1320</v>
      </c>
    </row>
    <row r="145" s="1" customFormat="1" ht="16.5" customHeight="1">
      <c r="B145" s="38"/>
      <c r="C145" s="216" t="s">
        <v>456</v>
      </c>
      <c r="D145" s="216" t="s">
        <v>172</v>
      </c>
      <c r="E145" s="217" t="s">
        <v>1160</v>
      </c>
      <c r="F145" s="218" t="s">
        <v>1321</v>
      </c>
      <c r="G145" s="219" t="s">
        <v>1147</v>
      </c>
      <c r="H145" s="220">
        <v>1</v>
      </c>
      <c r="I145" s="221"/>
      <c r="J145" s="222">
        <f>ROUND(I145*H145,2)</f>
        <v>0</v>
      </c>
      <c r="K145" s="218" t="s">
        <v>176</v>
      </c>
      <c r="L145" s="43"/>
      <c r="M145" s="223" t="s">
        <v>21</v>
      </c>
      <c r="N145" s="224" t="s">
        <v>44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1162</v>
      </c>
      <c r="AT145" s="17" t="s">
        <v>172</v>
      </c>
      <c r="AU145" s="17" t="s">
        <v>82</v>
      </c>
      <c r="AY145" s="17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80</v>
      </c>
      <c r="BK145" s="227">
        <f>ROUND(I145*H145,2)</f>
        <v>0</v>
      </c>
      <c r="BL145" s="17" t="s">
        <v>1162</v>
      </c>
      <c r="BM145" s="17" t="s">
        <v>1322</v>
      </c>
    </row>
    <row r="146" s="11" customFormat="1" ht="22.8" customHeight="1">
      <c r="B146" s="200"/>
      <c r="C146" s="201"/>
      <c r="D146" s="202" t="s">
        <v>72</v>
      </c>
      <c r="E146" s="214" t="s">
        <v>1164</v>
      </c>
      <c r="F146" s="214" t="s">
        <v>1165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SUM(P147:P149)</f>
        <v>0</v>
      </c>
      <c r="Q146" s="208"/>
      <c r="R146" s="209">
        <f>SUM(R147:R149)</f>
        <v>0</v>
      </c>
      <c r="S146" s="208"/>
      <c r="T146" s="210">
        <f>SUM(T147:T149)</f>
        <v>0</v>
      </c>
      <c r="AR146" s="211" t="s">
        <v>95</v>
      </c>
      <c r="AT146" s="212" t="s">
        <v>72</v>
      </c>
      <c r="AU146" s="212" t="s">
        <v>80</v>
      </c>
      <c r="AY146" s="211" t="s">
        <v>170</v>
      </c>
      <c r="BK146" s="213">
        <f>SUM(BK147:BK149)</f>
        <v>0</v>
      </c>
    </row>
    <row r="147" s="1" customFormat="1" ht="16.5" customHeight="1">
      <c r="B147" s="38"/>
      <c r="C147" s="216" t="s">
        <v>460</v>
      </c>
      <c r="D147" s="216" t="s">
        <v>172</v>
      </c>
      <c r="E147" s="217" t="s">
        <v>1167</v>
      </c>
      <c r="F147" s="218" t="s">
        <v>1168</v>
      </c>
      <c r="G147" s="219" t="s">
        <v>1147</v>
      </c>
      <c r="H147" s="220">
        <v>1</v>
      </c>
      <c r="I147" s="221"/>
      <c r="J147" s="222">
        <f>ROUND(I147*H147,2)</f>
        <v>0</v>
      </c>
      <c r="K147" s="218" t="s">
        <v>176</v>
      </c>
      <c r="L147" s="43"/>
      <c r="M147" s="223" t="s">
        <v>21</v>
      </c>
      <c r="N147" s="224" t="s">
        <v>44</v>
      </c>
      <c r="O147" s="7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AR147" s="17" t="s">
        <v>1162</v>
      </c>
      <c r="AT147" s="17" t="s">
        <v>172</v>
      </c>
      <c r="AU147" s="17" t="s">
        <v>82</v>
      </c>
      <c r="AY147" s="17" t="s">
        <v>170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80</v>
      </c>
      <c r="BK147" s="227">
        <f>ROUND(I147*H147,2)</f>
        <v>0</v>
      </c>
      <c r="BL147" s="17" t="s">
        <v>1162</v>
      </c>
      <c r="BM147" s="17" t="s">
        <v>1323</v>
      </c>
    </row>
    <row r="148" s="1" customFormat="1" ht="16.5" customHeight="1">
      <c r="B148" s="38"/>
      <c r="C148" s="216" t="s">
        <v>470</v>
      </c>
      <c r="D148" s="216" t="s">
        <v>172</v>
      </c>
      <c r="E148" s="217" t="s">
        <v>1171</v>
      </c>
      <c r="F148" s="218" t="s">
        <v>1172</v>
      </c>
      <c r="G148" s="219" t="s">
        <v>1147</v>
      </c>
      <c r="H148" s="220">
        <v>1</v>
      </c>
      <c r="I148" s="221"/>
      <c r="J148" s="222">
        <f>ROUND(I148*H148,2)</f>
        <v>0</v>
      </c>
      <c r="K148" s="218" t="s">
        <v>176</v>
      </c>
      <c r="L148" s="43"/>
      <c r="M148" s="223" t="s">
        <v>21</v>
      </c>
      <c r="N148" s="224" t="s">
        <v>44</v>
      </c>
      <c r="O148" s="7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7" t="s">
        <v>1162</v>
      </c>
      <c r="AT148" s="17" t="s">
        <v>172</v>
      </c>
      <c r="AU148" s="17" t="s">
        <v>82</v>
      </c>
      <c r="AY148" s="17" t="s">
        <v>170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80</v>
      </c>
      <c r="BK148" s="227">
        <f>ROUND(I148*H148,2)</f>
        <v>0</v>
      </c>
      <c r="BL148" s="17" t="s">
        <v>1162</v>
      </c>
      <c r="BM148" s="17" t="s">
        <v>1324</v>
      </c>
    </row>
    <row r="149" s="1" customFormat="1" ht="16.5" customHeight="1">
      <c r="B149" s="38"/>
      <c r="C149" s="216" t="s">
        <v>480</v>
      </c>
      <c r="D149" s="216" t="s">
        <v>172</v>
      </c>
      <c r="E149" s="217" t="s">
        <v>1325</v>
      </c>
      <c r="F149" s="218" t="s">
        <v>1326</v>
      </c>
      <c r="G149" s="219" t="s">
        <v>1147</v>
      </c>
      <c r="H149" s="220">
        <v>1</v>
      </c>
      <c r="I149" s="221"/>
      <c r="J149" s="222">
        <f>ROUND(I149*H149,2)</f>
        <v>0</v>
      </c>
      <c r="K149" s="218" t="s">
        <v>176</v>
      </c>
      <c r="L149" s="43"/>
      <c r="M149" s="271" t="s">
        <v>21</v>
      </c>
      <c r="N149" s="272" t="s">
        <v>44</v>
      </c>
      <c r="O149" s="273"/>
      <c r="P149" s="274">
        <f>O149*H149</f>
        <v>0</v>
      </c>
      <c r="Q149" s="274">
        <v>0</v>
      </c>
      <c r="R149" s="274">
        <f>Q149*H149</f>
        <v>0</v>
      </c>
      <c r="S149" s="274">
        <v>0</v>
      </c>
      <c r="T149" s="275">
        <f>S149*H149</f>
        <v>0</v>
      </c>
      <c r="AR149" s="17" t="s">
        <v>1162</v>
      </c>
      <c r="AT149" s="17" t="s">
        <v>172</v>
      </c>
      <c r="AU149" s="17" t="s">
        <v>82</v>
      </c>
      <c r="AY149" s="17" t="s">
        <v>170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80</v>
      </c>
      <c r="BK149" s="227">
        <f>ROUND(I149*H149,2)</f>
        <v>0</v>
      </c>
      <c r="BL149" s="17" t="s">
        <v>1162</v>
      </c>
      <c r="BM149" s="17" t="s">
        <v>1327</v>
      </c>
    </row>
    <row r="150" s="1" customFormat="1" ht="6.96" customHeight="1">
      <c r="B150" s="57"/>
      <c r="C150" s="58"/>
      <c r="D150" s="58"/>
      <c r="E150" s="58"/>
      <c r="F150" s="58"/>
      <c r="G150" s="58"/>
      <c r="H150" s="58"/>
      <c r="I150" s="166"/>
      <c r="J150" s="58"/>
      <c r="K150" s="58"/>
      <c r="L150" s="43"/>
    </row>
  </sheetData>
  <sheetProtection sheet="1" autoFilter="0" formatColumns="0" formatRows="0" objects="1" scenarios="1" spinCount="100000" saltValue="kVpxqr1UJ0zoDDhCXrlyPS12VUH193yMVWnu9PyuEFHIyP5JsUOxLzq8TE0S+bdUPT6Mro55XLCLYRrZESl5mQ==" hashValue="LxmMsD07D5nZrAUo7SNQO8NDbINHdednWZRkBdyf9uvJ/Lkzhas0IZfIfRMpGmfcqfCAQ6h5VvEr3YC3GGOlEQ==" algorithmName="SHA-512" password="CC35"/>
  <autoFilter ref="C96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91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1328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1329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33.75" customHeight="1">
      <c r="B29" s="146"/>
      <c r="E29" s="147" t="s">
        <v>1330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ROUND((SUM(BE94:BE121)),  2)</f>
        <v>0</v>
      </c>
      <c r="I35" s="155">
        <v>0.20999999999999999</v>
      </c>
      <c r="J35" s="154">
        <f>ROUND(((SUM(BE94:BE121))*I35),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ROUND((SUM(BF94:BF121)),  2)</f>
        <v>0</v>
      </c>
      <c r="I36" s="155">
        <v>0.14999999999999999</v>
      </c>
      <c r="J36" s="154">
        <f>ROUND(((SUM(BF94:BF121))*I36),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ROUND((SUM(BG94:BG121)),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ROUND((SUM(BH94:BH121)),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ROUND((SUM(BI94:BI121)),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3 - ZDRAVOTNÍ INSTALACE - VNITŘNÍ KANALIZACE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 xml:space="preserve">SŽDZ s.o., OŘ ÚSTÍ NAD LABEM              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J94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J95</f>
        <v>0</v>
      </c>
      <c r="K64" s="177"/>
      <c r="L64" s="182"/>
    </row>
    <row r="65" s="9" customFormat="1" ht="19.92" customHeight="1">
      <c r="B65" s="183"/>
      <c r="C65" s="121"/>
      <c r="D65" s="184" t="s">
        <v>1191</v>
      </c>
      <c r="E65" s="185"/>
      <c r="F65" s="185"/>
      <c r="G65" s="185"/>
      <c r="H65" s="185"/>
      <c r="I65" s="186"/>
      <c r="J65" s="187">
        <f>J96</f>
        <v>0</v>
      </c>
      <c r="K65" s="121"/>
      <c r="L65" s="188"/>
    </row>
    <row r="66" s="8" customFormat="1" ht="24.96" customHeight="1">
      <c r="B66" s="176"/>
      <c r="C66" s="177"/>
      <c r="D66" s="178" t="s">
        <v>136</v>
      </c>
      <c r="E66" s="179"/>
      <c r="F66" s="179"/>
      <c r="G66" s="179"/>
      <c r="H66" s="179"/>
      <c r="I66" s="180"/>
      <c r="J66" s="181">
        <f>J98</f>
        <v>0</v>
      </c>
      <c r="K66" s="177"/>
      <c r="L66" s="182"/>
    </row>
    <row r="67" s="9" customFormat="1" ht="19.92" customHeight="1">
      <c r="B67" s="183"/>
      <c r="C67" s="121"/>
      <c r="D67" s="184" t="s">
        <v>1331</v>
      </c>
      <c r="E67" s="185"/>
      <c r="F67" s="185"/>
      <c r="G67" s="185"/>
      <c r="H67" s="185"/>
      <c r="I67" s="186"/>
      <c r="J67" s="187">
        <f>J99</f>
        <v>0</v>
      </c>
      <c r="K67" s="121"/>
      <c r="L67" s="188"/>
    </row>
    <row r="68" s="9" customFormat="1" ht="19.92" customHeight="1">
      <c r="B68" s="183"/>
      <c r="C68" s="121"/>
      <c r="D68" s="184" t="s">
        <v>1332</v>
      </c>
      <c r="E68" s="185"/>
      <c r="F68" s="185"/>
      <c r="G68" s="185"/>
      <c r="H68" s="185"/>
      <c r="I68" s="186"/>
      <c r="J68" s="187">
        <f>J102</f>
        <v>0</v>
      </c>
      <c r="K68" s="121"/>
      <c r="L68" s="188"/>
    </row>
    <row r="69" s="9" customFormat="1" ht="19.92" customHeight="1">
      <c r="B69" s="183"/>
      <c r="C69" s="121"/>
      <c r="D69" s="184" t="s">
        <v>1333</v>
      </c>
      <c r="E69" s="185"/>
      <c r="F69" s="185"/>
      <c r="G69" s="185"/>
      <c r="H69" s="185"/>
      <c r="I69" s="186"/>
      <c r="J69" s="187">
        <f>J109</f>
        <v>0</v>
      </c>
      <c r="K69" s="121"/>
      <c r="L69" s="188"/>
    </row>
    <row r="70" s="9" customFormat="1" ht="19.92" customHeight="1">
      <c r="B70" s="183"/>
      <c r="C70" s="121"/>
      <c r="D70" s="184" t="s">
        <v>1334</v>
      </c>
      <c r="E70" s="185"/>
      <c r="F70" s="185"/>
      <c r="G70" s="185"/>
      <c r="H70" s="185"/>
      <c r="I70" s="186"/>
      <c r="J70" s="187">
        <f>J114</f>
        <v>0</v>
      </c>
      <c r="K70" s="121"/>
      <c r="L70" s="188"/>
    </row>
    <row r="71" s="8" customFormat="1" ht="24.96" customHeight="1">
      <c r="B71" s="176"/>
      <c r="C71" s="177"/>
      <c r="D71" s="178" t="s">
        <v>150</v>
      </c>
      <c r="E71" s="179"/>
      <c r="F71" s="179"/>
      <c r="G71" s="179"/>
      <c r="H71" s="179"/>
      <c r="I71" s="180"/>
      <c r="J71" s="181">
        <f>J119</f>
        <v>0</v>
      </c>
      <c r="K71" s="177"/>
      <c r="L71" s="182"/>
    </row>
    <row r="72" s="9" customFormat="1" ht="19.92" customHeight="1">
      <c r="B72" s="183"/>
      <c r="C72" s="121"/>
      <c r="D72" s="184" t="s">
        <v>151</v>
      </c>
      <c r="E72" s="185"/>
      <c r="F72" s="185"/>
      <c r="G72" s="185"/>
      <c r="H72" s="185"/>
      <c r="I72" s="186"/>
      <c r="J72" s="187">
        <f>J120</f>
        <v>0</v>
      </c>
      <c r="K72" s="121"/>
      <c r="L72" s="188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42"/>
      <c r="J73" s="39"/>
      <c r="K73" s="39"/>
      <c r="L73" s="43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66"/>
      <c r="J74" s="58"/>
      <c r="K74" s="58"/>
      <c r="L74" s="43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69"/>
      <c r="J78" s="60"/>
      <c r="K78" s="60"/>
      <c r="L78" s="43"/>
    </row>
    <row r="79" s="1" customFormat="1" ht="24.96" customHeight="1">
      <c r="B79" s="38"/>
      <c r="C79" s="23" t="s">
        <v>155</v>
      </c>
      <c r="D79" s="39"/>
      <c r="E79" s="39"/>
      <c r="F79" s="39"/>
      <c r="G79" s="39"/>
      <c r="H79" s="39"/>
      <c r="I79" s="142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2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42"/>
      <c r="J81" s="39"/>
      <c r="K81" s="39"/>
      <c r="L81" s="43"/>
    </row>
    <row r="82" s="1" customFormat="1" ht="16.5" customHeight="1">
      <c r="B82" s="38"/>
      <c r="C82" s="39"/>
      <c r="D82" s="39"/>
      <c r="E82" s="170" t="str">
        <f>E7</f>
        <v>CHOMUTOV ON - PD OPRAVA (PLÁŠŤ, VPP)</v>
      </c>
      <c r="F82" s="32"/>
      <c r="G82" s="32"/>
      <c r="H82" s="32"/>
      <c r="I82" s="142"/>
      <c r="J82" s="39"/>
      <c r="K82" s="39"/>
      <c r="L82" s="43"/>
    </row>
    <row r="83" ht="12" customHeight="1">
      <c r="B83" s="21"/>
      <c r="C83" s="32" t="s">
        <v>117</v>
      </c>
      <c r="D83" s="22"/>
      <c r="E83" s="22"/>
      <c r="F83" s="22"/>
      <c r="G83" s="22"/>
      <c r="H83" s="22"/>
      <c r="I83" s="135"/>
      <c r="J83" s="22"/>
      <c r="K83" s="22"/>
      <c r="L83" s="20"/>
    </row>
    <row r="84" s="1" customFormat="1" ht="16.5" customHeight="1">
      <c r="B84" s="38"/>
      <c r="C84" s="39"/>
      <c r="D84" s="39"/>
      <c r="E84" s="170" t="s">
        <v>118</v>
      </c>
      <c r="F84" s="39"/>
      <c r="G84" s="39"/>
      <c r="H84" s="39"/>
      <c r="I84" s="142"/>
      <c r="J84" s="39"/>
      <c r="K84" s="39"/>
      <c r="L84" s="43"/>
    </row>
    <row r="85" s="1" customFormat="1" ht="12" customHeight="1">
      <c r="B85" s="38"/>
      <c r="C85" s="32" t="s">
        <v>119</v>
      </c>
      <c r="D85" s="39"/>
      <c r="E85" s="39"/>
      <c r="F85" s="39"/>
      <c r="G85" s="39"/>
      <c r="H85" s="39"/>
      <c r="I85" s="142"/>
      <c r="J85" s="39"/>
      <c r="K85" s="39"/>
      <c r="L85" s="43"/>
    </row>
    <row r="86" s="1" customFormat="1" ht="16.5" customHeight="1">
      <c r="B86" s="38"/>
      <c r="C86" s="39"/>
      <c r="D86" s="39"/>
      <c r="E86" s="64" t="str">
        <f>E11</f>
        <v>3 - ZDRAVOTNÍ INSTALACE - VNITŘNÍ KANALIZACE</v>
      </c>
      <c r="F86" s="39"/>
      <c r="G86" s="39"/>
      <c r="H86" s="39"/>
      <c r="I86" s="142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12" customHeight="1">
      <c r="B88" s="38"/>
      <c r="C88" s="32" t="s">
        <v>22</v>
      </c>
      <c r="D88" s="39"/>
      <c r="E88" s="39"/>
      <c r="F88" s="27" t="str">
        <f>F14</f>
        <v>CHOMUTOV</v>
      </c>
      <c r="G88" s="39"/>
      <c r="H88" s="39"/>
      <c r="I88" s="144" t="s">
        <v>24</v>
      </c>
      <c r="J88" s="67" t="str">
        <f>IF(J14="","",J14)</f>
        <v>13. 2. 2019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42"/>
      <c r="J89" s="39"/>
      <c r="K89" s="39"/>
      <c r="L89" s="43"/>
    </row>
    <row r="90" s="1" customFormat="1" ht="24.9" customHeight="1">
      <c r="B90" s="38"/>
      <c r="C90" s="32" t="s">
        <v>26</v>
      </c>
      <c r="D90" s="39"/>
      <c r="E90" s="39"/>
      <c r="F90" s="27" t="str">
        <f>E17</f>
        <v xml:space="preserve">SŽDZ s.o., OŘ ÚSTÍ NAD LABEM              </v>
      </c>
      <c r="G90" s="39"/>
      <c r="H90" s="39"/>
      <c r="I90" s="144" t="s">
        <v>32</v>
      </c>
      <c r="J90" s="36" t="str">
        <f>E23</f>
        <v>STRABAG RAIL a.s., STOSMOL s.r.o.</v>
      </c>
      <c r="K90" s="39"/>
      <c r="L90" s="43"/>
    </row>
    <row r="91" s="1" customFormat="1" ht="13.65" customHeight="1">
      <c r="B91" s="38"/>
      <c r="C91" s="32" t="s">
        <v>30</v>
      </c>
      <c r="D91" s="39"/>
      <c r="E91" s="39"/>
      <c r="F91" s="27" t="str">
        <f>IF(E20="","",E20)</f>
        <v>Vyplň údaj</v>
      </c>
      <c r="G91" s="39"/>
      <c r="H91" s="39"/>
      <c r="I91" s="144" t="s">
        <v>35</v>
      </c>
      <c r="J91" s="36" t="str">
        <f>E26</f>
        <v xml:space="preserve"> 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42"/>
      <c r="J92" s="39"/>
      <c r="K92" s="39"/>
      <c r="L92" s="43"/>
    </row>
    <row r="93" s="10" customFormat="1" ht="29.28" customHeight="1">
      <c r="B93" s="189"/>
      <c r="C93" s="190" t="s">
        <v>156</v>
      </c>
      <c r="D93" s="191" t="s">
        <v>58</v>
      </c>
      <c r="E93" s="191" t="s">
        <v>54</v>
      </c>
      <c r="F93" s="191" t="s">
        <v>55</v>
      </c>
      <c r="G93" s="191" t="s">
        <v>157</v>
      </c>
      <c r="H93" s="191" t="s">
        <v>158</v>
      </c>
      <c r="I93" s="192" t="s">
        <v>159</v>
      </c>
      <c r="J93" s="193" t="s">
        <v>124</v>
      </c>
      <c r="K93" s="194" t="s">
        <v>160</v>
      </c>
      <c r="L93" s="195"/>
      <c r="M93" s="87" t="s">
        <v>21</v>
      </c>
      <c r="N93" s="88" t="s">
        <v>43</v>
      </c>
      <c r="O93" s="88" t="s">
        <v>161</v>
      </c>
      <c r="P93" s="88" t="s">
        <v>162</v>
      </c>
      <c r="Q93" s="88" t="s">
        <v>163</v>
      </c>
      <c r="R93" s="88" t="s">
        <v>164</v>
      </c>
      <c r="S93" s="88" t="s">
        <v>165</v>
      </c>
      <c r="T93" s="89" t="s">
        <v>166</v>
      </c>
    </row>
    <row r="94" s="1" customFormat="1" ht="22.8" customHeight="1">
      <c r="B94" s="38"/>
      <c r="C94" s="94" t="s">
        <v>167</v>
      </c>
      <c r="D94" s="39"/>
      <c r="E94" s="39"/>
      <c r="F94" s="39"/>
      <c r="G94" s="39"/>
      <c r="H94" s="39"/>
      <c r="I94" s="142"/>
      <c r="J94" s="196">
        <f>BK94</f>
        <v>0</v>
      </c>
      <c r="K94" s="39"/>
      <c r="L94" s="43"/>
      <c r="M94" s="90"/>
      <c r="N94" s="91"/>
      <c r="O94" s="91"/>
      <c r="P94" s="197">
        <f>P95+P98+P119</f>
        <v>0</v>
      </c>
      <c r="Q94" s="91"/>
      <c r="R94" s="197">
        <f>R95+R98+R119</f>
        <v>0</v>
      </c>
      <c r="S94" s="91"/>
      <c r="T94" s="198">
        <f>T95+T98+T119</f>
        <v>0</v>
      </c>
      <c r="AT94" s="17" t="s">
        <v>72</v>
      </c>
      <c r="AU94" s="17" t="s">
        <v>125</v>
      </c>
      <c r="BK94" s="199">
        <f>BK95+BK98+BK119</f>
        <v>0</v>
      </c>
    </row>
    <row r="95" s="11" customFormat="1" ht="25.92" customHeight="1">
      <c r="B95" s="200"/>
      <c r="C95" s="201"/>
      <c r="D95" s="202" t="s">
        <v>72</v>
      </c>
      <c r="E95" s="203" t="s">
        <v>168</v>
      </c>
      <c r="F95" s="203" t="s">
        <v>169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AR95" s="211" t="s">
        <v>80</v>
      </c>
      <c r="AT95" s="212" t="s">
        <v>72</v>
      </c>
      <c r="AU95" s="212" t="s">
        <v>73</v>
      </c>
      <c r="AY95" s="211" t="s">
        <v>170</v>
      </c>
      <c r="BK95" s="213">
        <f>BK96</f>
        <v>0</v>
      </c>
    </row>
    <row r="96" s="11" customFormat="1" ht="22.8" customHeight="1">
      <c r="B96" s="200"/>
      <c r="C96" s="201"/>
      <c r="D96" s="202" t="s">
        <v>72</v>
      </c>
      <c r="E96" s="214" t="s">
        <v>80</v>
      </c>
      <c r="F96" s="214" t="s">
        <v>1198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P97</f>
        <v>0</v>
      </c>
      <c r="Q96" s="208"/>
      <c r="R96" s="209">
        <f>R97</f>
        <v>0</v>
      </c>
      <c r="S96" s="208"/>
      <c r="T96" s="210">
        <f>T97</f>
        <v>0</v>
      </c>
      <c r="AR96" s="211" t="s">
        <v>80</v>
      </c>
      <c r="AT96" s="212" t="s">
        <v>72</v>
      </c>
      <c r="AU96" s="212" t="s">
        <v>80</v>
      </c>
      <c r="AY96" s="211" t="s">
        <v>170</v>
      </c>
      <c r="BK96" s="213">
        <f>BK97</f>
        <v>0</v>
      </c>
    </row>
    <row r="97" s="1" customFormat="1" ht="16.5" customHeight="1">
      <c r="B97" s="38"/>
      <c r="C97" s="216" t="s">
        <v>80</v>
      </c>
      <c r="D97" s="216" t="s">
        <v>172</v>
      </c>
      <c r="E97" s="217" t="s">
        <v>1335</v>
      </c>
      <c r="F97" s="218" t="s">
        <v>1336</v>
      </c>
      <c r="G97" s="219" t="s">
        <v>1147</v>
      </c>
      <c r="H97" s="220">
        <v>1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1337</v>
      </c>
    </row>
    <row r="98" s="11" customFormat="1" ht="25.92" customHeight="1">
      <c r="B98" s="200"/>
      <c r="C98" s="201"/>
      <c r="D98" s="202" t="s">
        <v>72</v>
      </c>
      <c r="E98" s="203" t="s">
        <v>613</v>
      </c>
      <c r="F98" s="203" t="s">
        <v>614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P99+P102+P109+P114</f>
        <v>0</v>
      </c>
      <c r="Q98" s="208"/>
      <c r="R98" s="209">
        <f>R99+R102+R109+R114</f>
        <v>0</v>
      </c>
      <c r="S98" s="208"/>
      <c r="T98" s="210">
        <f>T99+T102+T109+T114</f>
        <v>0</v>
      </c>
      <c r="AR98" s="211" t="s">
        <v>82</v>
      </c>
      <c r="AT98" s="212" t="s">
        <v>72</v>
      </c>
      <c r="AU98" s="212" t="s">
        <v>73</v>
      </c>
      <c r="AY98" s="211" t="s">
        <v>170</v>
      </c>
      <c r="BK98" s="213">
        <f>BK99+BK102+BK109+BK114</f>
        <v>0</v>
      </c>
    </row>
    <row r="99" s="11" customFormat="1" ht="22.8" customHeight="1">
      <c r="B99" s="200"/>
      <c r="C99" s="201"/>
      <c r="D99" s="202" t="s">
        <v>72</v>
      </c>
      <c r="E99" s="214" t="s">
        <v>1205</v>
      </c>
      <c r="F99" s="214" t="s">
        <v>1338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AR99" s="211" t="s">
        <v>80</v>
      </c>
      <c r="AT99" s="212" t="s">
        <v>72</v>
      </c>
      <c r="AU99" s="212" t="s">
        <v>80</v>
      </c>
      <c r="AY99" s="211" t="s">
        <v>170</v>
      </c>
      <c r="BK99" s="213">
        <f>SUM(BK100:BK101)</f>
        <v>0</v>
      </c>
    </row>
    <row r="100" s="1" customFormat="1" ht="16.5" customHeight="1">
      <c r="B100" s="38"/>
      <c r="C100" s="216" t="s">
        <v>82</v>
      </c>
      <c r="D100" s="216" t="s">
        <v>172</v>
      </c>
      <c r="E100" s="217" t="s">
        <v>1339</v>
      </c>
      <c r="F100" s="218" t="s">
        <v>1340</v>
      </c>
      <c r="G100" s="219" t="s">
        <v>1209</v>
      </c>
      <c r="H100" s="220">
        <v>1</v>
      </c>
      <c r="I100" s="221"/>
      <c r="J100" s="222">
        <f>ROUND(I100*H100,2)</f>
        <v>0</v>
      </c>
      <c r="K100" s="218" t="s">
        <v>21</v>
      </c>
      <c r="L100" s="43"/>
      <c r="M100" s="223" t="s">
        <v>21</v>
      </c>
      <c r="N100" s="224" t="s">
        <v>44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1341</v>
      </c>
    </row>
    <row r="101" s="1" customFormat="1" ht="16.5" customHeight="1">
      <c r="B101" s="38"/>
      <c r="C101" s="216" t="s">
        <v>89</v>
      </c>
      <c r="D101" s="216" t="s">
        <v>172</v>
      </c>
      <c r="E101" s="217" t="s">
        <v>1342</v>
      </c>
      <c r="F101" s="218" t="s">
        <v>1343</v>
      </c>
      <c r="G101" s="219" t="s">
        <v>1209</v>
      </c>
      <c r="H101" s="220">
        <v>1</v>
      </c>
      <c r="I101" s="221"/>
      <c r="J101" s="222">
        <f>ROUND(I101*H101,2)</f>
        <v>0</v>
      </c>
      <c r="K101" s="218" t="s">
        <v>21</v>
      </c>
      <c r="L101" s="43"/>
      <c r="M101" s="223" t="s">
        <v>21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92</v>
      </c>
      <c r="AT101" s="17" t="s">
        <v>172</v>
      </c>
      <c r="AU101" s="17" t="s">
        <v>82</v>
      </c>
      <c r="AY101" s="17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80</v>
      </c>
      <c r="BK101" s="227">
        <f>ROUND(I101*H101,2)</f>
        <v>0</v>
      </c>
      <c r="BL101" s="17" t="s">
        <v>92</v>
      </c>
      <c r="BM101" s="17" t="s">
        <v>1344</v>
      </c>
    </row>
    <row r="102" s="11" customFormat="1" ht="22.8" customHeight="1">
      <c r="B102" s="200"/>
      <c r="C102" s="201"/>
      <c r="D102" s="202" t="s">
        <v>72</v>
      </c>
      <c r="E102" s="214" t="s">
        <v>1250</v>
      </c>
      <c r="F102" s="214" t="s">
        <v>1345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SUM(P103:P108)</f>
        <v>0</v>
      </c>
      <c r="Q102" s="208"/>
      <c r="R102" s="209">
        <f>SUM(R103:R108)</f>
        <v>0</v>
      </c>
      <c r="S102" s="208"/>
      <c r="T102" s="210">
        <f>SUM(T103:T108)</f>
        <v>0</v>
      </c>
      <c r="AR102" s="211" t="s">
        <v>80</v>
      </c>
      <c r="AT102" s="212" t="s">
        <v>72</v>
      </c>
      <c r="AU102" s="212" t="s">
        <v>80</v>
      </c>
      <c r="AY102" s="211" t="s">
        <v>170</v>
      </c>
      <c r="BK102" s="213">
        <f>SUM(BK103:BK108)</f>
        <v>0</v>
      </c>
    </row>
    <row r="103" s="1" customFormat="1" ht="16.5" customHeight="1">
      <c r="B103" s="38"/>
      <c r="C103" s="216" t="s">
        <v>92</v>
      </c>
      <c r="D103" s="216" t="s">
        <v>172</v>
      </c>
      <c r="E103" s="217" t="s">
        <v>1346</v>
      </c>
      <c r="F103" s="218" t="s">
        <v>1347</v>
      </c>
      <c r="G103" s="219" t="s">
        <v>1254</v>
      </c>
      <c r="H103" s="220">
        <v>15</v>
      </c>
      <c r="I103" s="221"/>
      <c r="J103" s="222">
        <f>ROUND(I103*H103,2)</f>
        <v>0</v>
      </c>
      <c r="K103" s="218" t="s">
        <v>21</v>
      </c>
      <c r="L103" s="43"/>
      <c r="M103" s="223" t="s">
        <v>21</v>
      </c>
      <c r="N103" s="224" t="s">
        <v>44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92</v>
      </c>
      <c r="AT103" s="17" t="s">
        <v>172</v>
      </c>
      <c r="AU103" s="17" t="s">
        <v>82</v>
      </c>
      <c r="AY103" s="17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80</v>
      </c>
      <c r="BK103" s="227">
        <f>ROUND(I103*H103,2)</f>
        <v>0</v>
      </c>
      <c r="BL103" s="17" t="s">
        <v>92</v>
      </c>
      <c r="BM103" s="17" t="s">
        <v>1348</v>
      </c>
    </row>
    <row r="104" s="1" customFormat="1" ht="16.5" customHeight="1">
      <c r="B104" s="38"/>
      <c r="C104" s="216" t="s">
        <v>95</v>
      </c>
      <c r="D104" s="216" t="s">
        <v>172</v>
      </c>
      <c r="E104" s="217" t="s">
        <v>1349</v>
      </c>
      <c r="F104" s="218" t="s">
        <v>1350</v>
      </c>
      <c r="G104" s="219" t="s">
        <v>1254</v>
      </c>
      <c r="H104" s="220">
        <v>8</v>
      </c>
      <c r="I104" s="221"/>
      <c r="J104" s="222">
        <f>ROUND(I104*H104,2)</f>
        <v>0</v>
      </c>
      <c r="K104" s="218" t="s">
        <v>21</v>
      </c>
      <c r="L104" s="43"/>
      <c r="M104" s="223" t="s">
        <v>21</v>
      </c>
      <c r="N104" s="224" t="s">
        <v>44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92</v>
      </c>
      <c r="AT104" s="17" t="s">
        <v>172</v>
      </c>
      <c r="AU104" s="17" t="s">
        <v>82</v>
      </c>
      <c r="AY104" s="17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80</v>
      </c>
      <c r="BK104" s="227">
        <f>ROUND(I104*H104,2)</f>
        <v>0</v>
      </c>
      <c r="BL104" s="17" t="s">
        <v>92</v>
      </c>
      <c r="BM104" s="17" t="s">
        <v>1351</v>
      </c>
    </row>
    <row r="105" s="1" customFormat="1" ht="16.5" customHeight="1">
      <c r="B105" s="38"/>
      <c r="C105" s="216" t="s">
        <v>98</v>
      </c>
      <c r="D105" s="216" t="s">
        <v>172</v>
      </c>
      <c r="E105" s="217" t="s">
        <v>1352</v>
      </c>
      <c r="F105" s="218" t="s">
        <v>1353</v>
      </c>
      <c r="G105" s="219" t="s">
        <v>1254</v>
      </c>
      <c r="H105" s="220">
        <v>34</v>
      </c>
      <c r="I105" s="221"/>
      <c r="J105" s="222">
        <f>ROUND(I105*H105,2)</f>
        <v>0</v>
      </c>
      <c r="K105" s="218" t="s">
        <v>21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92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92</v>
      </c>
      <c r="BM105" s="17" t="s">
        <v>1354</v>
      </c>
    </row>
    <row r="106" s="1" customFormat="1" ht="16.5" customHeight="1">
      <c r="B106" s="38"/>
      <c r="C106" s="216" t="s">
        <v>101</v>
      </c>
      <c r="D106" s="216" t="s">
        <v>172</v>
      </c>
      <c r="E106" s="217" t="s">
        <v>1355</v>
      </c>
      <c r="F106" s="218" t="s">
        <v>1356</v>
      </c>
      <c r="G106" s="219" t="s">
        <v>1209</v>
      </c>
      <c r="H106" s="220">
        <v>3</v>
      </c>
      <c r="I106" s="221"/>
      <c r="J106" s="222">
        <f>ROUND(I106*H106,2)</f>
        <v>0</v>
      </c>
      <c r="K106" s="218" t="s">
        <v>21</v>
      </c>
      <c r="L106" s="43"/>
      <c r="M106" s="223" t="s">
        <v>21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92</v>
      </c>
      <c r="AT106" s="17" t="s">
        <v>172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92</v>
      </c>
      <c r="BM106" s="17" t="s">
        <v>1357</v>
      </c>
    </row>
    <row r="107" s="1" customFormat="1" ht="16.5" customHeight="1">
      <c r="B107" s="38"/>
      <c r="C107" s="216" t="s">
        <v>104</v>
      </c>
      <c r="D107" s="216" t="s">
        <v>172</v>
      </c>
      <c r="E107" s="217" t="s">
        <v>1358</v>
      </c>
      <c r="F107" s="218" t="s">
        <v>1359</v>
      </c>
      <c r="G107" s="219" t="s">
        <v>1209</v>
      </c>
      <c r="H107" s="220">
        <v>1</v>
      </c>
      <c r="I107" s="221"/>
      <c r="J107" s="222">
        <f>ROUND(I107*H107,2)</f>
        <v>0</v>
      </c>
      <c r="K107" s="218" t="s">
        <v>21</v>
      </c>
      <c r="L107" s="43"/>
      <c r="M107" s="223" t="s">
        <v>21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92</v>
      </c>
      <c r="AT107" s="17" t="s">
        <v>172</v>
      </c>
      <c r="AU107" s="17" t="s">
        <v>82</v>
      </c>
      <c r="AY107" s="17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80</v>
      </c>
      <c r="BK107" s="227">
        <f>ROUND(I107*H107,2)</f>
        <v>0</v>
      </c>
      <c r="BL107" s="17" t="s">
        <v>92</v>
      </c>
      <c r="BM107" s="17" t="s">
        <v>1360</v>
      </c>
    </row>
    <row r="108" s="1" customFormat="1" ht="16.5" customHeight="1">
      <c r="B108" s="38"/>
      <c r="C108" s="216" t="s">
        <v>225</v>
      </c>
      <c r="D108" s="216" t="s">
        <v>172</v>
      </c>
      <c r="E108" s="217" t="s">
        <v>1361</v>
      </c>
      <c r="F108" s="218" t="s">
        <v>1362</v>
      </c>
      <c r="G108" s="219" t="s">
        <v>1209</v>
      </c>
      <c r="H108" s="220">
        <v>1</v>
      </c>
      <c r="I108" s="221"/>
      <c r="J108" s="222">
        <f>ROUND(I108*H108,2)</f>
        <v>0</v>
      </c>
      <c r="K108" s="218" t="s">
        <v>21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92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92</v>
      </c>
      <c r="BM108" s="17" t="s">
        <v>1363</v>
      </c>
    </row>
    <row r="109" s="11" customFormat="1" ht="22.8" customHeight="1">
      <c r="B109" s="200"/>
      <c r="C109" s="201"/>
      <c r="D109" s="202" t="s">
        <v>72</v>
      </c>
      <c r="E109" s="214" t="s">
        <v>1271</v>
      </c>
      <c r="F109" s="214" t="s">
        <v>1364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SUM(P110:P113)</f>
        <v>0</v>
      </c>
      <c r="Q109" s="208"/>
      <c r="R109" s="209">
        <f>SUM(R110:R113)</f>
        <v>0</v>
      </c>
      <c r="S109" s="208"/>
      <c r="T109" s="210">
        <f>SUM(T110:T113)</f>
        <v>0</v>
      </c>
      <c r="AR109" s="211" t="s">
        <v>80</v>
      </c>
      <c r="AT109" s="212" t="s">
        <v>72</v>
      </c>
      <c r="AU109" s="212" t="s">
        <v>80</v>
      </c>
      <c r="AY109" s="211" t="s">
        <v>170</v>
      </c>
      <c r="BK109" s="213">
        <f>SUM(BK110:BK113)</f>
        <v>0</v>
      </c>
    </row>
    <row r="110" s="1" customFormat="1" ht="16.5" customHeight="1">
      <c r="B110" s="38"/>
      <c r="C110" s="216" t="s">
        <v>233</v>
      </c>
      <c r="D110" s="216" t="s">
        <v>172</v>
      </c>
      <c r="E110" s="217" t="s">
        <v>1365</v>
      </c>
      <c r="F110" s="218" t="s">
        <v>1366</v>
      </c>
      <c r="G110" s="219" t="s">
        <v>1254</v>
      </c>
      <c r="H110" s="220">
        <v>31</v>
      </c>
      <c r="I110" s="221"/>
      <c r="J110" s="222">
        <f>ROUND(I110*H110,2)</f>
        <v>0</v>
      </c>
      <c r="K110" s="218" t="s">
        <v>21</v>
      </c>
      <c r="L110" s="43"/>
      <c r="M110" s="223" t="s">
        <v>21</v>
      </c>
      <c r="N110" s="224" t="s">
        <v>44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92</v>
      </c>
      <c r="AT110" s="17" t="s">
        <v>172</v>
      </c>
      <c r="AU110" s="17" t="s">
        <v>82</v>
      </c>
      <c r="AY110" s="17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80</v>
      </c>
      <c r="BK110" s="227">
        <f>ROUND(I110*H110,2)</f>
        <v>0</v>
      </c>
      <c r="BL110" s="17" t="s">
        <v>92</v>
      </c>
      <c r="BM110" s="17" t="s">
        <v>1367</v>
      </c>
    </row>
    <row r="111" s="1" customFormat="1" ht="16.5" customHeight="1">
      <c r="B111" s="38"/>
      <c r="C111" s="216" t="s">
        <v>237</v>
      </c>
      <c r="D111" s="216" t="s">
        <v>172</v>
      </c>
      <c r="E111" s="217" t="s">
        <v>1368</v>
      </c>
      <c r="F111" s="218" t="s">
        <v>1369</v>
      </c>
      <c r="G111" s="219" t="s">
        <v>1254</v>
      </c>
      <c r="H111" s="220">
        <v>4</v>
      </c>
      <c r="I111" s="221"/>
      <c r="J111" s="222">
        <f>ROUND(I111*H111,2)</f>
        <v>0</v>
      </c>
      <c r="K111" s="218" t="s">
        <v>21</v>
      </c>
      <c r="L111" s="43"/>
      <c r="M111" s="223" t="s">
        <v>21</v>
      </c>
      <c r="N111" s="224" t="s">
        <v>44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92</v>
      </c>
      <c r="AT111" s="17" t="s">
        <v>172</v>
      </c>
      <c r="AU111" s="17" t="s">
        <v>82</v>
      </c>
      <c r="AY111" s="17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80</v>
      </c>
      <c r="BK111" s="227">
        <f>ROUND(I111*H111,2)</f>
        <v>0</v>
      </c>
      <c r="BL111" s="17" t="s">
        <v>92</v>
      </c>
      <c r="BM111" s="17" t="s">
        <v>1370</v>
      </c>
    </row>
    <row r="112" s="1" customFormat="1" ht="16.5" customHeight="1">
      <c r="B112" s="38"/>
      <c r="C112" s="216" t="s">
        <v>259</v>
      </c>
      <c r="D112" s="216" t="s">
        <v>172</v>
      </c>
      <c r="E112" s="217" t="s">
        <v>1371</v>
      </c>
      <c r="F112" s="218" t="s">
        <v>1372</v>
      </c>
      <c r="G112" s="219" t="s">
        <v>1254</v>
      </c>
      <c r="H112" s="220">
        <v>6</v>
      </c>
      <c r="I112" s="221"/>
      <c r="J112" s="222">
        <f>ROUND(I112*H112,2)</f>
        <v>0</v>
      </c>
      <c r="K112" s="218" t="s">
        <v>21</v>
      </c>
      <c r="L112" s="43"/>
      <c r="M112" s="223" t="s">
        <v>21</v>
      </c>
      <c r="N112" s="224" t="s">
        <v>44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92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1373</v>
      </c>
    </row>
    <row r="113" s="1" customFormat="1" ht="16.5" customHeight="1">
      <c r="B113" s="38"/>
      <c r="C113" s="216" t="s">
        <v>282</v>
      </c>
      <c r="D113" s="216" t="s">
        <v>172</v>
      </c>
      <c r="E113" s="217" t="s">
        <v>1374</v>
      </c>
      <c r="F113" s="218" t="s">
        <v>1375</v>
      </c>
      <c r="G113" s="219" t="s">
        <v>1209</v>
      </c>
      <c r="H113" s="220">
        <v>1</v>
      </c>
      <c r="I113" s="221"/>
      <c r="J113" s="222">
        <f>ROUND(I113*H113,2)</f>
        <v>0</v>
      </c>
      <c r="K113" s="218" t="s">
        <v>21</v>
      </c>
      <c r="L113" s="43"/>
      <c r="M113" s="223" t="s">
        <v>21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92</v>
      </c>
      <c r="AT113" s="17" t="s">
        <v>172</v>
      </c>
      <c r="AU113" s="17" t="s">
        <v>82</v>
      </c>
      <c r="AY113" s="17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80</v>
      </c>
      <c r="BK113" s="227">
        <f>ROUND(I113*H113,2)</f>
        <v>0</v>
      </c>
      <c r="BL113" s="17" t="s">
        <v>92</v>
      </c>
      <c r="BM113" s="17" t="s">
        <v>1376</v>
      </c>
    </row>
    <row r="114" s="11" customFormat="1" ht="22.8" customHeight="1">
      <c r="B114" s="200"/>
      <c r="C114" s="201"/>
      <c r="D114" s="202" t="s">
        <v>72</v>
      </c>
      <c r="E114" s="214" t="s">
        <v>1291</v>
      </c>
      <c r="F114" s="214" t="s">
        <v>1297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SUM(P115:P118)</f>
        <v>0</v>
      </c>
      <c r="Q114" s="208"/>
      <c r="R114" s="209">
        <f>SUM(R115:R118)</f>
        <v>0</v>
      </c>
      <c r="S114" s="208"/>
      <c r="T114" s="210">
        <f>SUM(T115:T118)</f>
        <v>0</v>
      </c>
      <c r="AR114" s="211" t="s">
        <v>80</v>
      </c>
      <c r="AT114" s="212" t="s">
        <v>72</v>
      </c>
      <c r="AU114" s="212" t="s">
        <v>80</v>
      </c>
      <c r="AY114" s="211" t="s">
        <v>170</v>
      </c>
      <c r="BK114" s="213">
        <f>SUM(BK115:BK118)</f>
        <v>0</v>
      </c>
    </row>
    <row r="115" s="1" customFormat="1" ht="16.5" customHeight="1">
      <c r="B115" s="38"/>
      <c r="C115" s="216" t="s">
        <v>291</v>
      </c>
      <c r="D115" s="216" t="s">
        <v>172</v>
      </c>
      <c r="E115" s="217" t="s">
        <v>1377</v>
      </c>
      <c r="F115" s="218" t="s">
        <v>1378</v>
      </c>
      <c r="G115" s="219" t="s">
        <v>1147</v>
      </c>
      <c r="H115" s="220">
        <v>1</v>
      </c>
      <c r="I115" s="221"/>
      <c r="J115" s="222">
        <f>ROUND(I115*H115,2)</f>
        <v>0</v>
      </c>
      <c r="K115" s="218" t="s">
        <v>21</v>
      </c>
      <c r="L115" s="43"/>
      <c r="M115" s="223" t="s">
        <v>21</v>
      </c>
      <c r="N115" s="224" t="s">
        <v>44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92</v>
      </c>
      <c r="AT115" s="17" t="s">
        <v>172</v>
      </c>
      <c r="AU115" s="17" t="s">
        <v>82</v>
      </c>
      <c r="AY115" s="17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80</v>
      </c>
      <c r="BK115" s="227">
        <f>ROUND(I115*H115,2)</f>
        <v>0</v>
      </c>
      <c r="BL115" s="17" t="s">
        <v>92</v>
      </c>
      <c r="BM115" s="17" t="s">
        <v>1379</v>
      </c>
    </row>
    <row r="116" s="1" customFormat="1" ht="16.5" customHeight="1">
      <c r="B116" s="38"/>
      <c r="C116" s="216" t="s">
        <v>8</v>
      </c>
      <c r="D116" s="216" t="s">
        <v>172</v>
      </c>
      <c r="E116" s="217" t="s">
        <v>1380</v>
      </c>
      <c r="F116" s="218" t="s">
        <v>1299</v>
      </c>
      <c r="G116" s="219" t="s">
        <v>1147</v>
      </c>
      <c r="H116" s="220">
        <v>1</v>
      </c>
      <c r="I116" s="221"/>
      <c r="J116" s="222">
        <f>ROUND(I116*H116,2)</f>
        <v>0</v>
      </c>
      <c r="K116" s="218" t="s">
        <v>21</v>
      </c>
      <c r="L116" s="43"/>
      <c r="M116" s="223" t="s">
        <v>21</v>
      </c>
      <c r="N116" s="224" t="s">
        <v>44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92</v>
      </c>
      <c r="AT116" s="17" t="s">
        <v>172</v>
      </c>
      <c r="AU116" s="17" t="s">
        <v>82</v>
      </c>
      <c r="AY116" s="17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80</v>
      </c>
      <c r="BK116" s="227">
        <f>ROUND(I116*H116,2)</f>
        <v>0</v>
      </c>
      <c r="BL116" s="17" t="s">
        <v>92</v>
      </c>
      <c r="BM116" s="17" t="s">
        <v>1381</v>
      </c>
    </row>
    <row r="117" s="1" customFormat="1" ht="16.5" customHeight="1">
      <c r="B117" s="38"/>
      <c r="C117" s="216" t="s">
        <v>303</v>
      </c>
      <c r="D117" s="216" t="s">
        <v>172</v>
      </c>
      <c r="E117" s="217" t="s">
        <v>1382</v>
      </c>
      <c r="F117" s="218" t="s">
        <v>1383</v>
      </c>
      <c r="G117" s="219" t="s">
        <v>1147</v>
      </c>
      <c r="H117" s="220">
        <v>1</v>
      </c>
      <c r="I117" s="221"/>
      <c r="J117" s="222">
        <f>ROUND(I117*H117,2)</f>
        <v>0</v>
      </c>
      <c r="K117" s="218" t="s">
        <v>21</v>
      </c>
      <c r="L117" s="43"/>
      <c r="M117" s="223" t="s">
        <v>21</v>
      </c>
      <c r="N117" s="224" t="s">
        <v>44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92</v>
      </c>
      <c r="AT117" s="17" t="s">
        <v>172</v>
      </c>
      <c r="AU117" s="17" t="s">
        <v>82</v>
      </c>
      <c r="AY117" s="17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80</v>
      </c>
      <c r="BK117" s="227">
        <f>ROUND(I117*H117,2)</f>
        <v>0</v>
      </c>
      <c r="BL117" s="17" t="s">
        <v>92</v>
      </c>
      <c r="BM117" s="17" t="s">
        <v>1384</v>
      </c>
    </row>
    <row r="118" s="1" customFormat="1" ht="16.5" customHeight="1">
      <c r="B118" s="38"/>
      <c r="C118" s="216" t="s">
        <v>310</v>
      </c>
      <c r="D118" s="216" t="s">
        <v>172</v>
      </c>
      <c r="E118" s="217" t="s">
        <v>1385</v>
      </c>
      <c r="F118" s="218" t="s">
        <v>1386</v>
      </c>
      <c r="G118" s="219" t="s">
        <v>1147</v>
      </c>
      <c r="H118" s="220">
        <v>1</v>
      </c>
      <c r="I118" s="221"/>
      <c r="J118" s="222">
        <f>ROUND(I118*H118,2)</f>
        <v>0</v>
      </c>
      <c r="K118" s="218" t="s">
        <v>21</v>
      </c>
      <c r="L118" s="43"/>
      <c r="M118" s="223" t="s">
        <v>21</v>
      </c>
      <c r="N118" s="224" t="s">
        <v>44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92</v>
      </c>
      <c r="AT118" s="17" t="s">
        <v>172</v>
      </c>
      <c r="AU118" s="17" t="s">
        <v>82</v>
      </c>
      <c r="AY118" s="17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80</v>
      </c>
      <c r="BK118" s="227">
        <f>ROUND(I118*H118,2)</f>
        <v>0</v>
      </c>
      <c r="BL118" s="17" t="s">
        <v>92</v>
      </c>
      <c r="BM118" s="17" t="s">
        <v>1387</v>
      </c>
    </row>
    <row r="119" s="11" customFormat="1" ht="25.92" customHeight="1">
      <c r="B119" s="200"/>
      <c r="C119" s="201"/>
      <c r="D119" s="202" t="s">
        <v>72</v>
      </c>
      <c r="E119" s="203" t="s">
        <v>1155</v>
      </c>
      <c r="F119" s="203" t="s">
        <v>1156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AR119" s="211" t="s">
        <v>95</v>
      </c>
      <c r="AT119" s="212" t="s">
        <v>72</v>
      </c>
      <c r="AU119" s="212" t="s">
        <v>73</v>
      </c>
      <c r="AY119" s="211" t="s">
        <v>170</v>
      </c>
      <c r="BK119" s="213">
        <f>BK120</f>
        <v>0</v>
      </c>
    </row>
    <row r="120" s="11" customFormat="1" ht="22.8" customHeight="1">
      <c r="B120" s="200"/>
      <c r="C120" s="201"/>
      <c r="D120" s="202" t="s">
        <v>72</v>
      </c>
      <c r="E120" s="214" t="s">
        <v>1157</v>
      </c>
      <c r="F120" s="214" t="s">
        <v>1158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AR120" s="211" t="s">
        <v>95</v>
      </c>
      <c r="AT120" s="212" t="s">
        <v>72</v>
      </c>
      <c r="AU120" s="212" t="s">
        <v>80</v>
      </c>
      <c r="AY120" s="211" t="s">
        <v>170</v>
      </c>
      <c r="BK120" s="213">
        <f>BK121</f>
        <v>0</v>
      </c>
    </row>
    <row r="121" s="1" customFormat="1" ht="16.5" customHeight="1">
      <c r="B121" s="38"/>
      <c r="C121" s="216" t="s">
        <v>319</v>
      </c>
      <c r="D121" s="216" t="s">
        <v>172</v>
      </c>
      <c r="E121" s="217" t="s">
        <v>1160</v>
      </c>
      <c r="F121" s="218" t="s">
        <v>1321</v>
      </c>
      <c r="G121" s="219" t="s">
        <v>1147</v>
      </c>
      <c r="H121" s="220">
        <v>1</v>
      </c>
      <c r="I121" s="221"/>
      <c r="J121" s="222">
        <f>ROUND(I121*H121,2)</f>
        <v>0</v>
      </c>
      <c r="K121" s="218" t="s">
        <v>176</v>
      </c>
      <c r="L121" s="43"/>
      <c r="M121" s="271" t="s">
        <v>21</v>
      </c>
      <c r="N121" s="272" t="s">
        <v>44</v>
      </c>
      <c r="O121" s="273"/>
      <c r="P121" s="274">
        <f>O121*H121</f>
        <v>0</v>
      </c>
      <c r="Q121" s="274">
        <v>0</v>
      </c>
      <c r="R121" s="274">
        <f>Q121*H121</f>
        <v>0</v>
      </c>
      <c r="S121" s="274">
        <v>0</v>
      </c>
      <c r="T121" s="275">
        <f>S121*H121</f>
        <v>0</v>
      </c>
      <c r="AR121" s="17" t="s">
        <v>1162</v>
      </c>
      <c r="AT121" s="17" t="s">
        <v>172</v>
      </c>
      <c r="AU121" s="17" t="s">
        <v>82</v>
      </c>
      <c r="AY121" s="17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80</v>
      </c>
      <c r="BK121" s="227">
        <f>ROUND(I121*H121,2)</f>
        <v>0</v>
      </c>
      <c r="BL121" s="17" t="s">
        <v>1162</v>
      </c>
      <c r="BM121" s="17" t="s">
        <v>1388</v>
      </c>
    </row>
    <row r="122" s="1" customFormat="1" ht="6.96" customHeight="1">
      <c r="B122" s="57"/>
      <c r="C122" s="58"/>
      <c r="D122" s="58"/>
      <c r="E122" s="58"/>
      <c r="F122" s="58"/>
      <c r="G122" s="58"/>
      <c r="H122" s="58"/>
      <c r="I122" s="166"/>
      <c r="J122" s="58"/>
      <c r="K122" s="58"/>
      <c r="L122" s="43"/>
    </row>
  </sheetData>
  <sheetProtection sheet="1" autoFilter="0" formatColumns="0" formatRows="0" objects="1" scenarios="1" spinCount="100000" saltValue="Os5YvVPLaui8xpXO0ioBT+DoZATiiQMu3h1nb8l7im4NsANkZqIvC03lMtk5l6NsIE4+/1kushPYz5Sz2Fp3zQ==" hashValue="RlB7uMDxD4AppWftMlrw8O1hku89WNYAmc2oWmTz+CJkWwH66dRZt4xk7kUn1/LmltrFfGShOdfjbxNFzovTaA==" algorithmName="SHA-512" password="CC35"/>
  <autoFilter ref="C93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94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1389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1390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22.5" customHeight="1">
      <c r="B29" s="146"/>
      <c r="E29" s="147" t="s">
        <v>1391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ROUND((SUM(BE92:BE110)),  2)</f>
        <v>0</v>
      </c>
      <c r="I35" s="155">
        <v>0.20999999999999999</v>
      </c>
      <c r="J35" s="154">
        <f>ROUND(((SUM(BE92:BE110))*I35),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ROUND((SUM(BF92:BF110)),  2)</f>
        <v>0</v>
      </c>
      <c r="I36" s="155">
        <v>0.14999999999999999</v>
      </c>
      <c r="J36" s="154">
        <f>ROUND(((SUM(BF92:BF110))*I36),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ROUND((SUM(BG92:BG110)),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ROUND((SUM(BH92:BH110)),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ROUND((SUM(BI92:BI110)),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4 - PŘÍPOJKA KANALIZACE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 xml:space="preserve">SŽDZ s.o., OŘ ÚSTÍ NAD LABEM       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J92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J93</f>
        <v>0</v>
      </c>
      <c r="K64" s="177"/>
      <c r="L64" s="182"/>
    </row>
    <row r="65" s="9" customFormat="1" ht="19.92" customHeight="1">
      <c r="B65" s="183"/>
      <c r="C65" s="121"/>
      <c r="D65" s="184" t="s">
        <v>1392</v>
      </c>
      <c r="E65" s="185"/>
      <c r="F65" s="185"/>
      <c r="G65" s="185"/>
      <c r="H65" s="185"/>
      <c r="I65" s="186"/>
      <c r="J65" s="187">
        <f>J94</f>
        <v>0</v>
      </c>
      <c r="K65" s="121"/>
      <c r="L65" s="188"/>
    </row>
    <row r="66" s="9" customFormat="1" ht="19.92" customHeight="1">
      <c r="B66" s="183"/>
      <c r="C66" s="121"/>
      <c r="D66" s="184" t="s">
        <v>1393</v>
      </c>
      <c r="E66" s="185"/>
      <c r="F66" s="185"/>
      <c r="G66" s="185"/>
      <c r="H66" s="185"/>
      <c r="I66" s="186"/>
      <c r="J66" s="187">
        <f>J98</f>
        <v>0</v>
      </c>
      <c r="K66" s="121"/>
      <c r="L66" s="188"/>
    </row>
    <row r="67" s="9" customFormat="1" ht="19.92" customHeight="1">
      <c r="B67" s="183"/>
      <c r="C67" s="121"/>
      <c r="D67" s="184" t="s">
        <v>1394</v>
      </c>
      <c r="E67" s="185"/>
      <c r="F67" s="185"/>
      <c r="G67" s="185"/>
      <c r="H67" s="185"/>
      <c r="I67" s="186"/>
      <c r="J67" s="187">
        <f>J100</f>
        <v>0</v>
      </c>
      <c r="K67" s="121"/>
      <c r="L67" s="188"/>
    </row>
    <row r="68" s="8" customFormat="1" ht="24.96" customHeight="1">
      <c r="B68" s="176"/>
      <c r="C68" s="177"/>
      <c r="D68" s="178" t="s">
        <v>150</v>
      </c>
      <c r="E68" s="179"/>
      <c r="F68" s="179"/>
      <c r="G68" s="179"/>
      <c r="H68" s="179"/>
      <c r="I68" s="180"/>
      <c r="J68" s="181">
        <f>J103</f>
        <v>0</v>
      </c>
      <c r="K68" s="177"/>
      <c r="L68" s="182"/>
    </row>
    <row r="69" s="9" customFormat="1" ht="19.92" customHeight="1">
      <c r="B69" s="183"/>
      <c r="C69" s="121"/>
      <c r="D69" s="184" t="s">
        <v>151</v>
      </c>
      <c r="E69" s="185"/>
      <c r="F69" s="185"/>
      <c r="G69" s="185"/>
      <c r="H69" s="185"/>
      <c r="I69" s="186"/>
      <c r="J69" s="187">
        <f>J104</f>
        <v>0</v>
      </c>
      <c r="K69" s="121"/>
      <c r="L69" s="188"/>
    </row>
    <row r="70" s="9" customFormat="1" ht="19.92" customHeight="1">
      <c r="B70" s="183"/>
      <c r="C70" s="121"/>
      <c r="D70" s="184" t="s">
        <v>152</v>
      </c>
      <c r="E70" s="185"/>
      <c r="F70" s="185"/>
      <c r="G70" s="185"/>
      <c r="H70" s="185"/>
      <c r="I70" s="186"/>
      <c r="J70" s="187">
        <f>J107</f>
        <v>0</v>
      </c>
      <c r="K70" s="121"/>
      <c r="L70" s="188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2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6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69"/>
      <c r="J76" s="60"/>
      <c r="K76" s="60"/>
      <c r="L76" s="43"/>
    </row>
    <row r="77" s="1" customFormat="1" ht="24.96" customHeight="1">
      <c r="B77" s="38"/>
      <c r="C77" s="23" t="s">
        <v>155</v>
      </c>
      <c r="D77" s="39"/>
      <c r="E77" s="39"/>
      <c r="F77" s="39"/>
      <c r="G77" s="39"/>
      <c r="H77" s="39"/>
      <c r="I77" s="142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2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2"/>
      <c r="J79" s="39"/>
      <c r="K79" s="39"/>
      <c r="L79" s="43"/>
    </row>
    <row r="80" s="1" customFormat="1" ht="16.5" customHeight="1">
      <c r="B80" s="38"/>
      <c r="C80" s="39"/>
      <c r="D80" s="39"/>
      <c r="E80" s="170" t="str">
        <f>E7</f>
        <v>CHOMUTOV ON - PD OPRAVA (PLÁŠŤ, VPP)</v>
      </c>
      <c r="F80" s="32"/>
      <c r="G80" s="32"/>
      <c r="H80" s="32"/>
      <c r="I80" s="142"/>
      <c r="J80" s="39"/>
      <c r="K80" s="39"/>
      <c r="L80" s="43"/>
    </row>
    <row r="81" ht="12" customHeight="1">
      <c r="B81" s="21"/>
      <c r="C81" s="32" t="s">
        <v>117</v>
      </c>
      <c r="D81" s="22"/>
      <c r="E81" s="22"/>
      <c r="F81" s="22"/>
      <c r="G81" s="22"/>
      <c r="H81" s="22"/>
      <c r="I81" s="135"/>
      <c r="J81" s="22"/>
      <c r="K81" s="22"/>
      <c r="L81" s="20"/>
    </row>
    <row r="82" s="1" customFormat="1" ht="16.5" customHeight="1">
      <c r="B82" s="38"/>
      <c r="C82" s="39"/>
      <c r="D82" s="39"/>
      <c r="E82" s="170" t="s">
        <v>118</v>
      </c>
      <c r="F82" s="39"/>
      <c r="G82" s="39"/>
      <c r="H82" s="39"/>
      <c r="I82" s="142"/>
      <c r="J82" s="39"/>
      <c r="K82" s="39"/>
      <c r="L82" s="43"/>
    </row>
    <row r="83" s="1" customFormat="1" ht="12" customHeight="1">
      <c r="B83" s="38"/>
      <c r="C83" s="32" t="s">
        <v>119</v>
      </c>
      <c r="D83" s="39"/>
      <c r="E83" s="39"/>
      <c r="F83" s="39"/>
      <c r="G83" s="39"/>
      <c r="H83" s="39"/>
      <c r="I83" s="142"/>
      <c r="J83" s="39"/>
      <c r="K83" s="39"/>
      <c r="L83" s="43"/>
    </row>
    <row r="84" s="1" customFormat="1" ht="16.5" customHeight="1">
      <c r="B84" s="38"/>
      <c r="C84" s="39"/>
      <c r="D84" s="39"/>
      <c r="E84" s="64" t="str">
        <f>E11</f>
        <v>4 - PŘÍPOJKA KANALIZACE</v>
      </c>
      <c r="F84" s="39"/>
      <c r="G84" s="39"/>
      <c r="H84" s="39"/>
      <c r="I84" s="142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2"/>
      <c r="J85" s="39"/>
      <c r="K85" s="39"/>
      <c r="L85" s="43"/>
    </row>
    <row r="86" s="1" customFormat="1" ht="12" customHeight="1">
      <c r="B86" s="38"/>
      <c r="C86" s="32" t="s">
        <v>22</v>
      </c>
      <c r="D86" s="39"/>
      <c r="E86" s="39"/>
      <c r="F86" s="27" t="str">
        <f>F14</f>
        <v>CHOMUTOV</v>
      </c>
      <c r="G86" s="39"/>
      <c r="H86" s="39"/>
      <c r="I86" s="144" t="s">
        <v>24</v>
      </c>
      <c r="J86" s="67" t="str">
        <f>IF(J14="","",J14)</f>
        <v>13. 2. 2019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24.9" customHeight="1">
      <c r="B88" s="38"/>
      <c r="C88" s="32" t="s">
        <v>26</v>
      </c>
      <c r="D88" s="39"/>
      <c r="E88" s="39"/>
      <c r="F88" s="27" t="str">
        <f>E17</f>
        <v xml:space="preserve">SŽDZ s.o., OŘ ÚSTÍ NAD LABEM       </v>
      </c>
      <c r="G88" s="39"/>
      <c r="H88" s="39"/>
      <c r="I88" s="144" t="s">
        <v>32</v>
      </c>
      <c r="J88" s="36" t="str">
        <f>E23</f>
        <v>STRABAG RAIL a.s., STOSMOL s.r.o.</v>
      </c>
      <c r="K88" s="39"/>
      <c r="L88" s="43"/>
    </row>
    <row r="89" s="1" customFormat="1" ht="13.65" customHeight="1">
      <c r="B89" s="38"/>
      <c r="C89" s="32" t="s">
        <v>30</v>
      </c>
      <c r="D89" s="39"/>
      <c r="E89" s="39"/>
      <c r="F89" s="27" t="str">
        <f>IF(E20="","",E20)</f>
        <v>Vyplň údaj</v>
      </c>
      <c r="G89" s="39"/>
      <c r="H89" s="39"/>
      <c r="I89" s="144" t="s">
        <v>35</v>
      </c>
      <c r="J89" s="36" t="str">
        <f>E26</f>
        <v xml:space="preserve"> 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42"/>
      <c r="J90" s="39"/>
      <c r="K90" s="39"/>
      <c r="L90" s="43"/>
    </row>
    <row r="91" s="10" customFormat="1" ht="29.28" customHeight="1">
      <c r="B91" s="189"/>
      <c r="C91" s="190" t="s">
        <v>156</v>
      </c>
      <c r="D91" s="191" t="s">
        <v>58</v>
      </c>
      <c r="E91" s="191" t="s">
        <v>54</v>
      </c>
      <c r="F91" s="191" t="s">
        <v>55</v>
      </c>
      <c r="G91" s="191" t="s">
        <v>157</v>
      </c>
      <c r="H91" s="191" t="s">
        <v>158</v>
      </c>
      <c r="I91" s="192" t="s">
        <v>159</v>
      </c>
      <c r="J91" s="193" t="s">
        <v>124</v>
      </c>
      <c r="K91" s="194" t="s">
        <v>160</v>
      </c>
      <c r="L91" s="195"/>
      <c r="M91" s="87" t="s">
        <v>21</v>
      </c>
      <c r="N91" s="88" t="s">
        <v>43</v>
      </c>
      <c r="O91" s="88" t="s">
        <v>161</v>
      </c>
      <c r="P91" s="88" t="s">
        <v>162</v>
      </c>
      <c r="Q91" s="88" t="s">
        <v>163</v>
      </c>
      <c r="R91" s="88" t="s">
        <v>164</v>
      </c>
      <c r="S91" s="88" t="s">
        <v>165</v>
      </c>
      <c r="T91" s="89" t="s">
        <v>166</v>
      </c>
    </row>
    <row r="92" s="1" customFormat="1" ht="22.8" customHeight="1">
      <c r="B92" s="38"/>
      <c r="C92" s="94" t="s">
        <v>167</v>
      </c>
      <c r="D92" s="39"/>
      <c r="E92" s="39"/>
      <c r="F92" s="39"/>
      <c r="G92" s="39"/>
      <c r="H92" s="39"/>
      <c r="I92" s="142"/>
      <c r="J92" s="196">
        <f>BK92</f>
        <v>0</v>
      </c>
      <c r="K92" s="39"/>
      <c r="L92" s="43"/>
      <c r="M92" s="90"/>
      <c r="N92" s="91"/>
      <c r="O92" s="91"/>
      <c r="P92" s="197">
        <f>P93+P103</f>
        <v>0</v>
      </c>
      <c r="Q92" s="91"/>
      <c r="R92" s="197">
        <f>R93+R103</f>
        <v>0</v>
      </c>
      <c r="S92" s="91"/>
      <c r="T92" s="198">
        <f>T93+T103</f>
        <v>0</v>
      </c>
      <c r="AT92" s="17" t="s">
        <v>72</v>
      </c>
      <c r="AU92" s="17" t="s">
        <v>125</v>
      </c>
      <c r="BK92" s="199">
        <f>BK93+BK103</f>
        <v>0</v>
      </c>
    </row>
    <row r="93" s="11" customFormat="1" ht="25.92" customHeight="1">
      <c r="B93" s="200"/>
      <c r="C93" s="201"/>
      <c r="D93" s="202" t="s">
        <v>72</v>
      </c>
      <c r="E93" s="203" t="s">
        <v>168</v>
      </c>
      <c r="F93" s="203" t="s">
        <v>169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P94+P98+P100</f>
        <v>0</v>
      </c>
      <c r="Q93" s="208"/>
      <c r="R93" s="209">
        <f>R94+R98+R100</f>
        <v>0</v>
      </c>
      <c r="S93" s="208"/>
      <c r="T93" s="210">
        <f>T94+T98+T100</f>
        <v>0</v>
      </c>
      <c r="AR93" s="211" t="s">
        <v>80</v>
      </c>
      <c r="AT93" s="212" t="s">
        <v>72</v>
      </c>
      <c r="AU93" s="212" t="s">
        <v>73</v>
      </c>
      <c r="AY93" s="211" t="s">
        <v>170</v>
      </c>
      <c r="BK93" s="213">
        <f>BK94+BK98+BK100</f>
        <v>0</v>
      </c>
    </row>
    <row r="94" s="11" customFormat="1" ht="22.8" customHeight="1">
      <c r="B94" s="200"/>
      <c r="C94" s="201"/>
      <c r="D94" s="202" t="s">
        <v>72</v>
      </c>
      <c r="E94" s="214" t="s">
        <v>80</v>
      </c>
      <c r="F94" s="214" t="s">
        <v>1395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SUM(P95:P97)</f>
        <v>0</v>
      </c>
      <c r="Q94" s="208"/>
      <c r="R94" s="209">
        <f>SUM(R95:R97)</f>
        <v>0</v>
      </c>
      <c r="S94" s="208"/>
      <c r="T94" s="210">
        <f>SUM(T95:T97)</f>
        <v>0</v>
      </c>
      <c r="AR94" s="211" t="s">
        <v>80</v>
      </c>
      <c r="AT94" s="212" t="s">
        <v>72</v>
      </c>
      <c r="AU94" s="212" t="s">
        <v>80</v>
      </c>
      <c r="AY94" s="211" t="s">
        <v>170</v>
      </c>
      <c r="BK94" s="213">
        <f>SUM(BK95:BK97)</f>
        <v>0</v>
      </c>
    </row>
    <row r="95" s="1" customFormat="1" ht="16.5" customHeight="1">
      <c r="B95" s="38"/>
      <c r="C95" s="216" t="s">
        <v>80</v>
      </c>
      <c r="D95" s="216" t="s">
        <v>172</v>
      </c>
      <c r="E95" s="217" t="s">
        <v>1396</v>
      </c>
      <c r="F95" s="218" t="s">
        <v>1397</v>
      </c>
      <c r="G95" s="219" t="s">
        <v>329</v>
      </c>
      <c r="H95" s="220">
        <v>16</v>
      </c>
      <c r="I95" s="221"/>
      <c r="J95" s="222">
        <f>ROUND(I95*H95,2)</f>
        <v>0</v>
      </c>
      <c r="K95" s="218" t="s">
        <v>21</v>
      </c>
      <c r="L95" s="43"/>
      <c r="M95" s="223" t="s">
        <v>21</v>
      </c>
      <c r="N95" s="224" t="s">
        <v>44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92</v>
      </c>
      <c r="AT95" s="17" t="s">
        <v>172</v>
      </c>
      <c r="AU95" s="17" t="s">
        <v>82</v>
      </c>
      <c r="AY95" s="17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80</v>
      </c>
      <c r="BK95" s="227">
        <f>ROUND(I95*H95,2)</f>
        <v>0</v>
      </c>
      <c r="BL95" s="17" t="s">
        <v>92</v>
      </c>
      <c r="BM95" s="17" t="s">
        <v>1398</v>
      </c>
    </row>
    <row r="96" s="1" customFormat="1" ht="16.5" customHeight="1">
      <c r="B96" s="38"/>
      <c r="C96" s="216" t="s">
        <v>82</v>
      </c>
      <c r="D96" s="216" t="s">
        <v>172</v>
      </c>
      <c r="E96" s="217" t="s">
        <v>1399</v>
      </c>
      <c r="F96" s="218" t="s">
        <v>1400</v>
      </c>
      <c r="G96" s="219" t="s">
        <v>329</v>
      </c>
      <c r="H96" s="220">
        <v>3</v>
      </c>
      <c r="I96" s="221"/>
      <c r="J96" s="222">
        <f>ROUND(I96*H96,2)</f>
        <v>0</v>
      </c>
      <c r="K96" s="218" t="s">
        <v>21</v>
      </c>
      <c r="L96" s="43"/>
      <c r="M96" s="223" t="s">
        <v>21</v>
      </c>
      <c r="N96" s="224" t="s">
        <v>44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92</v>
      </c>
      <c r="AT96" s="17" t="s">
        <v>172</v>
      </c>
      <c r="AU96" s="17" t="s">
        <v>82</v>
      </c>
      <c r="AY96" s="17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80</v>
      </c>
      <c r="BK96" s="227">
        <f>ROUND(I96*H96,2)</f>
        <v>0</v>
      </c>
      <c r="BL96" s="17" t="s">
        <v>92</v>
      </c>
      <c r="BM96" s="17" t="s">
        <v>1401</v>
      </c>
    </row>
    <row r="97" s="1" customFormat="1" ht="16.5" customHeight="1">
      <c r="B97" s="38"/>
      <c r="C97" s="216" t="s">
        <v>89</v>
      </c>
      <c r="D97" s="216" t="s">
        <v>172</v>
      </c>
      <c r="E97" s="217" t="s">
        <v>1402</v>
      </c>
      <c r="F97" s="218" t="s">
        <v>1403</v>
      </c>
      <c r="G97" s="219" t="s">
        <v>329</v>
      </c>
      <c r="H97" s="220">
        <v>13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1404</v>
      </c>
    </row>
    <row r="98" s="11" customFormat="1" ht="22.8" customHeight="1">
      <c r="B98" s="200"/>
      <c r="C98" s="201"/>
      <c r="D98" s="202" t="s">
        <v>72</v>
      </c>
      <c r="E98" s="214" t="s">
        <v>104</v>
      </c>
      <c r="F98" s="214" t="s">
        <v>1405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AR98" s="211" t="s">
        <v>80</v>
      </c>
      <c r="AT98" s="212" t="s">
        <v>72</v>
      </c>
      <c r="AU98" s="212" t="s">
        <v>80</v>
      </c>
      <c r="AY98" s="211" t="s">
        <v>170</v>
      </c>
      <c r="BK98" s="213">
        <f>BK99</f>
        <v>0</v>
      </c>
    </row>
    <row r="99" s="1" customFormat="1" ht="16.5" customHeight="1">
      <c r="B99" s="38"/>
      <c r="C99" s="216" t="s">
        <v>92</v>
      </c>
      <c r="D99" s="216" t="s">
        <v>172</v>
      </c>
      <c r="E99" s="217" t="s">
        <v>1406</v>
      </c>
      <c r="F99" s="218" t="s">
        <v>1366</v>
      </c>
      <c r="G99" s="219" t="s">
        <v>1254</v>
      </c>
      <c r="H99" s="220">
        <v>8</v>
      </c>
      <c r="I99" s="221"/>
      <c r="J99" s="222">
        <f>ROUND(I99*H99,2)</f>
        <v>0</v>
      </c>
      <c r="K99" s="218" t="s">
        <v>21</v>
      </c>
      <c r="L99" s="43"/>
      <c r="M99" s="223" t="s">
        <v>21</v>
      </c>
      <c r="N99" s="224" t="s">
        <v>44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92</v>
      </c>
      <c r="AT99" s="17" t="s">
        <v>172</v>
      </c>
      <c r="AU99" s="17" t="s">
        <v>82</v>
      </c>
      <c r="AY99" s="17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80</v>
      </c>
      <c r="BK99" s="227">
        <f>ROUND(I99*H99,2)</f>
        <v>0</v>
      </c>
      <c r="BL99" s="17" t="s">
        <v>92</v>
      </c>
      <c r="BM99" s="17" t="s">
        <v>1407</v>
      </c>
    </row>
    <row r="100" s="11" customFormat="1" ht="22.8" customHeight="1">
      <c r="B100" s="200"/>
      <c r="C100" s="201"/>
      <c r="D100" s="202" t="s">
        <v>72</v>
      </c>
      <c r="E100" s="214" t="s">
        <v>1271</v>
      </c>
      <c r="F100" s="214" t="s">
        <v>1297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SUM(P101:P102)</f>
        <v>0</v>
      </c>
      <c r="Q100" s="208"/>
      <c r="R100" s="209">
        <f>SUM(R101:R102)</f>
        <v>0</v>
      </c>
      <c r="S100" s="208"/>
      <c r="T100" s="210">
        <f>SUM(T101:T102)</f>
        <v>0</v>
      </c>
      <c r="AR100" s="211" t="s">
        <v>80</v>
      </c>
      <c r="AT100" s="212" t="s">
        <v>72</v>
      </c>
      <c r="AU100" s="212" t="s">
        <v>80</v>
      </c>
      <c r="AY100" s="211" t="s">
        <v>170</v>
      </c>
      <c r="BK100" s="213">
        <f>SUM(BK101:BK102)</f>
        <v>0</v>
      </c>
    </row>
    <row r="101" s="1" customFormat="1" ht="16.5" customHeight="1">
      <c r="B101" s="38"/>
      <c r="C101" s="216" t="s">
        <v>95</v>
      </c>
      <c r="D101" s="216" t="s">
        <v>172</v>
      </c>
      <c r="E101" s="217" t="s">
        <v>1408</v>
      </c>
      <c r="F101" s="218" t="s">
        <v>1313</v>
      </c>
      <c r="G101" s="219" t="s">
        <v>1147</v>
      </c>
      <c r="H101" s="220">
        <v>1</v>
      </c>
      <c r="I101" s="221"/>
      <c r="J101" s="222">
        <f>ROUND(I101*H101,2)</f>
        <v>0</v>
      </c>
      <c r="K101" s="218" t="s">
        <v>21</v>
      </c>
      <c r="L101" s="43"/>
      <c r="M101" s="223" t="s">
        <v>21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92</v>
      </c>
      <c r="AT101" s="17" t="s">
        <v>172</v>
      </c>
      <c r="AU101" s="17" t="s">
        <v>82</v>
      </c>
      <c r="AY101" s="17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80</v>
      </c>
      <c r="BK101" s="227">
        <f>ROUND(I101*H101,2)</f>
        <v>0</v>
      </c>
      <c r="BL101" s="17" t="s">
        <v>92</v>
      </c>
      <c r="BM101" s="17" t="s">
        <v>1409</v>
      </c>
    </row>
    <row r="102" s="1" customFormat="1" ht="16.5" customHeight="1">
      <c r="B102" s="38"/>
      <c r="C102" s="216" t="s">
        <v>98</v>
      </c>
      <c r="D102" s="216" t="s">
        <v>172</v>
      </c>
      <c r="E102" s="217" t="s">
        <v>1410</v>
      </c>
      <c r="F102" s="218" t="s">
        <v>1316</v>
      </c>
      <c r="G102" s="219" t="s">
        <v>1147</v>
      </c>
      <c r="H102" s="220">
        <v>1</v>
      </c>
      <c r="I102" s="221"/>
      <c r="J102" s="222">
        <f>ROUND(I102*H102,2)</f>
        <v>0</v>
      </c>
      <c r="K102" s="218" t="s">
        <v>21</v>
      </c>
      <c r="L102" s="43"/>
      <c r="M102" s="223" t="s">
        <v>21</v>
      </c>
      <c r="N102" s="224" t="s">
        <v>44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92</v>
      </c>
      <c r="AT102" s="17" t="s">
        <v>172</v>
      </c>
      <c r="AU102" s="17" t="s">
        <v>82</v>
      </c>
      <c r="AY102" s="17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80</v>
      </c>
      <c r="BK102" s="227">
        <f>ROUND(I102*H102,2)</f>
        <v>0</v>
      </c>
      <c r="BL102" s="17" t="s">
        <v>92</v>
      </c>
      <c r="BM102" s="17" t="s">
        <v>1411</v>
      </c>
    </row>
    <row r="103" s="11" customFormat="1" ht="25.92" customHeight="1">
      <c r="B103" s="200"/>
      <c r="C103" s="201"/>
      <c r="D103" s="202" t="s">
        <v>72</v>
      </c>
      <c r="E103" s="203" t="s">
        <v>1155</v>
      </c>
      <c r="F103" s="203" t="s">
        <v>1156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P104+P107</f>
        <v>0</v>
      </c>
      <c r="Q103" s="208"/>
      <c r="R103" s="209">
        <f>R104+R107</f>
        <v>0</v>
      </c>
      <c r="S103" s="208"/>
      <c r="T103" s="210">
        <f>T104+T107</f>
        <v>0</v>
      </c>
      <c r="AR103" s="211" t="s">
        <v>95</v>
      </c>
      <c r="AT103" s="212" t="s">
        <v>72</v>
      </c>
      <c r="AU103" s="212" t="s">
        <v>73</v>
      </c>
      <c r="AY103" s="211" t="s">
        <v>170</v>
      </c>
      <c r="BK103" s="213">
        <f>BK104+BK107</f>
        <v>0</v>
      </c>
    </row>
    <row r="104" s="11" customFormat="1" ht="22.8" customHeight="1">
      <c r="B104" s="200"/>
      <c r="C104" s="201"/>
      <c r="D104" s="202" t="s">
        <v>72</v>
      </c>
      <c r="E104" s="214" t="s">
        <v>1157</v>
      </c>
      <c r="F104" s="214" t="s">
        <v>1158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AR104" s="211" t="s">
        <v>95</v>
      </c>
      <c r="AT104" s="212" t="s">
        <v>72</v>
      </c>
      <c r="AU104" s="212" t="s">
        <v>80</v>
      </c>
      <c r="AY104" s="211" t="s">
        <v>170</v>
      </c>
      <c r="BK104" s="213">
        <f>SUM(BK105:BK106)</f>
        <v>0</v>
      </c>
    </row>
    <row r="105" s="1" customFormat="1" ht="16.5" customHeight="1">
      <c r="B105" s="38"/>
      <c r="C105" s="216" t="s">
        <v>101</v>
      </c>
      <c r="D105" s="216" t="s">
        <v>172</v>
      </c>
      <c r="E105" s="217" t="s">
        <v>1318</v>
      </c>
      <c r="F105" s="218" t="s">
        <v>1319</v>
      </c>
      <c r="G105" s="219" t="s">
        <v>1147</v>
      </c>
      <c r="H105" s="220">
        <v>1</v>
      </c>
      <c r="I105" s="221"/>
      <c r="J105" s="222">
        <f>ROUND(I105*H105,2)</f>
        <v>0</v>
      </c>
      <c r="K105" s="218" t="s">
        <v>176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1162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1162</v>
      </c>
      <c r="BM105" s="17" t="s">
        <v>1412</v>
      </c>
    </row>
    <row r="106" s="1" customFormat="1" ht="16.5" customHeight="1">
      <c r="B106" s="38"/>
      <c r="C106" s="216" t="s">
        <v>104</v>
      </c>
      <c r="D106" s="216" t="s">
        <v>172</v>
      </c>
      <c r="E106" s="217" t="s">
        <v>1160</v>
      </c>
      <c r="F106" s="218" t="s">
        <v>1321</v>
      </c>
      <c r="G106" s="219" t="s">
        <v>1147</v>
      </c>
      <c r="H106" s="220">
        <v>1</v>
      </c>
      <c r="I106" s="221"/>
      <c r="J106" s="222">
        <f>ROUND(I106*H106,2)</f>
        <v>0</v>
      </c>
      <c r="K106" s="218" t="s">
        <v>176</v>
      </c>
      <c r="L106" s="43"/>
      <c r="M106" s="223" t="s">
        <v>21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1162</v>
      </c>
      <c r="AT106" s="17" t="s">
        <v>172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1162</v>
      </c>
      <c r="BM106" s="17" t="s">
        <v>1413</v>
      </c>
    </row>
    <row r="107" s="11" customFormat="1" ht="22.8" customHeight="1">
      <c r="B107" s="200"/>
      <c r="C107" s="201"/>
      <c r="D107" s="202" t="s">
        <v>72</v>
      </c>
      <c r="E107" s="214" t="s">
        <v>1164</v>
      </c>
      <c r="F107" s="214" t="s">
        <v>1165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SUM(P108:P110)</f>
        <v>0</v>
      </c>
      <c r="Q107" s="208"/>
      <c r="R107" s="209">
        <f>SUM(R108:R110)</f>
        <v>0</v>
      </c>
      <c r="S107" s="208"/>
      <c r="T107" s="210">
        <f>SUM(T108:T110)</f>
        <v>0</v>
      </c>
      <c r="AR107" s="211" t="s">
        <v>95</v>
      </c>
      <c r="AT107" s="212" t="s">
        <v>72</v>
      </c>
      <c r="AU107" s="212" t="s">
        <v>80</v>
      </c>
      <c r="AY107" s="211" t="s">
        <v>170</v>
      </c>
      <c r="BK107" s="213">
        <f>SUM(BK108:BK110)</f>
        <v>0</v>
      </c>
    </row>
    <row r="108" s="1" customFormat="1" ht="16.5" customHeight="1">
      <c r="B108" s="38"/>
      <c r="C108" s="216" t="s">
        <v>225</v>
      </c>
      <c r="D108" s="216" t="s">
        <v>172</v>
      </c>
      <c r="E108" s="217" t="s">
        <v>1167</v>
      </c>
      <c r="F108" s="218" t="s">
        <v>1168</v>
      </c>
      <c r="G108" s="219" t="s">
        <v>1147</v>
      </c>
      <c r="H108" s="220">
        <v>1</v>
      </c>
      <c r="I108" s="221"/>
      <c r="J108" s="222">
        <f>ROUND(I108*H108,2)</f>
        <v>0</v>
      </c>
      <c r="K108" s="218" t="s">
        <v>176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1162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1162</v>
      </c>
      <c r="BM108" s="17" t="s">
        <v>1414</v>
      </c>
    </row>
    <row r="109" s="1" customFormat="1" ht="16.5" customHeight="1">
      <c r="B109" s="38"/>
      <c r="C109" s="216" t="s">
        <v>233</v>
      </c>
      <c r="D109" s="216" t="s">
        <v>172</v>
      </c>
      <c r="E109" s="217" t="s">
        <v>1171</v>
      </c>
      <c r="F109" s="218" t="s">
        <v>1172</v>
      </c>
      <c r="G109" s="219" t="s">
        <v>1147</v>
      </c>
      <c r="H109" s="220">
        <v>1</v>
      </c>
      <c r="I109" s="221"/>
      <c r="J109" s="222">
        <f>ROUND(I109*H109,2)</f>
        <v>0</v>
      </c>
      <c r="K109" s="218" t="s">
        <v>176</v>
      </c>
      <c r="L109" s="43"/>
      <c r="M109" s="223" t="s">
        <v>21</v>
      </c>
      <c r="N109" s="224" t="s">
        <v>44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1162</v>
      </c>
      <c r="AT109" s="17" t="s">
        <v>172</v>
      </c>
      <c r="AU109" s="17" t="s">
        <v>82</v>
      </c>
      <c r="AY109" s="17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80</v>
      </c>
      <c r="BK109" s="227">
        <f>ROUND(I109*H109,2)</f>
        <v>0</v>
      </c>
      <c r="BL109" s="17" t="s">
        <v>1162</v>
      </c>
      <c r="BM109" s="17" t="s">
        <v>1415</v>
      </c>
    </row>
    <row r="110" s="1" customFormat="1" ht="16.5" customHeight="1">
      <c r="B110" s="38"/>
      <c r="C110" s="216" t="s">
        <v>237</v>
      </c>
      <c r="D110" s="216" t="s">
        <v>172</v>
      </c>
      <c r="E110" s="217" t="s">
        <v>1325</v>
      </c>
      <c r="F110" s="218" t="s">
        <v>1326</v>
      </c>
      <c r="G110" s="219" t="s">
        <v>1147</v>
      </c>
      <c r="H110" s="220">
        <v>1</v>
      </c>
      <c r="I110" s="221"/>
      <c r="J110" s="222">
        <f>ROUND(I110*H110,2)</f>
        <v>0</v>
      </c>
      <c r="K110" s="218" t="s">
        <v>176</v>
      </c>
      <c r="L110" s="43"/>
      <c r="M110" s="271" t="s">
        <v>21</v>
      </c>
      <c r="N110" s="272" t="s">
        <v>44</v>
      </c>
      <c r="O110" s="273"/>
      <c r="P110" s="274">
        <f>O110*H110</f>
        <v>0</v>
      </c>
      <c r="Q110" s="274">
        <v>0</v>
      </c>
      <c r="R110" s="274">
        <f>Q110*H110</f>
        <v>0</v>
      </c>
      <c r="S110" s="274">
        <v>0</v>
      </c>
      <c r="T110" s="275">
        <f>S110*H110</f>
        <v>0</v>
      </c>
      <c r="AR110" s="17" t="s">
        <v>1162</v>
      </c>
      <c r="AT110" s="17" t="s">
        <v>172</v>
      </c>
      <c r="AU110" s="17" t="s">
        <v>82</v>
      </c>
      <c r="AY110" s="17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80</v>
      </c>
      <c r="BK110" s="227">
        <f>ROUND(I110*H110,2)</f>
        <v>0</v>
      </c>
      <c r="BL110" s="17" t="s">
        <v>1162</v>
      </c>
      <c r="BM110" s="17" t="s">
        <v>1416</v>
      </c>
    </row>
    <row r="111" s="1" customFormat="1" ht="6.96" customHeight="1">
      <c r="B111" s="57"/>
      <c r="C111" s="58"/>
      <c r="D111" s="58"/>
      <c r="E111" s="58"/>
      <c r="F111" s="58"/>
      <c r="G111" s="58"/>
      <c r="H111" s="58"/>
      <c r="I111" s="166"/>
      <c r="J111" s="58"/>
      <c r="K111" s="58"/>
      <c r="L111" s="43"/>
    </row>
  </sheetData>
  <sheetProtection sheet="1" autoFilter="0" formatColumns="0" formatRows="0" objects="1" scenarios="1" spinCount="100000" saltValue="w2TG9LkSEOaiR82b9rtZ+6rv62G0Kn/h1Y8Q53XmPaR1PekzU1vpo1AauCfD1wPOf/fqzFM34qDYJK5FV52t9g==" hashValue="a3q2CDmeQF2B8Em84TVk8qKgGptkjwqPmaYkzKpbCRtmdNMtOVHvGJL0+h81nVsuYyPduHx7+TWh3D7IEDOiug==" algorithmName="SHA-512" password="CC35"/>
  <autoFilter ref="C91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1417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1390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33.75" customHeight="1">
      <c r="B29" s="146"/>
      <c r="E29" s="147" t="s">
        <v>1418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ROUND(J88,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ROUND((SUM(BE88:BE100)),  2)</f>
        <v>0</v>
      </c>
      <c r="I35" s="155">
        <v>0.20999999999999999</v>
      </c>
      <c r="J35" s="154">
        <f>ROUND(((SUM(BE88:BE100))*I35),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ROUND((SUM(BF88:BF100)),  2)</f>
        <v>0</v>
      </c>
      <c r="I36" s="155">
        <v>0.14999999999999999</v>
      </c>
      <c r="J36" s="154">
        <f>ROUND(((SUM(BF88:BF100))*I36),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ROUND((SUM(BG88:BG100)),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ROUND((SUM(BH88:BH100)),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ROUND((SUM(BI88:BI100)),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5 - ZDRAVOTNÍ INSTALACE - VNITŘNÍ PLYNOVOD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 xml:space="preserve">SŽDZ s.o., OŘ ÚSTÍ NAD LABEM       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J88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136</v>
      </c>
      <c r="E64" s="179"/>
      <c r="F64" s="179"/>
      <c r="G64" s="179"/>
      <c r="H64" s="179"/>
      <c r="I64" s="180"/>
      <c r="J64" s="181">
        <f>J89</f>
        <v>0</v>
      </c>
      <c r="K64" s="177"/>
      <c r="L64" s="182"/>
    </row>
    <row r="65" s="9" customFormat="1" ht="19.92" customHeight="1">
      <c r="B65" s="183"/>
      <c r="C65" s="121"/>
      <c r="D65" s="184" t="s">
        <v>1419</v>
      </c>
      <c r="E65" s="185"/>
      <c r="F65" s="185"/>
      <c r="G65" s="185"/>
      <c r="H65" s="185"/>
      <c r="I65" s="186"/>
      <c r="J65" s="187">
        <f>J90</f>
        <v>0</v>
      </c>
      <c r="K65" s="121"/>
      <c r="L65" s="188"/>
    </row>
    <row r="66" s="9" customFormat="1" ht="19.92" customHeight="1">
      <c r="B66" s="183"/>
      <c r="C66" s="121"/>
      <c r="D66" s="184" t="s">
        <v>1394</v>
      </c>
      <c r="E66" s="185"/>
      <c r="F66" s="185"/>
      <c r="G66" s="185"/>
      <c r="H66" s="185"/>
      <c r="I66" s="186"/>
      <c r="J66" s="187">
        <f>J95</f>
        <v>0</v>
      </c>
      <c r="K66" s="121"/>
      <c r="L66" s="188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42"/>
      <c r="J67" s="39"/>
      <c r="K67" s="39"/>
      <c r="L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166"/>
      <c r="J68" s="58"/>
      <c r="K68" s="58"/>
      <c r="L68" s="43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69"/>
      <c r="J72" s="60"/>
      <c r="K72" s="60"/>
      <c r="L72" s="43"/>
    </row>
    <row r="73" s="1" customFormat="1" ht="24.96" customHeight="1">
      <c r="B73" s="38"/>
      <c r="C73" s="23" t="s">
        <v>155</v>
      </c>
      <c r="D73" s="39"/>
      <c r="E73" s="39"/>
      <c r="F73" s="39"/>
      <c r="G73" s="39"/>
      <c r="H73" s="39"/>
      <c r="I73" s="142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2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42"/>
      <c r="J75" s="39"/>
      <c r="K75" s="39"/>
      <c r="L75" s="43"/>
    </row>
    <row r="76" s="1" customFormat="1" ht="16.5" customHeight="1">
      <c r="B76" s="38"/>
      <c r="C76" s="39"/>
      <c r="D76" s="39"/>
      <c r="E76" s="170" t="str">
        <f>E7</f>
        <v>CHOMUTOV ON - PD OPRAVA (PLÁŠŤ, VPP)</v>
      </c>
      <c r="F76" s="32"/>
      <c r="G76" s="32"/>
      <c r="H76" s="32"/>
      <c r="I76" s="142"/>
      <c r="J76" s="39"/>
      <c r="K76" s="39"/>
      <c r="L76" s="43"/>
    </row>
    <row r="77" ht="12" customHeight="1">
      <c r="B77" s="21"/>
      <c r="C77" s="32" t="s">
        <v>117</v>
      </c>
      <c r="D77" s="22"/>
      <c r="E77" s="22"/>
      <c r="F77" s="22"/>
      <c r="G77" s="22"/>
      <c r="H77" s="22"/>
      <c r="I77" s="135"/>
      <c r="J77" s="22"/>
      <c r="K77" s="22"/>
      <c r="L77" s="20"/>
    </row>
    <row r="78" s="1" customFormat="1" ht="16.5" customHeight="1">
      <c r="B78" s="38"/>
      <c r="C78" s="39"/>
      <c r="D78" s="39"/>
      <c r="E78" s="170" t="s">
        <v>118</v>
      </c>
      <c r="F78" s="39"/>
      <c r="G78" s="39"/>
      <c r="H78" s="39"/>
      <c r="I78" s="142"/>
      <c r="J78" s="39"/>
      <c r="K78" s="39"/>
      <c r="L78" s="43"/>
    </row>
    <row r="79" s="1" customFormat="1" ht="12" customHeight="1">
      <c r="B79" s="38"/>
      <c r="C79" s="32" t="s">
        <v>119</v>
      </c>
      <c r="D79" s="39"/>
      <c r="E79" s="39"/>
      <c r="F79" s="39"/>
      <c r="G79" s="39"/>
      <c r="H79" s="39"/>
      <c r="I79" s="142"/>
      <c r="J79" s="39"/>
      <c r="K79" s="39"/>
      <c r="L79" s="43"/>
    </row>
    <row r="80" s="1" customFormat="1" ht="16.5" customHeight="1">
      <c r="B80" s="38"/>
      <c r="C80" s="39"/>
      <c r="D80" s="39"/>
      <c r="E80" s="64" t="str">
        <f>E11</f>
        <v>5 - ZDRAVOTNÍ INSTALACE - VNITŘNÍ PLYNOVOD</v>
      </c>
      <c r="F80" s="39"/>
      <c r="G80" s="39"/>
      <c r="H80" s="39"/>
      <c r="I80" s="142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42"/>
      <c r="J81" s="39"/>
      <c r="K81" s="39"/>
      <c r="L81" s="43"/>
    </row>
    <row r="82" s="1" customFormat="1" ht="12" customHeight="1">
      <c r="B82" s="38"/>
      <c r="C82" s="32" t="s">
        <v>22</v>
      </c>
      <c r="D82" s="39"/>
      <c r="E82" s="39"/>
      <c r="F82" s="27" t="str">
        <f>F14</f>
        <v>CHOMUTOV</v>
      </c>
      <c r="G82" s="39"/>
      <c r="H82" s="39"/>
      <c r="I82" s="144" t="s">
        <v>24</v>
      </c>
      <c r="J82" s="67" t="str">
        <f>IF(J14="","",J14)</f>
        <v>13. 2. 2019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2"/>
      <c r="J83" s="39"/>
      <c r="K83" s="39"/>
      <c r="L83" s="43"/>
    </row>
    <row r="84" s="1" customFormat="1" ht="24.9" customHeight="1">
      <c r="B84" s="38"/>
      <c r="C84" s="32" t="s">
        <v>26</v>
      </c>
      <c r="D84" s="39"/>
      <c r="E84" s="39"/>
      <c r="F84" s="27" t="str">
        <f>E17</f>
        <v xml:space="preserve">SŽDZ s.o., OŘ ÚSTÍ NAD LABEM       </v>
      </c>
      <c r="G84" s="39"/>
      <c r="H84" s="39"/>
      <c r="I84" s="144" t="s">
        <v>32</v>
      </c>
      <c r="J84" s="36" t="str">
        <f>E23</f>
        <v>STRABAG RAIL a.s., STOSMOL s.r.o.</v>
      </c>
      <c r="K84" s="39"/>
      <c r="L84" s="43"/>
    </row>
    <row r="85" s="1" customFormat="1" ht="13.65" customHeight="1">
      <c r="B85" s="38"/>
      <c r="C85" s="32" t="s">
        <v>30</v>
      </c>
      <c r="D85" s="39"/>
      <c r="E85" s="39"/>
      <c r="F85" s="27" t="str">
        <f>IF(E20="","",E20)</f>
        <v>Vyplň údaj</v>
      </c>
      <c r="G85" s="39"/>
      <c r="H85" s="39"/>
      <c r="I85" s="144" t="s">
        <v>35</v>
      </c>
      <c r="J85" s="36" t="str">
        <f>E26</f>
        <v xml:space="preserve"> 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42"/>
      <c r="J86" s="39"/>
      <c r="K86" s="39"/>
      <c r="L86" s="43"/>
    </row>
    <row r="87" s="10" customFormat="1" ht="29.28" customHeight="1">
      <c r="B87" s="189"/>
      <c r="C87" s="190" t="s">
        <v>156</v>
      </c>
      <c r="D87" s="191" t="s">
        <v>58</v>
      </c>
      <c r="E87" s="191" t="s">
        <v>54</v>
      </c>
      <c r="F87" s="191" t="s">
        <v>55</v>
      </c>
      <c r="G87" s="191" t="s">
        <v>157</v>
      </c>
      <c r="H87" s="191" t="s">
        <v>158</v>
      </c>
      <c r="I87" s="192" t="s">
        <v>159</v>
      </c>
      <c r="J87" s="193" t="s">
        <v>124</v>
      </c>
      <c r="K87" s="194" t="s">
        <v>160</v>
      </c>
      <c r="L87" s="195"/>
      <c r="M87" s="87" t="s">
        <v>21</v>
      </c>
      <c r="N87" s="88" t="s">
        <v>43</v>
      </c>
      <c r="O87" s="88" t="s">
        <v>161</v>
      </c>
      <c r="P87" s="88" t="s">
        <v>162</v>
      </c>
      <c r="Q87" s="88" t="s">
        <v>163</v>
      </c>
      <c r="R87" s="88" t="s">
        <v>164</v>
      </c>
      <c r="S87" s="88" t="s">
        <v>165</v>
      </c>
      <c r="T87" s="89" t="s">
        <v>166</v>
      </c>
    </row>
    <row r="88" s="1" customFormat="1" ht="22.8" customHeight="1">
      <c r="B88" s="38"/>
      <c r="C88" s="94" t="s">
        <v>167</v>
      </c>
      <c r="D88" s="39"/>
      <c r="E88" s="39"/>
      <c r="F88" s="39"/>
      <c r="G88" s="39"/>
      <c r="H88" s="39"/>
      <c r="I88" s="142"/>
      <c r="J88" s="196">
        <f>BK88</f>
        <v>0</v>
      </c>
      <c r="K88" s="39"/>
      <c r="L88" s="43"/>
      <c r="M88" s="90"/>
      <c r="N88" s="91"/>
      <c r="O88" s="91"/>
      <c r="P88" s="197">
        <f>P89</f>
        <v>0</v>
      </c>
      <c r="Q88" s="91"/>
      <c r="R88" s="197">
        <f>R89</f>
        <v>0</v>
      </c>
      <c r="S88" s="91"/>
      <c r="T88" s="198">
        <f>T89</f>
        <v>0</v>
      </c>
      <c r="AT88" s="17" t="s">
        <v>72</v>
      </c>
      <c r="AU88" s="17" t="s">
        <v>125</v>
      </c>
      <c r="BK88" s="199">
        <f>BK89</f>
        <v>0</v>
      </c>
    </row>
    <row r="89" s="11" customFormat="1" ht="25.92" customHeight="1">
      <c r="B89" s="200"/>
      <c r="C89" s="201"/>
      <c r="D89" s="202" t="s">
        <v>72</v>
      </c>
      <c r="E89" s="203" t="s">
        <v>613</v>
      </c>
      <c r="F89" s="203" t="s">
        <v>614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P90+P95</f>
        <v>0</v>
      </c>
      <c r="Q89" s="208"/>
      <c r="R89" s="209">
        <f>R90+R95</f>
        <v>0</v>
      </c>
      <c r="S89" s="208"/>
      <c r="T89" s="210">
        <f>T90+T95</f>
        <v>0</v>
      </c>
      <c r="AR89" s="211" t="s">
        <v>82</v>
      </c>
      <c r="AT89" s="212" t="s">
        <v>72</v>
      </c>
      <c r="AU89" s="212" t="s">
        <v>73</v>
      </c>
      <c r="AY89" s="211" t="s">
        <v>170</v>
      </c>
      <c r="BK89" s="213">
        <f>BK90+BK95</f>
        <v>0</v>
      </c>
    </row>
    <row r="90" s="11" customFormat="1" ht="22.8" customHeight="1">
      <c r="B90" s="200"/>
      <c r="C90" s="201"/>
      <c r="D90" s="202" t="s">
        <v>72</v>
      </c>
      <c r="E90" s="214" t="s">
        <v>1250</v>
      </c>
      <c r="F90" s="214" t="s">
        <v>1272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SUM(P91:P94)</f>
        <v>0</v>
      </c>
      <c r="Q90" s="208"/>
      <c r="R90" s="209">
        <f>SUM(R91:R94)</f>
        <v>0</v>
      </c>
      <c r="S90" s="208"/>
      <c r="T90" s="210">
        <f>SUM(T91:T94)</f>
        <v>0</v>
      </c>
      <c r="AR90" s="211" t="s">
        <v>80</v>
      </c>
      <c r="AT90" s="212" t="s">
        <v>72</v>
      </c>
      <c r="AU90" s="212" t="s">
        <v>80</v>
      </c>
      <c r="AY90" s="211" t="s">
        <v>170</v>
      </c>
      <c r="BK90" s="213">
        <f>SUM(BK91:BK94)</f>
        <v>0</v>
      </c>
    </row>
    <row r="91" s="1" customFormat="1" ht="16.5" customHeight="1">
      <c r="B91" s="38"/>
      <c r="C91" s="216" t="s">
        <v>80</v>
      </c>
      <c r="D91" s="216" t="s">
        <v>172</v>
      </c>
      <c r="E91" s="217" t="s">
        <v>1420</v>
      </c>
      <c r="F91" s="218" t="s">
        <v>1421</v>
      </c>
      <c r="G91" s="219" t="s">
        <v>1209</v>
      </c>
      <c r="H91" s="220">
        <v>1</v>
      </c>
      <c r="I91" s="221"/>
      <c r="J91" s="222">
        <f>ROUND(I91*H91,2)</f>
        <v>0</v>
      </c>
      <c r="K91" s="218" t="s">
        <v>21</v>
      </c>
      <c r="L91" s="43"/>
      <c r="M91" s="223" t="s">
        <v>21</v>
      </c>
      <c r="N91" s="224" t="s">
        <v>44</v>
      </c>
      <c r="O91" s="79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AR91" s="17" t="s">
        <v>92</v>
      </c>
      <c r="AT91" s="17" t="s">
        <v>172</v>
      </c>
      <c r="AU91" s="17" t="s">
        <v>82</v>
      </c>
      <c r="AY91" s="17" t="s">
        <v>170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7" t="s">
        <v>80</v>
      </c>
      <c r="BK91" s="227">
        <f>ROUND(I91*H91,2)</f>
        <v>0</v>
      </c>
      <c r="BL91" s="17" t="s">
        <v>92</v>
      </c>
      <c r="BM91" s="17" t="s">
        <v>1422</v>
      </c>
    </row>
    <row r="92" s="1" customFormat="1" ht="16.5" customHeight="1">
      <c r="B92" s="38"/>
      <c r="C92" s="216" t="s">
        <v>82</v>
      </c>
      <c r="D92" s="216" t="s">
        <v>172</v>
      </c>
      <c r="E92" s="217" t="s">
        <v>1423</v>
      </c>
      <c r="F92" s="218" t="s">
        <v>1424</v>
      </c>
      <c r="G92" s="219" t="s">
        <v>306</v>
      </c>
      <c r="H92" s="220">
        <v>16</v>
      </c>
      <c r="I92" s="221"/>
      <c r="J92" s="222">
        <f>ROUND(I92*H92,2)</f>
        <v>0</v>
      </c>
      <c r="K92" s="218" t="s">
        <v>21</v>
      </c>
      <c r="L92" s="43"/>
      <c r="M92" s="223" t="s">
        <v>21</v>
      </c>
      <c r="N92" s="224" t="s">
        <v>44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92</v>
      </c>
      <c r="AT92" s="17" t="s">
        <v>172</v>
      </c>
      <c r="AU92" s="17" t="s">
        <v>82</v>
      </c>
      <c r="AY92" s="17" t="s">
        <v>170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80</v>
      </c>
      <c r="BK92" s="227">
        <f>ROUND(I92*H92,2)</f>
        <v>0</v>
      </c>
      <c r="BL92" s="17" t="s">
        <v>92</v>
      </c>
      <c r="BM92" s="17" t="s">
        <v>1425</v>
      </c>
    </row>
    <row r="93" s="1" customFormat="1" ht="16.5" customHeight="1">
      <c r="B93" s="38"/>
      <c r="C93" s="216" t="s">
        <v>89</v>
      </c>
      <c r="D93" s="216" t="s">
        <v>172</v>
      </c>
      <c r="E93" s="217" t="s">
        <v>1426</v>
      </c>
      <c r="F93" s="218" t="s">
        <v>1427</v>
      </c>
      <c r="G93" s="219" t="s">
        <v>306</v>
      </c>
      <c r="H93" s="220">
        <v>1</v>
      </c>
      <c r="I93" s="221"/>
      <c r="J93" s="222">
        <f>ROUND(I93*H93,2)</f>
        <v>0</v>
      </c>
      <c r="K93" s="218" t="s">
        <v>21</v>
      </c>
      <c r="L93" s="43"/>
      <c r="M93" s="223" t="s">
        <v>21</v>
      </c>
      <c r="N93" s="224" t="s">
        <v>44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92</v>
      </c>
      <c r="AT93" s="17" t="s">
        <v>172</v>
      </c>
      <c r="AU93" s="17" t="s">
        <v>82</v>
      </c>
      <c r="AY93" s="17" t="s">
        <v>170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80</v>
      </c>
      <c r="BK93" s="227">
        <f>ROUND(I93*H93,2)</f>
        <v>0</v>
      </c>
      <c r="BL93" s="17" t="s">
        <v>92</v>
      </c>
      <c r="BM93" s="17" t="s">
        <v>1428</v>
      </c>
    </row>
    <row r="94" s="1" customFormat="1" ht="16.5" customHeight="1">
      <c r="B94" s="38"/>
      <c r="C94" s="216" t="s">
        <v>92</v>
      </c>
      <c r="D94" s="216" t="s">
        <v>172</v>
      </c>
      <c r="E94" s="217" t="s">
        <v>1429</v>
      </c>
      <c r="F94" s="218" t="s">
        <v>1430</v>
      </c>
      <c r="G94" s="219" t="s">
        <v>306</v>
      </c>
      <c r="H94" s="220">
        <v>16</v>
      </c>
      <c r="I94" s="221"/>
      <c r="J94" s="222">
        <f>ROUND(I94*H94,2)</f>
        <v>0</v>
      </c>
      <c r="K94" s="218" t="s">
        <v>21</v>
      </c>
      <c r="L94" s="43"/>
      <c r="M94" s="223" t="s">
        <v>21</v>
      </c>
      <c r="N94" s="224" t="s">
        <v>44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92</v>
      </c>
      <c r="AT94" s="17" t="s">
        <v>172</v>
      </c>
      <c r="AU94" s="17" t="s">
        <v>82</v>
      </c>
      <c r="AY94" s="17" t="s">
        <v>170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80</v>
      </c>
      <c r="BK94" s="227">
        <f>ROUND(I94*H94,2)</f>
        <v>0</v>
      </c>
      <c r="BL94" s="17" t="s">
        <v>92</v>
      </c>
      <c r="BM94" s="17" t="s">
        <v>1431</v>
      </c>
    </row>
    <row r="95" s="11" customFormat="1" ht="22.8" customHeight="1">
      <c r="B95" s="200"/>
      <c r="C95" s="201"/>
      <c r="D95" s="202" t="s">
        <v>72</v>
      </c>
      <c r="E95" s="214" t="s">
        <v>1271</v>
      </c>
      <c r="F95" s="214" t="s">
        <v>1297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SUM(P96:P100)</f>
        <v>0</v>
      </c>
      <c r="Q95" s="208"/>
      <c r="R95" s="209">
        <f>SUM(R96:R100)</f>
        <v>0</v>
      </c>
      <c r="S95" s="208"/>
      <c r="T95" s="210">
        <f>SUM(T96:T100)</f>
        <v>0</v>
      </c>
      <c r="AR95" s="211" t="s">
        <v>80</v>
      </c>
      <c r="AT95" s="212" t="s">
        <v>72</v>
      </c>
      <c r="AU95" s="212" t="s">
        <v>80</v>
      </c>
      <c r="AY95" s="211" t="s">
        <v>170</v>
      </c>
      <c r="BK95" s="213">
        <f>SUM(BK96:BK100)</f>
        <v>0</v>
      </c>
    </row>
    <row r="96" s="1" customFormat="1" ht="16.5" customHeight="1">
      <c r="B96" s="38"/>
      <c r="C96" s="216" t="s">
        <v>95</v>
      </c>
      <c r="D96" s="216" t="s">
        <v>172</v>
      </c>
      <c r="E96" s="217" t="s">
        <v>1432</v>
      </c>
      <c r="F96" s="218" t="s">
        <v>1433</v>
      </c>
      <c r="G96" s="219" t="s">
        <v>1147</v>
      </c>
      <c r="H96" s="220">
        <v>1</v>
      </c>
      <c r="I96" s="221"/>
      <c r="J96" s="222">
        <f>ROUND(I96*H96,2)</f>
        <v>0</v>
      </c>
      <c r="K96" s="218" t="s">
        <v>21</v>
      </c>
      <c r="L96" s="43"/>
      <c r="M96" s="223" t="s">
        <v>21</v>
      </c>
      <c r="N96" s="224" t="s">
        <v>44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92</v>
      </c>
      <c r="AT96" s="17" t="s">
        <v>172</v>
      </c>
      <c r="AU96" s="17" t="s">
        <v>82</v>
      </c>
      <c r="AY96" s="17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80</v>
      </c>
      <c r="BK96" s="227">
        <f>ROUND(I96*H96,2)</f>
        <v>0</v>
      </c>
      <c r="BL96" s="17" t="s">
        <v>92</v>
      </c>
      <c r="BM96" s="17" t="s">
        <v>1434</v>
      </c>
    </row>
    <row r="97" s="1" customFormat="1" ht="16.5" customHeight="1">
      <c r="B97" s="38"/>
      <c r="C97" s="216" t="s">
        <v>98</v>
      </c>
      <c r="D97" s="216" t="s">
        <v>172</v>
      </c>
      <c r="E97" s="217" t="s">
        <v>1435</v>
      </c>
      <c r="F97" s="218" t="s">
        <v>1299</v>
      </c>
      <c r="G97" s="219" t="s">
        <v>1147</v>
      </c>
      <c r="H97" s="220">
        <v>1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1436</v>
      </c>
    </row>
    <row r="98" s="1" customFormat="1" ht="16.5" customHeight="1">
      <c r="B98" s="38"/>
      <c r="C98" s="216" t="s">
        <v>101</v>
      </c>
      <c r="D98" s="216" t="s">
        <v>172</v>
      </c>
      <c r="E98" s="217" t="s">
        <v>1437</v>
      </c>
      <c r="F98" s="218" t="s">
        <v>1438</v>
      </c>
      <c r="G98" s="219" t="s">
        <v>1147</v>
      </c>
      <c r="H98" s="220">
        <v>1</v>
      </c>
      <c r="I98" s="221"/>
      <c r="J98" s="222">
        <f>ROUND(I98*H98,2)</f>
        <v>0</v>
      </c>
      <c r="K98" s="218" t="s">
        <v>21</v>
      </c>
      <c r="L98" s="43"/>
      <c r="M98" s="223" t="s">
        <v>21</v>
      </c>
      <c r="N98" s="224" t="s">
        <v>44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92</v>
      </c>
      <c r="AT98" s="17" t="s">
        <v>172</v>
      </c>
      <c r="AU98" s="17" t="s">
        <v>82</v>
      </c>
      <c r="AY98" s="17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80</v>
      </c>
      <c r="BK98" s="227">
        <f>ROUND(I98*H98,2)</f>
        <v>0</v>
      </c>
      <c r="BL98" s="17" t="s">
        <v>92</v>
      </c>
      <c r="BM98" s="17" t="s">
        <v>1439</v>
      </c>
    </row>
    <row r="99" s="1" customFormat="1" ht="22.5" customHeight="1">
      <c r="B99" s="38"/>
      <c r="C99" s="216" t="s">
        <v>104</v>
      </c>
      <c r="D99" s="216" t="s">
        <v>172</v>
      </c>
      <c r="E99" s="217" t="s">
        <v>1440</v>
      </c>
      <c r="F99" s="218" t="s">
        <v>1441</v>
      </c>
      <c r="G99" s="219" t="s">
        <v>1147</v>
      </c>
      <c r="H99" s="220">
        <v>1</v>
      </c>
      <c r="I99" s="221"/>
      <c r="J99" s="222">
        <f>ROUND(I99*H99,2)</f>
        <v>0</v>
      </c>
      <c r="K99" s="218" t="s">
        <v>21</v>
      </c>
      <c r="L99" s="43"/>
      <c r="M99" s="223" t="s">
        <v>21</v>
      </c>
      <c r="N99" s="224" t="s">
        <v>44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92</v>
      </c>
      <c r="AT99" s="17" t="s">
        <v>172</v>
      </c>
      <c r="AU99" s="17" t="s">
        <v>82</v>
      </c>
      <c r="AY99" s="17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80</v>
      </c>
      <c r="BK99" s="227">
        <f>ROUND(I99*H99,2)</f>
        <v>0</v>
      </c>
      <c r="BL99" s="17" t="s">
        <v>92</v>
      </c>
      <c r="BM99" s="17" t="s">
        <v>1442</v>
      </c>
    </row>
    <row r="100" s="1" customFormat="1" ht="16.5" customHeight="1">
      <c r="B100" s="38"/>
      <c r="C100" s="216" t="s">
        <v>225</v>
      </c>
      <c r="D100" s="216" t="s">
        <v>172</v>
      </c>
      <c r="E100" s="217" t="s">
        <v>1443</v>
      </c>
      <c r="F100" s="218" t="s">
        <v>1444</v>
      </c>
      <c r="G100" s="219" t="s">
        <v>1147</v>
      </c>
      <c r="H100" s="220">
        <v>1</v>
      </c>
      <c r="I100" s="221"/>
      <c r="J100" s="222">
        <f>ROUND(I100*H100,2)</f>
        <v>0</v>
      </c>
      <c r="K100" s="218" t="s">
        <v>21</v>
      </c>
      <c r="L100" s="43"/>
      <c r="M100" s="271" t="s">
        <v>21</v>
      </c>
      <c r="N100" s="272" t="s">
        <v>44</v>
      </c>
      <c r="O100" s="273"/>
      <c r="P100" s="274">
        <f>O100*H100</f>
        <v>0</v>
      </c>
      <c r="Q100" s="274">
        <v>0</v>
      </c>
      <c r="R100" s="274">
        <f>Q100*H100</f>
        <v>0</v>
      </c>
      <c r="S100" s="274">
        <v>0</v>
      </c>
      <c r="T100" s="275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1445</v>
      </c>
    </row>
    <row r="101" s="1" customFormat="1" ht="6.96" customHeight="1">
      <c r="B101" s="57"/>
      <c r="C101" s="58"/>
      <c r="D101" s="58"/>
      <c r="E101" s="58"/>
      <c r="F101" s="58"/>
      <c r="G101" s="58"/>
      <c r="H101" s="58"/>
      <c r="I101" s="166"/>
      <c r="J101" s="58"/>
      <c r="K101" s="58"/>
      <c r="L101" s="43"/>
    </row>
  </sheetData>
  <sheetProtection sheet="1" autoFilter="0" formatColumns="0" formatRows="0" objects="1" scenarios="1" spinCount="100000" saltValue="3Bloqg8PdwjeJNc2I04OUZ1lvZ2lvVhOi9Sh7R+Xy9XvLNOVlnzTjtoMwgxFPU2DYANbTmzo92NUBB8+/cyMzQ==" hashValue="z440/qZi73MSqVe5Zu3v4hqohRRAuGR1rc6r10T4D0qUUJVat42ld9WFu5hwmlTXgSdQNYqmtgpDoOY7HZed3w==" algorithmName="SHA-512" password="CC35"/>
  <autoFilter ref="C87:K1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100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1446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1390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22.5" customHeight="1">
      <c r="B29" s="146"/>
      <c r="E29" s="147" t="s">
        <v>1391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ROUND(J96,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ROUND((SUM(BE96:BE143)),  2)</f>
        <v>0</v>
      </c>
      <c r="I35" s="155">
        <v>0.20999999999999999</v>
      </c>
      <c r="J35" s="154">
        <f>ROUND(((SUM(BE96:BE143))*I35),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ROUND((SUM(BF96:BF143)),  2)</f>
        <v>0</v>
      </c>
      <c r="I36" s="155">
        <v>0.14999999999999999</v>
      </c>
      <c r="J36" s="154">
        <f>ROUND(((SUM(BF96:BF143))*I36),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ROUND((SUM(BG96:BG143)),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ROUND((SUM(BH96:BH143)),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ROUND((SUM(BI96:BI143)),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6 - ÚSTŘEDNÍ VYTÁPĚNÍ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 xml:space="preserve">SŽDZ s.o., OŘ ÚSTÍ NAD LABEM       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J96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1447</v>
      </c>
      <c r="E64" s="179"/>
      <c r="F64" s="179"/>
      <c r="G64" s="179"/>
      <c r="H64" s="179"/>
      <c r="I64" s="180"/>
      <c r="J64" s="181">
        <f>J97</f>
        <v>0</v>
      </c>
      <c r="K64" s="177"/>
      <c r="L64" s="182"/>
    </row>
    <row r="65" s="9" customFormat="1" ht="19.92" customHeight="1">
      <c r="B65" s="183"/>
      <c r="C65" s="121"/>
      <c r="D65" s="184" t="s">
        <v>1448</v>
      </c>
      <c r="E65" s="185"/>
      <c r="F65" s="185"/>
      <c r="G65" s="185"/>
      <c r="H65" s="185"/>
      <c r="I65" s="186"/>
      <c r="J65" s="187">
        <f>J98</f>
        <v>0</v>
      </c>
      <c r="K65" s="121"/>
      <c r="L65" s="188"/>
    </row>
    <row r="66" s="9" customFormat="1" ht="19.92" customHeight="1">
      <c r="B66" s="183"/>
      <c r="C66" s="121"/>
      <c r="D66" s="184" t="s">
        <v>1449</v>
      </c>
      <c r="E66" s="185"/>
      <c r="F66" s="185"/>
      <c r="G66" s="185"/>
      <c r="H66" s="185"/>
      <c r="I66" s="186"/>
      <c r="J66" s="187">
        <f>J101</f>
        <v>0</v>
      </c>
      <c r="K66" s="121"/>
      <c r="L66" s="188"/>
    </row>
    <row r="67" s="9" customFormat="1" ht="19.92" customHeight="1">
      <c r="B67" s="183"/>
      <c r="C67" s="121"/>
      <c r="D67" s="184" t="s">
        <v>1450</v>
      </c>
      <c r="E67" s="185"/>
      <c r="F67" s="185"/>
      <c r="G67" s="185"/>
      <c r="H67" s="185"/>
      <c r="I67" s="186"/>
      <c r="J67" s="187">
        <f>J104</f>
        <v>0</v>
      </c>
      <c r="K67" s="121"/>
      <c r="L67" s="188"/>
    </row>
    <row r="68" s="9" customFormat="1" ht="19.92" customHeight="1">
      <c r="B68" s="183"/>
      <c r="C68" s="121"/>
      <c r="D68" s="184" t="s">
        <v>1451</v>
      </c>
      <c r="E68" s="185"/>
      <c r="F68" s="185"/>
      <c r="G68" s="185"/>
      <c r="H68" s="185"/>
      <c r="I68" s="186"/>
      <c r="J68" s="187">
        <f>J110</f>
        <v>0</v>
      </c>
      <c r="K68" s="121"/>
      <c r="L68" s="188"/>
    </row>
    <row r="69" s="9" customFormat="1" ht="19.92" customHeight="1">
      <c r="B69" s="183"/>
      <c r="C69" s="121"/>
      <c r="D69" s="184" t="s">
        <v>1452</v>
      </c>
      <c r="E69" s="185"/>
      <c r="F69" s="185"/>
      <c r="G69" s="185"/>
      <c r="H69" s="185"/>
      <c r="I69" s="186"/>
      <c r="J69" s="187">
        <f>J120</f>
        <v>0</v>
      </c>
      <c r="K69" s="121"/>
      <c r="L69" s="188"/>
    </row>
    <row r="70" s="9" customFormat="1" ht="19.92" customHeight="1">
      <c r="B70" s="183"/>
      <c r="C70" s="121"/>
      <c r="D70" s="184" t="s">
        <v>1453</v>
      </c>
      <c r="E70" s="185"/>
      <c r="F70" s="185"/>
      <c r="G70" s="185"/>
      <c r="H70" s="185"/>
      <c r="I70" s="186"/>
      <c r="J70" s="187">
        <f>J128</f>
        <v>0</v>
      </c>
      <c r="K70" s="121"/>
      <c r="L70" s="188"/>
    </row>
    <row r="71" s="9" customFormat="1" ht="19.92" customHeight="1">
      <c r="B71" s="183"/>
      <c r="C71" s="121"/>
      <c r="D71" s="184" t="s">
        <v>1454</v>
      </c>
      <c r="E71" s="185"/>
      <c r="F71" s="185"/>
      <c r="G71" s="185"/>
      <c r="H71" s="185"/>
      <c r="I71" s="186"/>
      <c r="J71" s="187">
        <f>J131</f>
        <v>0</v>
      </c>
      <c r="K71" s="121"/>
      <c r="L71" s="188"/>
    </row>
    <row r="72" s="9" customFormat="1" ht="19.92" customHeight="1">
      <c r="B72" s="183"/>
      <c r="C72" s="121"/>
      <c r="D72" s="184" t="s">
        <v>1455</v>
      </c>
      <c r="E72" s="185"/>
      <c r="F72" s="185"/>
      <c r="G72" s="185"/>
      <c r="H72" s="185"/>
      <c r="I72" s="186"/>
      <c r="J72" s="187">
        <f>J139</f>
        <v>0</v>
      </c>
      <c r="K72" s="121"/>
      <c r="L72" s="188"/>
    </row>
    <row r="73" s="8" customFormat="1" ht="24.96" customHeight="1">
      <c r="B73" s="176"/>
      <c r="C73" s="177"/>
      <c r="D73" s="178" t="s">
        <v>150</v>
      </c>
      <c r="E73" s="179"/>
      <c r="F73" s="179"/>
      <c r="G73" s="179"/>
      <c r="H73" s="179"/>
      <c r="I73" s="180"/>
      <c r="J73" s="181">
        <f>J141</f>
        <v>0</v>
      </c>
      <c r="K73" s="177"/>
      <c r="L73" s="182"/>
    </row>
    <row r="74" s="9" customFormat="1" ht="19.92" customHeight="1">
      <c r="B74" s="183"/>
      <c r="C74" s="121"/>
      <c r="D74" s="184" t="s">
        <v>151</v>
      </c>
      <c r="E74" s="185"/>
      <c r="F74" s="185"/>
      <c r="G74" s="185"/>
      <c r="H74" s="185"/>
      <c r="I74" s="186"/>
      <c r="J74" s="187">
        <f>J142</f>
        <v>0</v>
      </c>
      <c r="K74" s="121"/>
      <c r="L74" s="188"/>
    </row>
    <row r="75" s="1" customFormat="1" ht="21.84" customHeight="1">
      <c r="B75" s="38"/>
      <c r="C75" s="39"/>
      <c r="D75" s="39"/>
      <c r="E75" s="39"/>
      <c r="F75" s="39"/>
      <c r="G75" s="39"/>
      <c r="H75" s="39"/>
      <c r="I75" s="142"/>
      <c r="J75" s="39"/>
      <c r="K75" s="39"/>
      <c r="L75" s="43"/>
    </row>
    <row r="76" s="1" customFormat="1" ht="6.96" customHeight="1">
      <c r="B76" s="57"/>
      <c r="C76" s="58"/>
      <c r="D76" s="58"/>
      <c r="E76" s="58"/>
      <c r="F76" s="58"/>
      <c r="G76" s="58"/>
      <c r="H76" s="58"/>
      <c r="I76" s="166"/>
      <c r="J76" s="58"/>
      <c r="K76" s="58"/>
      <c r="L76" s="43"/>
    </row>
    <row r="80" s="1" customFormat="1" ht="6.96" customHeight="1">
      <c r="B80" s="59"/>
      <c r="C80" s="60"/>
      <c r="D80" s="60"/>
      <c r="E80" s="60"/>
      <c r="F80" s="60"/>
      <c r="G80" s="60"/>
      <c r="H80" s="60"/>
      <c r="I80" s="169"/>
      <c r="J80" s="60"/>
      <c r="K80" s="60"/>
      <c r="L80" s="43"/>
    </row>
    <row r="81" s="1" customFormat="1" ht="24.96" customHeight="1">
      <c r="B81" s="38"/>
      <c r="C81" s="23" t="s">
        <v>155</v>
      </c>
      <c r="D81" s="39"/>
      <c r="E81" s="39"/>
      <c r="F81" s="39"/>
      <c r="G81" s="39"/>
      <c r="H81" s="39"/>
      <c r="I81" s="142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2"/>
      <c r="J82" s="39"/>
      <c r="K82" s="39"/>
      <c r="L82" s="43"/>
    </row>
    <row r="83" s="1" customFormat="1" ht="12" customHeight="1">
      <c r="B83" s="38"/>
      <c r="C83" s="32" t="s">
        <v>16</v>
      </c>
      <c r="D83" s="39"/>
      <c r="E83" s="39"/>
      <c r="F83" s="39"/>
      <c r="G83" s="39"/>
      <c r="H83" s="39"/>
      <c r="I83" s="142"/>
      <c r="J83" s="39"/>
      <c r="K83" s="39"/>
      <c r="L83" s="43"/>
    </row>
    <row r="84" s="1" customFormat="1" ht="16.5" customHeight="1">
      <c r="B84" s="38"/>
      <c r="C84" s="39"/>
      <c r="D84" s="39"/>
      <c r="E84" s="170" t="str">
        <f>E7</f>
        <v>CHOMUTOV ON - PD OPRAVA (PLÁŠŤ, VPP)</v>
      </c>
      <c r="F84" s="32"/>
      <c r="G84" s="32"/>
      <c r="H84" s="32"/>
      <c r="I84" s="142"/>
      <c r="J84" s="39"/>
      <c r="K84" s="39"/>
      <c r="L84" s="43"/>
    </row>
    <row r="85" ht="12" customHeight="1">
      <c r="B85" s="21"/>
      <c r="C85" s="32" t="s">
        <v>117</v>
      </c>
      <c r="D85" s="22"/>
      <c r="E85" s="22"/>
      <c r="F85" s="22"/>
      <c r="G85" s="22"/>
      <c r="H85" s="22"/>
      <c r="I85" s="135"/>
      <c r="J85" s="22"/>
      <c r="K85" s="22"/>
      <c r="L85" s="20"/>
    </row>
    <row r="86" s="1" customFormat="1" ht="16.5" customHeight="1">
      <c r="B86" s="38"/>
      <c r="C86" s="39"/>
      <c r="D86" s="39"/>
      <c r="E86" s="170" t="s">
        <v>118</v>
      </c>
      <c r="F86" s="39"/>
      <c r="G86" s="39"/>
      <c r="H86" s="39"/>
      <c r="I86" s="142"/>
      <c r="J86" s="39"/>
      <c r="K86" s="39"/>
      <c r="L86" s="43"/>
    </row>
    <row r="87" s="1" customFormat="1" ht="12" customHeight="1">
      <c r="B87" s="38"/>
      <c r="C87" s="32" t="s">
        <v>119</v>
      </c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16.5" customHeight="1">
      <c r="B88" s="38"/>
      <c r="C88" s="39"/>
      <c r="D88" s="39"/>
      <c r="E88" s="64" t="str">
        <f>E11</f>
        <v>6 - ÚSTŘEDNÍ VYTÁPĚNÍ</v>
      </c>
      <c r="F88" s="39"/>
      <c r="G88" s="39"/>
      <c r="H88" s="39"/>
      <c r="I88" s="142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42"/>
      <c r="J89" s="39"/>
      <c r="K89" s="39"/>
      <c r="L89" s="43"/>
    </row>
    <row r="90" s="1" customFormat="1" ht="12" customHeight="1">
      <c r="B90" s="38"/>
      <c r="C90" s="32" t="s">
        <v>22</v>
      </c>
      <c r="D90" s="39"/>
      <c r="E90" s="39"/>
      <c r="F90" s="27" t="str">
        <f>F14</f>
        <v>CHOMUTOV</v>
      </c>
      <c r="G90" s="39"/>
      <c r="H90" s="39"/>
      <c r="I90" s="144" t="s">
        <v>24</v>
      </c>
      <c r="J90" s="67" t="str">
        <f>IF(J14="","",J14)</f>
        <v>13. 2. 2019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42"/>
      <c r="J91" s="39"/>
      <c r="K91" s="39"/>
      <c r="L91" s="43"/>
    </row>
    <row r="92" s="1" customFormat="1" ht="24.9" customHeight="1">
      <c r="B92" s="38"/>
      <c r="C92" s="32" t="s">
        <v>26</v>
      </c>
      <c r="D92" s="39"/>
      <c r="E92" s="39"/>
      <c r="F92" s="27" t="str">
        <f>E17</f>
        <v xml:space="preserve">SŽDZ s.o., OŘ ÚSTÍ NAD LABEM       </v>
      </c>
      <c r="G92" s="39"/>
      <c r="H92" s="39"/>
      <c r="I92" s="144" t="s">
        <v>32</v>
      </c>
      <c r="J92" s="36" t="str">
        <f>E23</f>
        <v>STRABAG RAIL a.s., STOSMOL s.r.o.</v>
      </c>
      <c r="K92" s="39"/>
      <c r="L92" s="43"/>
    </row>
    <row r="93" s="1" customFormat="1" ht="13.65" customHeight="1">
      <c r="B93" s="38"/>
      <c r="C93" s="32" t="s">
        <v>30</v>
      </c>
      <c r="D93" s="39"/>
      <c r="E93" s="39"/>
      <c r="F93" s="27" t="str">
        <f>IF(E20="","",E20)</f>
        <v>Vyplň údaj</v>
      </c>
      <c r="G93" s="39"/>
      <c r="H93" s="39"/>
      <c r="I93" s="144" t="s">
        <v>35</v>
      </c>
      <c r="J93" s="36" t="str">
        <f>E26</f>
        <v xml:space="preserve"> 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42"/>
      <c r="J94" s="39"/>
      <c r="K94" s="39"/>
      <c r="L94" s="43"/>
    </row>
    <row r="95" s="10" customFormat="1" ht="29.28" customHeight="1">
      <c r="B95" s="189"/>
      <c r="C95" s="190" t="s">
        <v>156</v>
      </c>
      <c r="D95" s="191" t="s">
        <v>58</v>
      </c>
      <c r="E95" s="191" t="s">
        <v>54</v>
      </c>
      <c r="F95" s="191" t="s">
        <v>55</v>
      </c>
      <c r="G95" s="191" t="s">
        <v>157</v>
      </c>
      <c r="H95" s="191" t="s">
        <v>158</v>
      </c>
      <c r="I95" s="192" t="s">
        <v>159</v>
      </c>
      <c r="J95" s="193" t="s">
        <v>124</v>
      </c>
      <c r="K95" s="194" t="s">
        <v>160</v>
      </c>
      <c r="L95" s="195"/>
      <c r="M95" s="87" t="s">
        <v>21</v>
      </c>
      <c r="N95" s="88" t="s">
        <v>43</v>
      </c>
      <c r="O95" s="88" t="s">
        <v>161</v>
      </c>
      <c r="P95" s="88" t="s">
        <v>162</v>
      </c>
      <c r="Q95" s="88" t="s">
        <v>163</v>
      </c>
      <c r="R95" s="88" t="s">
        <v>164</v>
      </c>
      <c r="S95" s="88" t="s">
        <v>165</v>
      </c>
      <c r="T95" s="89" t="s">
        <v>166</v>
      </c>
    </row>
    <row r="96" s="1" customFormat="1" ht="22.8" customHeight="1">
      <c r="B96" s="38"/>
      <c r="C96" s="94" t="s">
        <v>167</v>
      </c>
      <c r="D96" s="39"/>
      <c r="E96" s="39"/>
      <c r="F96" s="39"/>
      <c r="G96" s="39"/>
      <c r="H96" s="39"/>
      <c r="I96" s="142"/>
      <c r="J96" s="196">
        <f>BK96</f>
        <v>0</v>
      </c>
      <c r="K96" s="39"/>
      <c r="L96" s="43"/>
      <c r="M96" s="90"/>
      <c r="N96" s="91"/>
      <c r="O96" s="91"/>
      <c r="P96" s="197">
        <f>P97+P141</f>
        <v>0</v>
      </c>
      <c r="Q96" s="91"/>
      <c r="R96" s="197">
        <f>R97+R141</f>
        <v>0</v>
      </c>
      <c r="S96" s="91"/>
      <c r="T96" s="198">
        <f>T97+T141</f>
        <v>0</v>
      </c>
      <c r="AT96" s="17" t="s">
        <v>72</v>
      </c>
      <c r="AU96" s="17" t="s">
        <v>125</v>
      </c>
      <c r="BK96" s="199">
        <f>BK97+BK141</f>
        <v>0</v>
      </c>
    </row>
    <row r="97" s="11" customFormat="1" ht="25.92" customHeight="1">
      <c r="B97" s="200"/>
      <c r="C97" s="201"/>
      <c r="D97" s="202" t="s">
        <v>72</v>
      </c>
      <c r="E97" s="203" t="s">
        <v>613</v>
      </c>
      <c r="F97" s="203" t="s">
        <v>613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P98+P101+P104+P110+P120+P128+P131+P139</f>
        <v>0</v>
      </c>
      <c r="Q97" s="208"/>
      <c r="R97" s="209">
        <f>R98+R101+R104+R110+R120+R128+R131+R139</f>
        <v>0</v>
      </c>
      <c r="S97" s="208"/>
      <c r="T97" s="210">
        <f>T98+T101+T104+T110+T120+T128+T131+T139</f>
        <v>0</v>
      </c>
      <c r="AR97" s="211" t="s">
        <v>82</v>
      </c>
      <c r="AT97" s="212" t="s">
        <v>72</v>
      </c>
      <c r="AU97" s="212" t="s">
        <v>73</v>
      </c>
      <c r="AY97" s="211" t="s">
        <v>170</v>
      </c>
      <c r="BK97" s="213">
        <f>BK98+BK101+BK104+BK110+BK120+BK128+BK131+BK139</f>
        <v>0</v>
      </c>
    </row>
    <row r="98" s="11" customFormat="1" ht="22.8" customHeight="1">
      <c r="B98" s="200"/>
      <c r="C98" s="201"/>
      <c r="D98" s="202" t="s">
        <v>72</v>
      </c>
      <c r="E98" s="214" t="s">
        <v>1205</v>
      </c>
      <c r="F98" s="214" t="s">
        <v>1456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SUM(P99:P100)</f>
        <v>0</v>
      </c>
      <c r="Q98" s="208"/>
      <c r="R98" s="209">
        <f>SUM(R99:R100)</f>
        <v>0</v>
      </c>
      <c r="S98" s="208"/>
      <c r="T98" s="210">
        <f>SUM(T99:T100)</f>
        <v>0</v>
      </c>
      <c r="AR98" s="211" t="s">
        <v>80</v>
      </c>
      <c r="AT98" s="212" t="s">
        <v>72</v>
      </c>
      <c r="AU98" s="212" t="s">
        <v>80</v>
      </c>
      <c r="AY98" s="211" t="s">
        <v>170</v>
      </c>
      <c r="BK98" s="213">
        <f>SUM(BK99:BK100)</f>
        <v>0</v>
      </c>
    </row>
    <row r="99" s="1" customFormat="1" ht="33.75" customHeight="1">
      <c r="B99" s="38"/>
      <c r="C99" s="216" t="s">
        <v>80</v>
      </c>
      <c r="D99" s="216" t="s">
        <v>172</v>
      </c>
      <c r="E99" s="217" t="s">
        <v>1457</v>
      </c>
      <c r="F99" s="218" t="s">
        <v>1458</v>
      </c>
      <c r="G99" s="219" t="s">
        <v>1147</v>
      </c>
      <c r="H99" s="220">
        <v>1</v>
      </c>
      <c r="I99" s="221"/>
      <c r="J99" s="222">
        <f>ROUND(I99*H99,2)</f>
        <v>0</v>
      </c>
      <c r="K99" s="218" t="s">
        <v>21</v>
      </c>
      <c r="L99" s="43"/>
      <c r="M99" s="223" t="s">
        <v>21</v>
      </c>
      <c r="N99" s="224" t="s">
        <v>44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92</v>
      </c>
      <c r="AT99" s="17" t="s">
        <v>172</v>
      </c>
      <c r="AU99" s="17" t="s">
        <v>82</v>
      </c>
      <c r="AY99" s="17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80</v>
      </c>
      <c r="BK99" s="227">
        <f>ROUND(I99*H99,2)</f>
        <v>0</v>
      </c>
      <c r="BL99" s="17" t="s">
        <v>92</v>
      </c>
      <c r="BM99" s="17" t="s">
        <v>1459</v>
      </c>
    </row>
    <row r="100" s="1" customFormat="1" ht="16.5" customHeight="1">
      <c r="B100" s="38"/>
      <c r="C100" s="216" t="s">
        <v>82</v>
      </c>
      <c r="D100" s="216" t="s">
        <v>172</v>
      </c>
      <c r="E100" s="217" t="s">
        <v>1460</v>
      </c>
      <c r="F100" s="218" t="s">
        <v>1461</v>
      </c>
      <c r="G100" s="219" t="s">
        <v>1147</v>
      </c>
      <c r="H100" s="220">
        <v>1</v>
      </c>
      <c r="I100" s="221"/>
      <c r="J100" s="222">
        <f>ROUND(I100*H100,2)</f>
        <v>0</v>
      </c>
      <c r="K100" s="218" t="s">
        <v>21</v>
      </c>
      <c r="L100" s="43"/>
      <c r="M100" s="223" t="s">
        <v>21</v>
      </c>
      <c r="N100" s="224" t="s">
        <v>44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1462</v>
      </c>
    </row>
    <row r="101" s="11" customFormat="1" ht="22.8" customHeight="1">
      <c r="B101" s="200"/>
      <c r="C101" s="201"/>
      <c r="D101" s="202" t="s">
        <v>72</v>
      </c>
      <c r="E101" s="214" t="s">
        <v>1250</v>
      </c>
      <c r="F101" s="214" t="s">
        <v>1463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0</v>
      </c>
      <c r="S101" s="208"/>
      <c r="T101" s="210">
        <f>SUM(T102:T103)</f>
        <v>0</v>
      </c>
      <c r="AR101" s="211" t="s">
        <v>80</v>
      </c>
      <c r="AT101" s="212" t="s">
        <v>72</v>
      </c>
      <c r="AU101" s="212" t="s">
        <v>80</v>
      </c>
      <c r="AY101" s="211" t="s">
        <v>170</v>
      </c>
      <c r="BK101" s="213">
        <f>SUM(BK102:BK103)</f>
        <v>0</v>
      </c>
    </row>
    <row r="102" s="1" customFormat="1" ht="16.5" customHeight="1">
      <c r="B102" s="38"/>
      <c r="C102" s="216" t="s">
        <v>89</v>
      </c>
      <c r="D102" s="216" t="s">
        <v>172</v>
      </c>
      <c r="E102" s="217" t="s">
        <v>1464</v>
      </c>
      <c r="F102" s="218" t="s">
        <v>1465</v>
      </c>
      <c r="G102" s="219" t="s">
        <v>1209</v>
      </c>
      <c r="H102" s="220">
        <v>1</v>
      </c>
      <c r="I102" s="221"/>
      <c r="J102" s="222">
        <f>ROUND(I102*H102,2)</f>
        <v>0</v>
      </c>
      <c r="K102" s="218" t="s">
        <v>21</v>
      </c>
      <c r="L102" s="43"/>
      <c r="M102" s="223" t="s">
        <v>21</v>
      </c>
      <c r="N102" s="224" t="s">
        <v>44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92</v>
      </c>
      <c r="AT102" s="17" t="s">
        <v>172</v>
      </c>
      <c r="AU102" s="17" t="s">
        <v>82</v>
      </c>
      <c r="AY102" s="17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80</v>
      </c>
      <c r="BK102" s="227">
        <f>ROUND(I102*H102,2)</f>
        <v>0</v>
      </c>
      <c r="BL102" s="17" t="s">
        <v>92</v>
      </c>
      <c r="BM102" s="17" t="s">
        <v>1466</v>
      </c>
    </row>
    <row r="103" s="1" customFormat="1" ht="16.5" customHeight="1">
      <c r="B103" s="38"/>
      <c r="C103" s="216" t="s">
        <v>92</v>
      </c>
      <c r="D103" s="216" t="s">
        <v>172</v>
      </c>
      <c r="E103" s="217" t="s">
        <v>1467</v>
      </c>
      <c r="F103" s="218" t="s">
        <v>1468</v>
      </c>
      <c r="G103" s="219" t="s">
        <v>1147</v>
      </c>
      <c r="H103" s="220">
        <v>1</v>
      </c>
      <c r="I103" s="221"/>
      <c r="J103" s="222">
        <f>ROUND(I103*H103,2)</f>
        <v>0</v>
      </c>
      <c r="K103" s="218" t="s">
        <v>21</v>
      </c>
      <c r="L103" s="43"/>
      <c r="M103" s="223" t="s">
        <v>21</v>
      </c>
      <c r="N103" s="224" t="s">
        <v>44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92</v>
      </c>
      <c r="AT103" s="17" t="s">
        <v>172</v>
      </c>
      <c r="AU103" s="17" t="s">
        <v>82</v>
      </c>
      <c r="AY103" s="17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80</v>
      </c>
      <c r="BK103" s="227">
        <f>ROUND(I103*H103,2)</f>
        <v>0</v>
      </c>
      <c r="BL103" s="17" t="s">
        <v>92</v>
      </c>
      <c r="BM103" s="17" t="s">
        <v>1469</v>
      </c>
    </row>
    <row r="104" s="11" customFormat="1" ht="22.8" customHeight="1">
      <c r="B104" s="200"/>
      <c r="C104" s="201"/>
      <c r="D104" s="202" t="s">
        <v>72</v>
      </c>
      <c r="E104" s="214" t="s">
        <v>1271</v>
      </c>
      <c r="F104" s="214" t="s">
        <v>1470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SUM(P105:P109)</f>
        <v>0</v>
      </c>
      <c r="Q104" s="208"/>
      <c r="R104" s="209">
        <f>SUM(R105:R109)</f>
        <v>0</v>
      </c>
      <c r="S104" s="208"/>
      <c r="T104" s="210">
        <f>SUM(T105:T109)</f>
        <v>0</v>
      </c>
      <c r="AR104" s="211" t="s">
        <v>80</v>
      </c>
      <c r="AT104" s="212" t="s">
        <v>72</v>
      </c>
      <c r="AU104" s="212" t="s">
        <v>80</v>
      </c>
      <c r="AY104" s="211" t="s">
        <v>170</v>
      </c>
      <c r="BK104" s="213">
        <f>SUM(BK105:BK109)</f>
        <v>0</v>
      </c>
    </row>
    <row r="105" s="1" customFormat="1" ht="16.5" customHeight="1">
      <c r="B105" s="38"/>
      <c r="C105" s="216" t="s">
        <v>95</v>
      </c>
      <c r="D105" s="216" t="s">
        <v>172</v>
      </c>
      <c r="E105" s="217" t="s">
        <v>1471</v>
      </c>
      <c r="F105" s="218" t="s">
        <v>1472</v>
      </c>
      <c r="G105" s="219" t="s">
        <v>1209</v>
      </c>
      <c r="H105" s="220">
        <v>4</v>
      </c>
      <c r="I105" s="221"/>
      <c r="J105" s="222">
        <f>ROUND(I105*H105,2)</f>
        <v>0</v>
      </c>
      <c r="K105" s="218" t="s">
        <v>21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92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92</v>
      </c>
      <c r="BM105" s="17" t="s">
        <v>1473</v>
      </c>
    </row>
    <row r="106" s="1" customFormat="1" ht="16.5" customHeight="1">
      <c r="B106" s="38"/>
      <c r="C106" s="216" t="s">
        <v>98</v>
      </c>
      <c r="D106" s="216" t="s">
        <v>172</v>
      </c>
      <c r="E106" s="217" t="s">
        <v>1474</v>
      </c>
      <c r="F106" s="218" t="s">
        <v>1475</v>
      </c>
      <c r="G106" s="219" t="s">
        <v>1209</v>
      </c>
      <c r="H106" s="220">
        <v>1</v>
      </c>
      <c r="I106" s="221"/>
      <c r="J106" s="222">
        <f>ROUND(I106*H106,2)</f>
        <v>0</v>
      </c>
      <c r="K106" s="218" t="s">
        <v>21</v>
      </c>
      <c r="L106" s="43"/>
      <c r="M106" s="223" t="s">
        <v>21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92</v>
      </c>
      <c r="AT106" s="17" t="s">
        <v>172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92</v>
      </c>
      <c r="BM106" s="17" t="s">
        <v>1476</v>
      </c>
    </row>
    <row r="107" s="1" customFormat="1" ht="16.5" customHeight="1">
      <c r="B107" s="38"/>
      <c r="C107" s="216" t="s">
        <v>101</v>
      </c>
      <c r="D107" s="216" t="s">
        <v>172</v>
      </c>
      <c r="E107" s="217" t="s">
        <v>1477</v>
      </c>
      <c r="F107" s="218" t="s">
        <v>1478</v>
      </c>
      <c r="G107" s="219" t="s">
        <v>1209</v>
      </c>
      <c r="H107" s="220">
        <v>2</v>
      </c>
      <c r="I107" s="221"/>
      <c r="J107" s="222">
        <f>ROUND(I107*H107,2)</f>
        <v>0</v>
      </c>
      <c r="K107" s="218" t="s">
        <v>21</v>
      </c>
      <c r="L107" s="43"/>
      <c r="M107" s="223" t="s">
        <v>21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92</v>
      </c>
      <c r="AT107" s="17" t="s">
        <v>172</v>
      </c>
      <c r="AU107" s="17" t="s">
        <v>82</v>
      </c>
      <c r="AY107" s="17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80</v>
      </c>
      <c r="BK107" s="227">
        <f>ROUND(I107*H107,2)</f>
        <v>0</v>
      </c>
      <c r="BL107" s="17" t="s">
        <v>92</v>
      </c>
      <c r="BM107" s="17" t="s">
        <v>1479</v>
      </c>
    </row>
    <row r="108" s="1" customFormat="1" ht="16.5" customHeight="1">
      <c r="B108" s="38"/>
      <c r="C108" s="216" t="s">
        <v>104</v>
      </c>
      <c r="D108" s="216" t="s">
        <v>172</v>
      </c>
      <c r="E108" s="217" t="s">
        <v>1480</v>
      </c>
      <c r="F108" s="218" t="s">
        <v>1283</v>
      </c>
      <c r="G108" s="219" t="s">
        <v>1209</v>
      </c>
      <c r="H108" s="220">
        <v>2</v>
      </c>
      <c r="I108" s="221"/>
      <c r="J108" s="222">
        <f>ROUND(I108*H108,2)</f>
        <v>0</v>
      </c>
      <c r="K108" s="218" t="s">
        <v>21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92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92</v>
      </c>
      <c r="BM108" s="17" t="s">
        <v>1481</v>
      </c>
    </row>
    <row r="109" s="1" customFormat="1" ht="16.5" customHeight="1">
      <c r="B109" s="38"/>
      <c r="C109" s="216" t="s">
        <v>225</v>
      </c>
      <c r="D109" s="216" t="s">
        <v>172</v>
      </c>
      <c r="E109" s="217" t="s">
        <v>1482</v>
      </c>
      <c r="F109" s="218" t="s">
        <v>1483</v>
      </c>
      <c r="G109" s="219" t="s">
        <v>1209</v>
      </c>
      <c r="H109" s="220">
        <v>1</v>
      </c>
      <c r="I109" s="221"/>
      <c r="J109" s="222">
        <f>ROUND(I109*H109,2)</f>
        <v>0</v>
      </c>
      <c r="K109" s="218" t="s">
        <v>21</v>
      </c>
      <c r="L109" s="43"/>
      <c r="M109" s="223" t="s">
        <v>21</v>
      </c>
      <c r="N109" s="224" t="s">
        <v>44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92</v>
      </c>
      <c r="AT109" s="17" t="s">
        <v>172</v>
      </c>
      <c r="AU109" s="17" t="s">
        <v>82</v>
      </c>
      <c r="AY109" s="17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80</v>
      </c>
      <c r="BK109" s="227">
        <f>ROUND(I109*H109,2)</f>
        <v>0</v>
      </c>
      <c r="BL109" s="17" t="s">
        <v>92</v>
      </c>
      <c r="BM109" s="17" t="s">
        <v>1484</v>
      </c>
    </row>
    <row r="110" s="11" customFormat="1" ht="22.8" customHeight="1">
      <c r="B110" s="200"/>
      <c r="C110" s="201"/>
      <c r="D110" s="202" t="s">
        <v>72</v>
      </c>
      <c r="E110" s="214" t="s">
        <v>1291</v>
      </c>
      <c r="F110" s="214" t="s">
        <v>1485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SUM(P111:P119)</f>
        <v>0</v>
      </c>
      <c r="Q110" s="208"/>
      <c r="R110" s="209">
        <f>SUM(R111:R119)</f>
        <v>0</v>
      </c>
      <c r="S110" s="208"/>
      <c r="T110" s="210">
        <f>SUM(T111:T119)</f>
        <v>0</v>
      </c>
      <c r="AR110" s="211" t="s">
        <v>80</v>
      </c>
      <c r="AT110" s="212" t="s">
        <v>72</v>
      </c>
      <c r="AU110" s="212" t="s">
        <v>80</v>
      </c>
      <c r="AY110" s="211" t="s">
        <v>170</v>
      </c>
      <c r="BK110" s="213">
        <f>SUM(BK111:BK119)</f>
        <v>0</v>
      </c>
    </row>
    <row r="111" s="1" customFormat="1" ht="16.5" customHeight="1">
      <c r="B111" s="38"/>
      <c r="C111" s="216" t="s">
        <v>233</v>
      </c>
      <c r="D111" s="216" t="s">
        <v>172</v>
      </c>
      <c r="E111" s="217" t="s">
        <v>1486</v>
      </c>
      <c r="F111" s="218" t="s">
        <v>1487</v>
      </c>
      <c r="G111" s="219" t="s">
        <v>1254</v>
      </c>
      <c r="H111" s="220">
        <v>34</v>
      </c>
      <c r="I111" s="221"/>
      <c r="J111" s="222">
        <f>ROUND(I111*H111,2)</f>
        <v>0</v>
      </c>
      <c r="K111" s="218" t="s">
        <v>21</v>
      </c>
      <c r="L111" s="43"/>
      <c r="M111" s="223" t="s">
        <v>21</v>
      </c>
      <c r="N111" s="224" t="s">
        <v>44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92</v>
      </c>
      <c r="AT111" s="17" t="s">
        <v>172</v>
      </c>
      <c r="AU111" s="17" t="s">
        <v>82</v>
      </c>
      <c r="AY111" s="17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80</v>
      </c>
      <c r="BK111" s="227">
        <f>ROUND(I111*H111,2)</f>
        <v>0</v>
      </c>
      <c r="BL111" s="17" t="s">
        <v>92</v>
      </c>
      <c r="BM111" s="17" t="s">
        <v>1488</v>
      </c>
    </row>
    <row r="112" s="1" customFormat="1" ht="16.5" customHeight="1">
      <c r="B112" s="38"/>
      <c r="C112" s="216" t="s">
        <v>237</v>
      </c>
      <c r="D112" s="216" t="s">
        <v>172</v>
      </c>
      <c r="E112" s="217" t="s">
        <v>1489</v>
      </c>
      <c r="F112" s="218" t="s">
        <v>1490</v>
      </c>
      <c r="G112" s="219" t="s">
        <v>1254</v>
      </c>
      <c r="H112" s="220">
        <v>14</v>
      </c>
      <c r="I112" s="221"/>
      <c r="J112" s="222">
        <f>ROUND(I112*H112,2)</f>
        <v>0</v>
      </c>
      <c r="K112" s="218" t="s">
        <v>21</v>
      </c>
      <c r="L112" s="43"/>
      <c r="M112" s="223" t="s">
        <v>21</v>
      </c>
      <c r="N112" s="224" t="s">
        <v>44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92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1491</v>
      </c>
    </row>
    <row r="113" s="1" customFormat="1" ht="16.5" customHeight="1">
      <c r="B113" s="38"/>
      <c r="C113" s="216" t="s">
        <v>259</v>
      </c>
      <c r="D113" s="216" t="s">
        <v>172</v>
      </c>
      <c r="E113" s="217" t="s">
        <v>1492</v>
      </c>
      <c r="F113" s="218" t="s">
        <v>1493</v>
      </c>
      <c r="G113" s="219" t="s">
        <v>1254</v>
      </c>
      <c r="H113" s="220">
        <v>27</v>
      </c>
      <c r="I113" s="221"/>
      <c r="J113" s="222">
        <f>ROUND(I113*H113,2)</f>
        <v>0</v>
      </c>
      <c r="K113" s="218" t="s">
        <v>21</v>
      </c>
      <c r="L113" s="43"/>
      <c r="M113" s="223" t="s">
        <v>21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92</v>
      </c>
      <c r="AT113" s="17" t="s">
        <v>172</v>
      </c>
      <c r="AU113" s="17" t="s">
        <v>82</v>
      </c>
      <c r="AY113" s="17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80</v>
      </c>
      <c r="BK113" s="227">
        <f>ROUND(I113*H113,2)</f>
        <v>0</v>
      </c>
      <c r="BL113" s="17" t="s">
        <v>92</v>
      </c>
      <c r="BM113" s="17" t="s">
        <v>1494</v>
      </c>
    </row>
    <row r="114" s="1" customFormat="1" ht="16.5" customHeight="1">
      <c r="B114" s="38"/>
      <c r="C114" s="216" t="s">
        <v>282</v>
      </c>
      <c r="D114" s="216" t="s">
        <v>172</v>
      </c>
      <c r="E114" s="217" t="s">
        <v>1495</v>
      </c>
      <c r="F114" s="218" t="s">
        <v>1496</v>
      </c>
      <c r="G114" s="219" t="s">
        <v>1254</v>
      </c>
      <c r="H114" s="220">
        <v>16</v>
      </c>
      <c r="I114" s="221"/>
      <c r="J114" s="222">
        <f>ROUND(I114*H114,2)</f>
        <v>0</v>
      </c>
      <c r="K114" s="218" t="s">
        <v>21</v>
      </c>
      <c r="L114" s="43"/>
      <c r="M114" s="223" t="s">
        <v>21</v>
      </c>
      <c r="N114" s="224" t="s">
        <v>44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92</v>
      </c>
      <c r="AT114" s="17" t="s">
        <v>172</v>
      </c>
      <c r="AU114" s="17" t="s">
        <v>82</v>
      </c>
      <c r="AY114" s="17" t="s">
        <v>170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80</v>
      </c>
      <c r="BK114" s="227">
        <f>ROUND(I114*H114,2)</f>
        <v>0</v>
      </c>
      <c r="BL114" s="17" t="s">
        <v>92</v>
      </c>
      <c r="BM114" s="17" t="s">
        <v>1497</v>
      </c>
    </row>
    <row r="115" s="1" customFormat="1" ht="16.5" customHeight="1">
      <c r="B115" s="38"/>
      <c r="C115" s="216" t="s">
        <v>291</v>
      </c>
      <c r="D115" s="216" t="s">
        <v>172</v>
      </c>
      <c r="E115" s="217" t="s">
        <v>1498</v>
      </c>
      <c r="F115" s="218" t="s">
        <v>1499</v>
      </c>
      <c r="G115" s="219" t="s">
        <v>1254</v>
      </c>
      <c r="H115" s="220">
        <v>32</v>
      </c>
      <c r="I115" s="221"/>
      <c r="J115" s="222">
        <f>ROUND(I115*H115,2)</f>
        <v>0</v>
      </c>
      <c r="K115" s="218" t="s">
        <v>21</v>
      </c>
      <c r="L115" s="43"/>
      <c r="M115" s="223" t="s">
        <v>21</v>
      </c>
      <c r="N115" s="224" t="s">
        <v>44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92</v>
      </c>
      <c r="AT115" s="17" t="s">
        <v>172</v>
      </c>
      <c r="AU115" s="17" t="s">
        <v>82</v>
      </c>
      <c r="AY115" s="17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80</v>
      </c>
      <c r="BK115" s="227">
        <f>ROUND(I115*H115,2)</f>
        <v>0</v>
      </c>
      <c r="BL115" s="17" t="s">
        <v>92</v>
      </c>
      <c r="BM115" s="17" t="s">
        <v>1500</v>
      </c>
    </row>
    <row r="116" s="1" customFormat="1" ht="16.5" customHeight="1">
      <c r="B116" s="38"/>
      <c r="C116" s="216" t="s">
        <v>8</v>
      </c>
      <c r="D116" s="216" t="s">
        <v>172</v>
      </c>
      <c r="E116" s="217" t="s">
        <v>1501</v>
      </c>
      <c r="F116" s="218" t="s">
        <v>1502</v>
      </c>
      <c r="G116" s="219" t="s">
        <v>1254</v>
      </c>
      <c r="H116" s="220">
        <v>12</v>
      </c>
      <c r="I116" s="221"/>
      <c r="J116" s="222">
        <f>ROUND(I116*H116,2)</f>
        <v>0</v>
      </c>
      <c r="K116" s="218" t="s">
        <v>21</v>
      </c>
      <c r="L116" s="43"/>
      <c r="M116" s="223" t="s">
        <v>21</v>
      </c>
      <c r="N116" s="224" t="s">
        <v>44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92</v>
      </c>
      <c r="AT116" s="17" t="s">
        <v>172</v>
      </c>
      <c r="AU116" s="17" t="s">
        <v>82</v>
      </c>
      <c r="AY116" s="17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80</v>
      </c>
      <c r="BK116" s="227">
        <f>ROUND(I116*H116,2)</f>
        <v>0</v>
      </c>
      <c r="BL116" s="17" t="s">
        <v>92</v>
      </c>
      <c r="BM116" s="17" t="s">
        <v>1503</v>
      </c>
    </row>
    <row r="117" s="1" customFormat="1" ht="16.5" customHeight="1">
      <c r="B117" s="38"/>
      <c r="C117" s="216" t="s">
        <v>303</v>
      </c>
      <c r="D117" s="216" t="s">
        <v>172</v>
      </c>
      <c r="E117" s="217" t="s">
        <v>1504</v>
      </c>
      <c r="F117" s="218" t="s">
        <v>1505</v>
      </c>
      <c r="G117" s="219" t="s">
        <v>1254</v>
      </c>
      <c r="H117" s="220">
        <v>26</v>
      </c>
      <c r="I117" s="221"/>
      <c r="J117" s="222">
        <f>ROUND(I117*H117,2)</f>
        <v>0</v>
      </c>
      <c r="K117" s="218" t="s">
        <v>21</v>
      </c>
      <c r="L117" s="43"/>
      <c r="M117" s="223" t="s">
        <v>21</v>
      </c>
      <c r="N117" s="224" t="s">
        <v>44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92</v>
      </c>
      <c r="AT117" s="17" t="s">
        <v>172</v>
      </c>
      <c r="AU117" s="17" t="s">
        <v>82</v>
      </c>
      <c r="AY117" s="17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80</v>
      </c>
      <c r="BK117" s="227">
        <f>ROUND(I117*H117,2)</f>
        <v>0</v>
      </c>
      <c r="BL117" s="17" t="s">
        <v>92</v>
      </c>
      <c r="BM117" s="17" t="s">
        <v>1506</v>
      </c>
    </row>
    <row r="118" s="1" customFormat="1" ht="16.5" customHeight="1">
      <c r="B118" s="38"/>
      <c r="C118" s="216" t="s">
        <v>310</v>
      </c>
      <c r="D118" s="216" t="s">
        <v>172</v>
      </c>
      <c r="E118" s="217" t="s">
        <v>1507</v>
      </c>
      <c r="F118" s="218" t="s">
        <v>1508</v>
      </c>
      <c r="G118" s="219" t="s">
        <v>1254</v>
      </c>
      <c r="H118" s="220">
        <v>16</v>
      </c>
      <c r="I118" s="221"/>
      <c r="J118" s="222">
        <f>ROUND(I118*H118,2)</f>
        <v>0</v>
      </c>
      <c r="K118" s="218" t="s">
        <v>21</v>
      </c>
      <c r="L118" s="43"/>
      <c r="M118" s="223" t="s">
        <v>21</v>
      </c>
      <c r="N118" s="224" t="s">
        <v>44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92</v>
      </c>
      <c r="AT118" s="17" t="s">
        <v>172</v>
      </c>
      <c r="AU118" s="17" t="s">
        <v>82</v>
      </c>
      <c r="AY118" s="17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80</v>
      </c>
      <c r="BK118" s="227">
        <f>ROUND(I118*H118,2)</f>
        <v>0</v>
      </c>
      <c r="BL118" s="17" t="s">
        <v>92</v>
      </c>
      <c r="BM118" s="17" t="s">
        <v>1509</v>
      </c>
    </row>
    <row r="119" s="1" customFormat="1" ht="22.5" customHeight="1">
      <c r="B119" s="38"/>
      <c r="C119" s="216" t="s">
        <v>319</v>
      </c>
      <c r="D119" s="216" t="s">
        <v>172</v>
      </c>
      <c r="E119" s="217" t="s">
        <v>1510</v>
      </c>
      <c r="F119" s="218" t="s">
        <v>1511</v>
      </c>
      <c r="G119" s="219" t="s">
        <v>1147</v>
      </c>
      <c r="H119" s="220">
        <v>1</v>
      </c>
      <c r="I119" s="221"/>
      <c r="J119" s="222">
        <f>ROUND(I119*H119,2)</f>
        <v>0</v>
      </c>
      <c r="K119" s="218" t="s">
        <v>21</v>
      </c>
      <c r="L119" s="43"/>
      <c r="M119" s="223" t="s">
        <v>21</v>
      </c>
      <c r="N119" s="224" t="s">
        <v>44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92</v>
      </c>
      <c r="AT119" s="17" t="s">
        <v>172</v>
      </c>
      <c r="AU119" s="17" t="s">
        <v>82</v>
      </c>
      <c r="AY119" s="17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80</v>
      </c>
      <c r="BK119" s="227">
        <f>ROUND(I119*H119,2)</f>
        <v>0</v>
      </c>
      <c r="BL119" s="17" t="s">
        <v>92</v>
      </c>
      <c r="BM119" s="17" t="s">
        <v>1512</v>
      </c>
    </row>
    <row r="120" s="11" customFormat="1" ht="22.8" customHeight="1">
      <c r="B120" s="200"/>
      <c r="C120" s="201"/>
      <c r="D120" s="202" t="s">
        <v>72</v>
      </c>
      <c r="E120" s="214" t="s">
        <v>1296</v>
      </c>
      <c r="F120" s="214" t="s">
        <v>1513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SUM(P121:P127)</f>
        <v>0</v>
      </c>
      <c r="Q120" s="208"/>
      <c r="R120" s="209">
        <f>SUM(R121:R127)</f>
        <v>0</v>
      </c>
      <c r="S120" s="208"/>
      <c r="T120" s="210">
        <f>SUM(T121:T127)</f>
        <v>0</v>
      </c>
      <c r="AR120" s="211" t="s">
        <v>80</v>
      </c>
      <c r="AT120" s="212" t="s">
        <v>72</v>
      </c>
      <c r="AU120" s="212" t="s">
        <v>80</v>
      </c>
      <c r="AY120" s="211" t="s">
        <v>170</v>
      </c>
      <c r="BK120" s="213">
        <f>SUM(BK121:BK127)</f>
        <v>0</v>
      </c>
    </row>
    <row r="121" s="1" customFormat="1" ht="16.5" customHeight="1">
      <c r="B121" s="38"/>
      <c r="C121" s="216" t="s">
        <v>326</v>
      </c>
      <c r="D121" s="216" t="s">
        <v>172</v>
      </c>
      <c r="E121" s="217" t="s">
        <v>1514</v>
      </c>
      <c r="F121" s="218" t="s">
        <v>1515</v>
      </c>
      <c r="G121" s="219" t="s">
        <v>1209</v>
      </c>
      <c r="H121" s="220">
        <v>3</v>
      </c>
      <c r="I121" s="221"/>
      <c r="J121" s="222">
        <f>ROUND(I121*H121,2)</f>
        <v>0</v>
      </c>
      <c r="K121" s="218" t="s">
        <v>21</v>
      </c>
      <c r="L121" s="43"/>
      <c r="M121" s="223" t="s">
        <v>21</v>
      </c>
      <c r="N121" s="224" t="s">
        <v>44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92</v>
      </c>
      <c r="AT121" s="17" t="s">
        <v>172</v>
      </c>
      <c r="AU121" s="17" t="s">
        <v>82</v>
      </c>
      <c r="AY121" s="17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80</v>
      </c>
      <c r="BK121" s="227">
        <f>ROUND(I121*H121,2)</f>
        <v>0</v>
      </c>
      <c r="BL121" s="17" t="s">
        <v>92</v>
      </c>
      <c r="BM121" s="17" t="s">
        <v>1516</v>
      </c>
    </row>
    <row r="122" s="1" customFormat="1" ht="16.5" customHeight="1">
      <c r="B122" s="38"/>
      <c r="C122" s="216" t="s">
        <v>336</v>
      </c>
      <c r="D122" s="216" t="s">
        <v>172</v>
      </c>
      <c r="E122" s="217" t="s">
        <v>1517</v>
      </c>
      <c r="F122" s="218" t="s">
        <v>1518</v>
      </c>
      <c r="G122" s="219" t="s">
        <v>1209</v>
      </c>
      <c r="H122" s="220">
        <v>1</v>
      </c>
      <c r="I122" s="221"/>
      <c r="J122" s="222">
        <f>ROUND(I122*H122,2)</f>
        <v>0</v>
      </c>
      <c r="K122" s="218" t="s">
        <v>21</v>
      </c>
      <c r="L122" s="43"/>
      <c r="M122" s="223" t="s">
        <v>21</v>
      </c>
      <c r="N122" s="224" t="s">
        <v>44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92</v>
      </c>
      <c r="AT122" s="17" t="s">
        <v>172</v>
      </c>
      <c r="AU122" s="17" t="s">
        <v>82</v>
      </c>
      <c r="AY122" s="17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80</v>
      </c>
      <c r="BK122" s="227">
        <f>ROUND(I122*H122,2)</f>
        <v>0</v>
      </c>
      <c r="BL122" s="17" t="s">
        <v>92</v>
      </c>
      <c r="BM122" s="17" t="s">
        <v>1519</v>
      </c>
    </row>
    <row r="123" s="1" customFormat="1" ht="16.5" customHeight="1">
      <c r="B123" s="38"/>
      <c r="C123" s="216" t="s">
        <v>7</v>
      </c>
      <c r="D123" s="216" t="s">
        <v>172</v>
      </c>
      <c r="E123" s="217" t="s">
        <v>1520</v>
      </c>
      <c r="F123" s="218" t="s">
        <v>1521</v>
      </c>
      <c r="G123" s="219" t="s">
        <v>1209</v>
      </c>
      <c r="H123" s="220">
        <v>3</v>
      </c>
      <c r="I123" s="221"/>
      <c r="J123" s="222">
        <f>ROUND(I123*H123,2)</f>
        <v>0</v>
      </c>
      <c r="K123" s="218" t="s">
        <v>21</v>
      </c>
      <c r="L123" s="43"/>
      <c r="M123" s="223" t="s">
        <v>21</v>
      </c>
      <c r="N123" s="224" t="s">
        <v>44</v>
      </c>
      <c r="O123" s="7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7" t="s">
        <v>92</v>
      </c>
      <c r="AT123" s="17" t="s">
        <v>172</v>
      </c>
      <c r="AU123" s="17" t="s">
        <v>82</v>
      </c>
      <c r="AY123" s="17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80</v>
      </c>
      <c r="BK123" s="227">
        <f>ROUND(I123*H123,2)</f>
        <v>0</v>
      </c>
      <c r="BL123" s="17" t="s">
        <v>92</v>
      </c>
      <c r="BM123" s="17" t="s">
        <v>1522</v>
      </c>
    </row>
    <row r="124" s="1" customFormat="1" ht="16.5" customHeight="1">
      <c r="B124" s="38"/>
      <c r="C124" s="216" t="s">
        <v>353</v>
      </c>
      <c r="D124" s="216" t="s">
        <v>172</v>
      </c>
      <c r="E124" s="217" t="s">
        <v>1523</v>
      </c>
      <c r="F124" s="218" t="s">
        <v>1524</v>
      </c>
      <c r="G124" s="219" t="s">
        <v>1209</v>
      </c>
      <c r="H124" s="220">
        <v>1</v>
      </c>
      <c r="I124" s="221"/>
      <c r="J124" s="222">
        <f>ROUND(I124*H124,2)</f>
        <v>0</v>
      </c>
      <c r="K124" s="218" t="s">
        <v>21</v>
      </c>
      <c r="L124" s="43"/>
      <c r="M124" s="223" t="s">
        <v>21</v>
      </c>
      <c r="N124" s="224" t="s">
        <v>44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92</v>
      </c>
      <c r="AT124" s="17" t="s">
        <v>172</v>
      </c>
      <c r="AU124" s="17" t="s">
        <v>82</v>
      </c>
      <c r="AY124" s="17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80</v>
      </c>
      <c r="BK124" s="227">
        <f>ROUND(I124*H124,2)</f>
        <v>0</v>
      </c>
      <c r="BL124" s="17" t="s">
        <v>92</v>
      </c>
      <c r="BM124" s="17" t="s">
        <v>1525</v>
      </c>
    </row>
    <row r="125" s="1" customFormat="1" ht="16.5" customHeight="1">
      <c r="B125" s="38"/>
      <c r="C125" s="216" t="s">
        <v>362</v>
      </c>
      <c r="D125" s="216" t="s">
        <v>172</v>
      </c>
      <c r="E125" s="217" t="s">
        <v>1526</v>
      </c>
      <c r="F125" s="218" t="s">
        <v>1527</v>
      </c>
      <c r="G125" s="219" t="s">
        <v>1209</v>
      </c>
      <c r="H125" s="220">
        <v>1</v>
      </c>
      <c r="I125" s="221"/>
      <c r="J125" s="222">
        <f>ROUND(I125*H125,2)</f>
        <v>0</v>
      </c>
      <c r="K125" s="218" t="s">
        <v>21</v>
      </c>
      <c r="L125" s="43"/>
      <c r="M125" s="223" t="s">
        <v>21</v>
      </c>
      <c r="N125" s="224" t="s">
        <v>44</v>
      </c>
      <c r="O125" s="7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7" t="s">
        <v>92</v>
      </c>
      <c r="AT125" s="17" t="s">
        <v>172</v>
      </c>
      <c r="AU125" s="17" t="s">
        <v>82</v>
      </c>
      <c r="AY125" s="17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80</v>
      </c>
      <c r="BK125" s="227">
        <f>ROUND(I125*H125,2)</f>
        <v>0</v>
      </c>
      <c r="BL125" s="17" t="s">
        <v>92</v>
      </c>
      <c r="BM125" s="17" t="s">
        <v>1528</v>
      </c>
    </row>
    <row r="126" s="1" customFormat="1" ht="16.5" customHeight="1">
      <c r="B126" s="38"/>
      <c r="C126" s="216" t="s">
        <v>367</v>
      </c>
      <c r="D126" s="216" t="s">
        <v>172</v>
      </c>
      <c r="E126" s="217" t="s">
        <v>1529</v>
      </c>
      <c r="F126" s="218" t="s">
        <v>1530</v>
      </c>
      <c r="G126" s="219" t="s">
        <v>1209</v>
      </c>
      <c r="H126" s="220">
        <v>1</v>
      </c>
      <c r="I126" s="221"/>
      <c r="J126" s="222">
        <f>ROUND(I126*H126,2)</f>
        <v>0</v>
      </c>
      <c r="K126" s="218" t="s">
        <v>21</v>
      </c>
      <c r="L126" s="43"/>
      <c r="M126" s="223" t="s">
        <v>21</v>
      </c>
      <c r="N126" s="224" t="s">
        <v>44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92</v>
      </c>
      <c r="AT126" s="17" t="s">
        <v>172</v>
      </c>
      <c r="AU126" s="17" t="s">
        <v>82</v>
      </c>
      <c r="AY126" s="17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80</v>
      </c>
      <c r="BK126" s="227">
        <f>ROUND(I126*H126,2)</f>
        <v>0</v>
      </c>
      <c r="BL126" s="17" t="s">
        <v>92</v>
      </c>
      <c r="BM126" s="17" t="s">
        <v>1531</v>
      </c>
    </row>
    <row r="127" s="1" customFormat="1" ht="16.5" customHeight="1">
      <c r="B127" s="38"/>
      <c r="C127" s="216" t="s">
        <v>371</v>
      </c>
      <c r="D127" s="216" t="s">
        <v>172</v>
      </c>
      <c r="E127" s="217" t="s">
        <v>1532</v>
      </c>
      <c r="F127" s="218" t="s">
        <v>1533</v>
      </c>
      <c r="G127" s="219" t="s">
        <v>1209</v>
      </c>
      <c r="H127" s="220">
        <v>1</v>
      </c>
      <c r="I127" s="221"/>
      <c r="J127" s="222">
        <f>ROUND(I127*H127,2)</f>
        <v>0</v>
      </c>
      <c r="K127" s="218" t="s">
        <v>21</v>
      </c>
      <c r="L127" s="43"/>
      <c r="M127" s="223" t="s">
        <v>21</v>
      </c>
      <c r="N127" s="224" t="s">
        <v>44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92</v>
      </c>
      <c r="AT127" s="17" t="s">
        <v>172</v>
      </c>
      <c r="AU127" s="17" t="s">
        <v>82</v>
      </c>
      <c r="AY127" s="17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80</v>
      </c>
      <c r="BK127" s="227">
        <f>ROUND(I127*H127,2)</f>
        <v>0</v>
      </c>
      <c r="BL127" s="17" t="s">
        <v>92</v>
      </c>
      <c r="BM127" s="17" t="s">
        <v>1534</v>
      </c>
    </row>
    <row r="128" s="11" customFormat="1" ht="22.8" customHeight="1">
      <c r="B128" s="200"/>
      <c r="C128" s="201"/>
      <c r="D128" s="202" t="s">
        <v>72</v>
      </c>
      <c r="E128" s="214" t="s">
        <v>1310</v>
      </c>
      <c r="F128" s="214" t="s">
        <v>1535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SUM(P129:P130)</f>
        <v>0</v>
      </c>
      <c r="Q128" s="208"/>
      <c r="R128" s="209">
        <f>SUM(R129:R130)</f>
        <v>0</v>
      </c>
      <c r="S128" s="208"/>
      <c r="T128" s="210">
        <f>SUM(T129:T130)</f>
        <v>0</v>
      </c>
      <c r="AR128" s="211" t="s">
        <v>80</v>
      </c>
      <c r="AT128" s="212" t="s">
        <v>72</v>
      </c>
      <c r="AU128" s="212" t="s">
        <v>80</v>
      </c>
      <c r="AY128" s="211" t="s">
        <v>170</v>
      </c>
      <c r="BK128" s="213">
        <f>SUM(BK129:BK130)</f>
        <v>0</v>
      </c>
    </row>
    <row r="129" s="1" customFormat="1" ht="16.5" customHeight="1">
      <c r="B129" s="38"/>
      <c r="C129" s="216" t="s">
        <v>376</v>
      </c>
      <c r="D129" s="216" t="s">
        <v>172</v>
      </c>
      <c r="E129" s="217" t="s">
        <v>1536</v>
      </c>
      <c r="F129" s="218" t="s">
        <v>1537</v>
      </c>
      <c r="G129" s="219" t="s">
        <v>1209</v>
      </c>
      <c r="H129" s="220">
        <v>11</v>
      </c>
      <c r="I129" s="221"/>
      <c r="J129" s="222">
        <f>ROUND(I129*H129,2)</f>
        <v>0</v>
      </c>
      <c r="K129" s="218" t="s">
        <v>21</v>
      </c>
      <c r="L129" s="43"/>
      <c r="M129" s="223" t="s">
        <v>21</v>
      </c>
      <c r="N129" s="224" t="s">
        <v>44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92</v>
      </c>
      <c r="AT129" s="17" t="s">
        <v>172</v>
      </c>
      <c r="AU129" s="17" t="s">
        <v>82</v>
      </c>
      <c r="AY129" s="17" t="s">
        <v>170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80</v>
      </c>
      <c r="BK129" s="227">
        <f>ROUND(I129*H129,2)</f>
        <v>0</v>
      </c>
      <c r="BL129" s="17" t="s">
        <v>92</v>
      </c>
      <c r="BM129" s="17" t="s">
        <v>1538</v>
      </c>
    </row>
    <row r="130" s="1" customFormat="1" ht="16.5" customHeight="1">
      <c r="B130" s="38"/>
      <c r="C130" s="216" t="s">
        <v>382</v>
      </c>
      <c r="D130" s="216" t="s">
        <v>172</v>
      </c>
      <c r="E130" s="217" t="s">
        <v>1539</v>
      </c>
      <c r="F130" s="218" t="s">
        <v>1540</v>
      </c>
      <c r="G130" s="219" t="s">
        <v>1209</v>
      </c>
      <c r="H130" s="220">
        <v>10</v>
      </c>
      <c r="I130" s="221"/>
      <c r="J130" s="222">
        <f>ROUND(I130*H130,2)</f>
        <v>0</v>
      </c>
      <c r="K130" s="218" t="s">
        <v>21</v>
      </c>
      <c r="L130" s="43"/>
      <c r="M130" s="223" t="s">
        <v>21</v>
      </c>
      <c r="N130" s="224" t="s">
        <v>44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92</v>
      </c>
      <c r="AT130" s="17" t="s">
        <v>172</v>
      </c>
      <c r="AU130" s="17" t="s">
        <v>82</v>
      </c>
      <c r="AY130" s="17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80</v>
      </c>
      <c r="BK130" s="227">
        <f>ROUND(I130*H130,2)</f>
        <v>0</v>
      </c>
      <c r="BL130" s="17" t="s">
        <v>92</v>
      </c>
      <c r="BM130" s="17" t="s">
        <v>1541</v>
      </c>
    </row>
    <row r="131" s="11" customFormat="1" ht="22.8" customHeight="1">
      <c r="B131" s="200"/>
      <c r="C131" s="201"/>
      <c r="D131" s="202" t="s">
        <v>72</v>
      </c>
      <c r="E131" s="214" t="s">
        <v>1542</v>
      </c>
      <c r="F131" s="214" t="s">
        <v>1292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SUM(P132:P138)</f>
        <v>0</v>
      </c>
      <c r="Q131" s="208"/>
      <c r="R131" s="209">
        <f>SUM(R132:R138)</f>
        <v>0</v>
      </c>
      <c r="S131" s="208"/>
      <c r="T131" s="210">
        <f>SUM(T132:T138)</f>
        <v>0</v>
      </c>
      <c r="AR131" s="211" t="s">
        <v>80</v>
      </c>
      <c r="AT131" s="212" t="s">
        <v>72</v>
      </c>
      <c r="AU131" s="212" t="s">
        <v>80</v>
      </c>
      <c r="AY131" s="211" t="s">
        <v>170</v>
      </c>
      <c r="BK131" s="213">
        <f>SUM(BK132:BK138)</f>
        <v>0</v>
      </c>
    </row>
    <row r="132" s="1" customFormat="1" ht="22.5" customHeight="1">
      <c r="B132" s="38"/>
      <c r="C132" s="216" t="s">
        <v>391</v>
      </c>
      <c r="D132" s="216" t="s">
        <v>172</v>
      </c>
      <c r="E132" s="217" t="s">
        <v>1543</v>
      </c>
      <c r="F132" s="218" t="s">
        <v>1544</v>
      </c>
      <c r="G132" s="219" t="s">
        <v>1147</v>
      </c>
      <c r="H132" s="220">
        <v>1</v>
      </c>
      <c r="I132" s="221"/>
      <c r="J132" s="222">
        <f>ROUND(I132*H132,2)</f>
        <v>0</v>
      </c>
      <c r="K132" s="218" t="s">
        <v>21</v>
      </c>
      <c r="L132" s="43"/>
      <c r="M132" s="223" t="s">
        <v>21</v>
      </c>
      <c r="N132" s="224" t="s">
        <v>44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92</v>
      </c>
      <c r="AT132" s="17" t="s">
        <v>172</v>
      </c>
      <c r="AU132" s="17" t="s">
        <v>82</v>
      </c>
      <c r="AY132" s="17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80</v>
      </c>
      <c r="BK132" s="227">
        <f>ROUND(I132*H132,2)</f>
        <v>0</v>
      </c>
      <c r="BL132" s="17" t="s">
        <v>92</v>
      </c>
      <c r="BM132" s="17" t="s">
        <v>1545</v>
      </c>
    </row>
    <row r="133" s="1" customFormat="1" ht="16.5" customHeight="1">
      <c r="B133" s="38"/>
      <c r="C133" s="216" t="s">
        <v>401</v>
      </c>
      <c r="D133" s="216" t="s">
        <v>172</v>
      </c>
      <c r="E133" s="217" t="s">
        <v>1546</v>
      </c>
      <c r="F133" s="218" t="s">
        <v>1547</v>
      </c>
      <c r="G133" s="219" t="s">
        <v>1548</v>
      </c>
      <c r="H133" s="220">
        <v>72</v>
      </c>
      <c r="I133" s="221"/>
      <c r="J133" s="222">
        <f>ROUND(I133*H133,2)</f>
        <v>0</v>
      </c>
      <c r="K133" s="218" t="s">
        <v>21</v>
      </c>
      <c r="L133" s="43"/>
      <c r="M133" s="223" t="s">
        <v>21</v>
      </c>
      <c r="N133" s="224" t="s">
        <v>44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92</v>
      </c>
      <c r="AT133" s="17" t="s">
        <v>172</v>
      </c>
      <c r="AU133" s="17" t="s">
        <v>82</v>
      </c>
      <c r="AY133" s="17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80</v>
      </c>
      <c r="BK133" s="227">
        <f>ROUND(I133*H133,2)</f>
        <v>0</v>
      </c>
      <c r="BL133" s="17" t="s">
        <v>92</v>
      </c>
      <c r="BM133" s="17" t="s">
        <v>1549</v>
      </c>
    </row>
    <row r="134" s="1" customFormat="1" ht="16.5" customHeight="1">
      <c r="B134" s="38"/>
      <c r="C134" s="216" t="s">
        <v>409</v>
      </c>
      <c r="D134" s="216" t="s">
        <v>172</v>
      </c>
      <c r="E134" s="217" t="s">
        <v>1550</v>
      </c>
      <c r="F134" s="218" t="s">
        <v>1551</v>
      </c>
      <c r="G134" s="219" t="s">
        <v>1147</v>
      </c>
      <c r="H134" s="220">
        <v>1</v>
      </c>
      <c r="I134" s="221"/>
      <c r="J134" s="222">
        <f>ROUND(I134*H134,2)</f>
        <v>0</v>
      </c>
      <c r="K134" s="218" t="s">
        <v>21</v>
      </c>
      <c r="L134" s="43"/>
      <c r="M134" s="223" t="s">
        <v>21</v>
      </c>
      <c r="N134" s="224" t="s">
        <v>44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92</v>
      </c>
      <c r="AT134" s="17" t="s">
        <v>172</v>
      </c>
      <c r="AU134" s="17" t="s">
        <v>82</v>
      </c>
      <c r="AY134" s="17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80</v>
      </c>
      <c r="BK134" s="227">
        <f>ROUND(I134*H134,2)</f>
        <v>0</v>
      </c>
      <c r="BL134" s="17" t="s">
        <v>92</v>
      </c>
      <c r="BM134" s="17" t="s">
        <v>1552</v>
      </c>
    </row>
    <row r="135" s="1" customFormat="1" ht="22.5" customHeight="1">
      <c r="B135" s="38"/>
      <c r="C135" s="216" t="s">
        <v>416</v>
      </c>
      <c r="D135" s="216" t="s">
        <v>172</v>
      </c>
      <c r="E135" s="217" t="s">
        <v>1553</v>
      </c>
      <c r="F135" s="218" t="s">
        <v>1554</v>
      </c>
      <c r="G135" s="219" t="s">
        <v>1147</v>
      </c>
      <c r="H135" s="220">
        <v>1</v>
      </c>
      <c r="I135" s="221"/>
      <c r="J135" s="222">
        <f>ROUND(I135*H135,2)</f>
        <v>0</v>
      </c>
      <c r="K135" s="218" t="s">
        <v>21</v>
      </c>
      <c r="L135" s="43"/>
      <c r="M135" s="223" t="s">
        <v>21</v>
      </c>
      <c r="N135" s="224" t="s">
        <v>44</v>
      </c>
      <c r="O135" s="7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AR135" s="17" t="s">
        <v>92</v>
      </c>
      <c r="AT135" s="17" t="s">
        <v>172</v>
      </c>
      <c r="AU135" s="17" t="s">
        <v>82</v>
      </c>
      <c r="AY135" s="17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80</v>
      </c>
      <c r="BK135" s="227">
        <f>ROUND(I135*H135,2)</f>
        <v>0</v>
      </c>
      <c r="BL135" s="17" t="s">
        <v>92</v>
      </c>
      <c r="BM135" s="17" t="s">
        <v>1555</v>
      </c>
    </row>
    <row r="136" s="1" customFormat="1" ht="16.5" customHeight="1">
      <c r="B136" s="38"/>
      <c r="C136" s="216" t="s">
        <v>424</v>
      </c>
      <c r="D136" s="216" t="s">
        <v>172</v>
      </c>
      <c r="E136" s="217" t="s">
        <v>1556</v>
      </c>
      <c r="F136" s="218" t="s">
        <v>1557</v>
      </c>
      <c r="G136" s="219" t="s">
        <v>1147</v>
      </c>
      <c r="H136" s="220">
        <v>1</v>
      </c>
      <c r="I136" s="221"/>
      <c r="J136" s="222">
        <f>ROUND(I136*H136,2)</f>
        <v>0</v>
      </c>
      <c r="K136" s="218" t="s">
        <v>21</v>
      </c>
      <c r="L136" s="43"/>
      <c r="M136" s="223" t="s">
        <v>21</v>
      </c>
      <c r="N136" s="224" t="s">
        <v>44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92</v>
      </c>
      <c r="AT136" s="17" t="s">
        <v>172</v>
      </c>
      <c r="AU136" s="17" t="s">
        <v>82</v>
      </c>
      <c r="AY136" s="17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80</v>
      </c>
      <c r="BK136" s="227">
        <f>ROUND(I136*H136,2)</f>
        <v>0</v>
      </c>
      <c r="BL136" s="17" t="s">
        <v>92</v>
      </c>
      <c r="BM136" s="17" t="s">
        <v>1558</v>
      </c>
    </row>
    <row r="137" s="1" customFormat="1" ht="16.5" customHeight="1">
      <c r="B137" s="38"/>
      <c r="C137" s="216" t="s">
        <v>432</v>
      </c>
      <c r="D137" s="216" t="s">
        <v>172</v>
      </c>
      <c r="E137" s="217" t="s">
        <v>1559</v>
      </c>
      <c r="F137" s="218" t="s">
        <v>1560</v>
      </c>
      <c r="G137" s="219" t="s">
        <v>1147</v>
      </c>
      <c r="H137" s="220">
        <v>1</v>
      </c>
      <c r="I137" s="221"/>
      <c r="J137" s="222">
        <f>ROUND(I137*H137,2)</f>
        <v>0</v>
      </c>
      <c r="K137" s="218" t="s">
        <v>21</v>
      </c>
      <c r="L137" s="43"/>
      <c r="M137" s="223" t="s">
        <v>21</v>
      </c>
      <c r="N137" s="224" t="s">
        <v>44</v>
      </c>
      <c r="O137" s="7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7" t="s">
        <v>92</v>
      </c>
      <c r="AT137" s="17" t="s">
        <v>172</v>
      </c>
      <c r="AU137" s="17" t="s">
        <v>82</v>
      </c>
      <c r="AY137" s="17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80</v>
      </c>
      <c r="BK137" s="227">
        <f>ROUND(I137*H137,2)</f>
        <v>0</v>
      </c>
      <c r="BL137" s="17" t="s">
        <v>92</v>
      </c>
      <c r="BM137" s="17" t="s">
        <v>1561</v>
      </c>
    </row>
    <row r="138" s="1" customFormat="1" ht="16.5" customHeight="1">
      <c r="B138" s="38"/>
      <c r="C138" s="216" t="s">
        <v>439</v>
      </c>
      <c r="D138" s="216" t="s">
        <v>172</v>
      </c>
      <c r="E138" s="217" t="s">
        <v>1562</v>
      </c>
      <c r="F138" s="218" t="s">
        <v>1563</v>
      </c>
      <c r="G138" s="219" t="s">
        <v>1564</v>
      </c>
      <c r="H138" s="220">
        <v>1</v>
      </c>
      <c r="I138" s="221"/>
      <c r="J138" s="222">
        <f>ROUND(I138*H138,2)</f>
        <v>0</v>
      </c>
      <c r="K138" s="218" t="s">
        <v>21</v>
      </c>
      <c r="L138" s="43"/>
      <c r="M138" s="223" t="s">
        <v>21</v>
      </c>
      <c r="N138" s="224" t="s">
        <v>44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92</v>
      </c>
      <c r="AT138" s="17" t="s">
        <v>172</v>
      </c>
      <c r="AU138" s="17" t="s">
        <v>82</v>
      </c>
      <c r="AY138" s="17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80</v>
      </c>
      <c r="BK138" s="227">
        <f>ROUND(I138*H138,2)</f>
        <v>0</v>
      </c>
      <c r="BL138" s="17" t="s">
        <v>92</v>
      </c>
      <c r="BM138" s="17" t="s">
        <v>1565</v>
      </c>
    </row>
    <row r="139" s="11" customFormat="1" ht="22.8" customHeight="1">
      <c r="B139" s="200"/>
      <c r="C139" s="201"/>
      <c r="D139" s="202" t="s">
        <v>72</v>
      </c>
      <c r="E139" s="214" t="s">
        <v>1566</v>
      </c>
      <c r="F139" s="214" t="s">
        <v>1297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AR139" s="211" t="s">
        <v>80</v>
      </c>
      <c r="AT139" s="212" t="s">
        <v>72</v>
      </c>
      <c r="AU139" s="212" t="s">
        <v>80</v>
      </c>
      <c r="AY139" s="211" t="s">
        <v>170</v>
      </c>
      <c r="BK139" s="213">
        <f>BK140</f>
        <v>0</v>
      </c>
    </row>
    <row r="140" s="1" customFormat="1" ht="16.5" customHeight="1">
      <c r="B140" s="38"/>
      <c r="C140" s="216" t="s">
        <v>444</v>
      </c>
      <c r="D140" s="216" t="s">
        <v>172</v>
      </c>
      <c r="E140" s="217" t="s">
        <v>1567</v>
      </c>
      <c r="F140" s="218" t="s">
        <v>1568</v>
      </c>
      <c r="G140" s="219" t="s">
        <v>1147</v>
      </c>
      <c r="H140" s="220">
        <v>1</v>
      </c>
      <c r="I140" s="221"/>
      <c r="J140" s="222">
        <f>ROUND(I140*H140,2)</f>
        <v>0</v>
      </c>
      <c r="K140" s="218" t="s">
        <v>21</v>
      </c>
      <c r="L140" s="43"/>
      <c r="M140" s="223" t="s">
        <v>21</v>
      </c>
      <c r="N140" s="224" t="s">
        <v>44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92</v>
      </c>
      <c r="AT140" s="17" t="s">
        <v>172</v>
      </c>
      <c r="AU140" s="17" t="s">
        <v>82</v>
      </c>
      <c r="AY140" s="17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80</v>
      </c>
      <c r="BK140" s="227">
        <f>ROUND(I140*H140,2)</f>
        <v>0</v>
      </c>
      <c r="BL140" s="17" t="s">
        <v>92</v>
      </c>
      <c r="BM140" s="17" t="s">
        <v>1569</v>
      </c>
    </row>
    <row r="141" s="11" customFormat="1" ht="25.92" customHeight="1">
      <c r="B141" s="200"/>
      <c r="C141" s="201"/>
      <c r="D141" s="202" t="s">
        <v>72</v>
      </c>
      <c r="E141" s="203" t="s">
        <v>1155</v>
      </c>
      <c r="F141" s="203" t="s">
        <v>1156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AR141" s="211" t="s">
        <v>95</v>
      </c>
      <c r="AT141" s="212" t="s">
        <v>72</v>
      </c>
      <c r="AU141" s="212" t="s">
        <v>73</v>
      </c>
      <c r="AY141" s="211" t="s">
        <v>170</v>
      </c>
      <c r="BK141" s="213">
        <f>BK142</f>
        <v>0</v>
      </c>
    </row>
    <row r="142" s="11" customFormat="1" ht="22.8" customHeight="1">
      <c r="B142" s="200"/>
      <c r="C142" s="201"/>
      <c r="D142" s="202" t="s">
        <v>72</v>
      </c>
      <c r="E142" s="214" t="s">
        <v>1157</v>
      </c>
      <c r="F142" s="214" t="s">
        <v>1158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AR142" s="211" t="s">
        <v>95</v>
      </c>
      <c r="AT142" s="212" t="s">
        <v>72</v>
      </c>
      <c r="AU142" s="212" t="s">
        <v>80</v>
      </c>
      <c r="AY142" s="211" t="s">
        <v>170</v>
      </c>
      <c r="BK142" s="213">
        <f>BK143</f>
        <v>0</v>
      </c>
    </row>
    <row r="143" s="1" customFormat="1" ht="16.5" customHeight="1">
      <c r="B143" s="38"/>
      <c r="C143" s="216" t="s">
        <v>449</v>
      </c>
      <c r="D143" s="216" t="s">
        <v>172</v>
      </c>
      <c r="E143" s="217" t="s">
        <v>1160</v>
      </c>
      <c r="F143" s="218" t="s">
        <v>1570</v>
      </c>
      <c r="G143" s="219" t="s">
        <v>1147</v>
      </c>
      <c r="H143" s="220">
        <v>1</v>
      </c>
      <c r="I143" s="221"/>
      <c r="J143" s="222">
        <f>ROUND(I143*H143,2)</f>
        <v>0</v>
      </c>
      <c r="K143" s="218" t="s">
        <v>176</v>
      </c>
      <c r="L143" s="43"/>
      <c r="M143" s="271" t="s">
        <v>21</v>
      </c>
      <c r="N143" s="272" t="s">
        <v>44</v>
      </c>
      <c r="O143" s="273"/>
      <c r="P143" s="274">
        <f>O143*H143</f>
        <v>0</v>
      </c>
      <c r="Q143" s="274">
        <v>0</v>
      </c>
      <c r="R143" s="274">
        <f>Q143*H143</f>
        <v>0</v>
      </c>
      <c r="S143" s="274">
        <v>0</v>
      </c>
      <c r="T143" s="275">
        <f>S143*H143</f>
        <v>0</v>
      </c>
      <c r="AR143" s="17" t="s">
        <v>1162</v>
      </c>
      <c r="AT143" s="17" t="s">
        <v>172</v>
      </c>
      <c r="AU143" s="17" t="s">
        <v>82</v>
      </c>
      <c r="AY143" s="17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80</v>
      </c>
      <c r="BK143" s="227">
        <f>ROUND(I143*H143,2)</f>
        <v>0</v>
      </c>
      <c r="BL143" s="17" t="s">
        <v>1162</v>
      </c>
      <c r="BM143" s="17" t="s">
        <v>1571</v>
      </c>
    </row>
    <row r="144" s="1" customFormat="1" ht="6.96" customHeight="1">
      <c r="B144" s="57"/>
      <c r="C144" s="58"/>
      <c r="D144" s="58"/>
      <c r="E144" s="58"/>
      <c r="F144" s="58"/>
      <c r="G144" s="58"/>
      <c r="H144" s="58"/>
      <c r="I144" s="166"/>
      <c r="J144" s="58"/>
      <c r="K144" s="58"/>
      <c r="L144" s="43"/>
    </row>
  </sheetData>
  <sheetProtection sheet="1" autoFilter="0" formatColumns="0" formatRows="0" objects="1" scenarios="1" spinCount="100000" saltValue="MJRUPixlEdYV8GvPs3RhlhbxQ3Gwkbna0yc9th4ZguYhnmJZBVvf2nBqWfMyCBU57dS96S7UE/i3tGE73TKO2A==" hashValue="zLV/XdtUYLy+WE1z4346KK4MH+4SzE+ZVJEYg+oW5x1ztWez9E1oSEFcstK4Bx301y0pOPnE4D8zUNDBP4y/bQ==" algorithmName="SHA-512" password="CC35"/>
  <autoFilter ref="C95:K1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103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1572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22.5" customHeight="1">
      <c r="B29" s="146"/>
      <c r="E29" s="147" t="s">
        <v>1573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ROUND(J91,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ROUND((SUM(BE91:BE146)),  2)</f>
        <v>0</v>
      </c>
      <c r="I35" s="155">
        <v>0.20999999999999999</v>
      </c>
      <c r="J35" s="154">
        <f>ROUND(((SUM(BE91:BE146))*I35),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ROUND((SUM(BF91:BF146)),  2)</f>
        <v>0</v>
      </c>
      <c r="I36" s="155">
        <v>0.14999999999999999</v>
      </c>
      <c r="J36" s="154">
        <f>ROUND(((SUM(BF91:BF146))*I36),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ROUND((SUM(BG91:BG146)),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ROUND((SUM(BH91:BH146)),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ROUND((SUM(BI91:BI146)),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7 - ELEKTROINSTALACE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J91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1574</v>
      </c>
      <c r="E64" s="179"/>
      <c r="F64" s="179"/>
      <c r="G64" s="179"/>
      <c r="H64" s="179"/>
      <c r="I64" s="180"/>
      <c r="J64" s="181">
        <f>J92</f>
        <v>0</v>
      </c>
      <c r="K64" s="177"/>
      <c r="L64" s="182"/>
    </row>
    <row r="65" s="9" customFormat="1" ht="19.92" customHeight="1">
      <c r="B65" s="183"/>
      <c r="C65" s="121"/>
      <c r="D65" s="184" t="s">
        <v>1575</v>
      </c>
      <c r="E65" s="185"/>
      <c r="F65" s="185"/>
      <c r="G65" s="185"/>
      <c r="H65" s="185"/>
      <c r="I65" s="186"/>
      <c r="J65" s="187">
        <f>J93</f>
        <v>0</v>
      </c>
      <c r="K65" s="121"/>
      <c r="L65" s="188"/>
    </row>
    <row r="66" s="9" customFormat="1" ht="19.92" customHeight="1">
      <c r="B66" s="183"/>
      <c r="C66" s="121"/>
      <c r="D66" s="184" t="s">
        <v>1576</v>
      </c>
      <c r="E66" s="185"/>
      <c r="F66" s="185"/>
      <c r="G66" s="185"/>
      <c r="H66" s="185"/>
      <c r="I66" s="186"/>
      <c r="J66" s="187">
        <f>J114</f>
        <v>0</v>
      </c>
      <c r="K66" s="121"/>
      <c r="L66" s="188"/>
    </row>
    <row r="67" s="9" customFormat="1" ht="19.92" customHeight="1">
      <c r="B67" s="183"/>
      <c r="C67" s="121"/>
      <c r="D67" s="184" t="s">
        <v>1577</v>
      </c>
      <c r="E67" s="185"/>
      <c r="F67" s="185"/>
      <c r="G67" s="185"/>
      <c r="H67" s="185"/>
      <c r="I67" s="186"/>
      <c r="J67" s="187">
        <f>J129</f>
        <v>0</v>
      </c>
      <c r="K67" s="121"/>
      <c r="L67" s="188"/>
    </row>
    <row r="68" s="9" customFormat="1" ht="19.92" customHeight="1">
      <c r="B68" s="183"/>
      <c r="C68" s="121"/>
      <c r="D68" s="184" t="s">
        <v>1578</v>
      </c>
      <c r="E68" s="185"/>
      <c r="F68" s="185"/>
      <c r="G68" s="185"/>
      <c r="H68" s="185"/>
      <c r="I68" s="186"/>
      <c r="J68" s="187">
        <f>J135</f>
        <v>0</v>
      </c>
      <c r="K68" s="121"/>
      <c r="L68" s="188"/>
    </row>
    <row r="69" s="9" customFormat="1" ht="19.92" customHeight="1">
      <c r="B69" s="183"/>
      <c r="C69" s="121"/>
      <c r="D69" s="184" t="s">
        <v>1579</v>
      </c>
      <c r="E69" s="185"/>
      <c r="F69" s="185"/>
      <c r="G69" s="185"/>
      <c r="H69" s="185"/>
      <c r="I69" s="186"/>
      <c r="J69" s="187">
        <f>J142</f>
        <v>0</v>
      </c>
      <c r="K69" s="121"/>
      <c r="L69" s="188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2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6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69"/>
      <c r="J75" s="60"/>
      <c r="K75" s="60"/>
      <c r="L75" s="43"/>
    </row>
    <row r="76" s="1" customFormat="1" ht="24.96" customHeight="1">
      <c r="B76" s="38"/>
      <c r="C76" s="23" t="s">
        <v>155</v>
      </c>
      <c r="D76" s="39"/>
      <c r="E76" s="39"/>
      <c r="F76" s="39"/>
      <c r="G76" s="39"/>
      <c r="H76" s="39"/>
      <c r="I76" s="142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2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2"/>
      <c r="J78" s="39"/>
      <c r="K78" s="39"/>
      <c r="L78" s="43"/>
    </row>
    <row r="79" s="1" customFormat="1" ht="16.5" customHeight="1">
      <c r="B79" s="38"/>
      <c r="C79" s="39"/>
      <c r="D79" s="39"/>
      <c r="E79" s="170" t="str">
        <f>E7</f>
        <v>CHOMUTOV ON - PD OPRAVA (PLÁŠŤ, VPP)</v>
      </c>
      <c r="F79" s="32"/>
      <c r="G79" s="32"/>
      <c r="H79" s="32"/>
      <c r="I79" s="142"/>
      <c r="J79" s="39"/>
      <c r="K79" s="39"/>
      <c r="L79" s="43"/>
    </row>
    <row r="80" ht="12" customHeight="1">
      <c r="B80" s="21"/>
      <c r="C80" s="32" t="s">
        <v>117</v>
      </c>
      <c r="D80" s="22"/>
      <c r="E80" s="22"/>
      <c r="F80" s="22"/>
      <c r="G80" s="22"/>
      <c r="H80" s="22"/>
      <c r="I80" s="135"/>
      <c r="J80" s="22"/>
      <c r="K80" s="22"/>
      <c r="L80" s="20"/>
    </row>
    <row r="81" s="1" customFormat="1" ht="16.5" customHeight="1">
      <c r="B81" s="38"/>
      <c r="C81" s="39"/>
      <c r="D81" s="39"/>
      <c r="E81" s="170" t="s">
        <v>118</v>
      </c>
      <c r="F81" s="39"/>
      <c r="G81" s="39"/>
      <c r="H81" s="39"/>
      <c r="I81" s="142"/>
      <c r="J81" s="39"/>
      <c r="K81" s="39"/>
      <c r="L81" s="43"/>
    </row>
    <row r="82" s="1" customFormat="1" ht="12" customHeight="1">
      <c r="B82" s="38"/>
      <c r="C82" s="32" t="s">
        <v>119</v>
      </c>
      <c r="D82" s="39"/>
      <c r="E82" s="39"/>
      <c r="F82" s="39"/>
      <c r="G82" s="39"/>
      <c r="H82" s="39"/>
      <c r="I82" s="142"/>
      <c r="J82" s="39"/>
      <c r="K82" s="39"/>
      <c r="L82" s="43"/>
    </row>
    <row r="83" s="1" customFormat="1" ht="16.5" customHeight="1">
      <c r="B83" s="38"/>
      <c r="C83" s="39"/>
      <c r="D83" s="39"/>
      <c r="E83" s="64" t="str">
        <f>E11</f>
        <v>7 - ELEKTROINSTALACE</v>
      </c>
      <c r="F83" s="39"/>
      <c r="G83" s="39"/>
      <c r="H83" s="39"/>
      <c r="I83" s="142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2"/>
      <c r="J84" s="39"/>
      <c r="K84" s="39"/>
      <c r="L84" s="43"/>
    </row>
    <row r="85" s="1" customFormat="1" ht="12" customHeight="1">
      <c r="B85" s="38"/>
      <c r="C85" s="32" t="s">
        <v>22</v>
      </c>
      <c r="D85" s="39"/>
      <c r="E85" s="39"/>
      <c r="F85" s="27" t="str">
        <f>F14</f>
        <v>CHOMUTOV</v>
      </c>
      <c r="G85" s="39"/>
      <c r="H85" s="39"/>
      <c r="I85" s="144" t="s">
        <v>24</v>
      </c>
      <c r="J85" s="67" t="str">
        <f>IF(J14="","",J14)</f>
        <v>13. 2. 2019</v>
      </c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2"/>
      <c r="J86" s="39"/>
      <c r="K86" s="39"/>
      <c r="L86" s="43"/>
    </row>
    <row r="87" s="1" customFormat="1" ht="24.9" customHeight="1">
      <c r="B87" s="38"/>
      <c r="C87" s="32" t="s">
        <v>26</v>
      </c>
      <c r="D87" s="39"/>
      <c r="E87" s="39"/>
      <c r="F87" s="27" t="str">
        <f>E17</f>
        <v>SŽDZ s.o., OŘ ÚSTÍ NAD LABEM</v>
      </c>
      <c r="G87" s="39"/>
      <c r="H87" s="39"/>
      <c r="I87" s="144" t="s">
        <v>32</v>
      </c>
      <c r="J87" s="36" t="str">
        <f>E23</f>
        <v>STRABAG RAIL a.s., STOSMOL s.r.o.</v>
      </c>
      <c r="K87" s="39"/>
      <c r="L87" s="43"/>
    </row>
    <row r="88" s="1" customFormat="1" ht="13.65" customHeight="1">
      <c r="B88" s="38"/>
      <c r="C88" s="32" t="s">
        <v>30</v>
      </c>
      <c r="D88" s="39"/>
      <c r="E88" s="39"/>
      <c r="F88" s="27" t="str">
        <f>IF(E20="","",E20)</f>
        <v>Vyplň údaj</v>
      </c>
      <c r="G88" s="39"/>
      <c r="H88" s="39"/>
      <c r="I88" s="144" t="s">
        <v>35</v>
      </c>
      <c r="J88" s="36" t="str">
        <f>E26</f>
        <v xml:space="preserve"> </v>
      </c>
      <c r="K88" s="39"/>
      <c r="L88" s="43"/>
    </row>
    <row r="89" s="1" customFormat="1" ht="10.32" customHeight="1">
      <c r="B89" s="38"/>
      <c r="C89" s="39"/>
      <c r="D89" s="39"/>
      <c r="E89" s="39"/>
      <c r="F89" s="39"/>
      <c r="G89" s="39"/>
      <c r="H89" s="39"/>
      <c r="I89" s="142"/>
      <c r="J89" s="39"/>
      <c r="K89" s="39"/>
      <c r="L89" s="43"/>
    </row>
    <row r="90" s="10" customFormat="1" ht="29.28" customHeight="1">
      <c r="B90" s="189"/>
      <c r="C90" s="190" t="s">
        <v>156</v>
      </c>
      <c r="D90" s="191" t="s">
        <v>58</v>
      </c>
      <c r="E90" s="191" t="s">
        <v>54</v>
      </c>
      <c r="F90" s="191" t="s">
        <v>55</v>
      </c>
      <c r="G90" s="191" t="s">
        <v>157</v>
      </c>
      <c r="H90" s="191" t="s">
        <v>158</v>
      </c>
      <c r="I90" s="192" t="s">
        <v>159</v>
      </c>
      <c r="J90" s="193" t="s">
        <v>124</v>
      </c>
      <c r="K90" s="194" t="s">
        <v>160</v>
      </c>
      <c r="L90" s="195"/>
      <c r="M90" s="87" t="s">
        <v>21</v>
      </c>
      <c r="N90" s="88" t="s">
        <v>43</v>
      </c>
      <c r="O90" s="88" t="s">
        <v>161</v>
      </c>
      <c r="P90" s="88" t="s">
        <v>162</v>
      </c>
      <c r="Q90" s="88" t="s">
        <v>163</v>
      </c>
      <c r="R90" s="88" t="s">
        <v>164</v>
      </c>
      <c r="S90" s="88" t="s">
        <v>165</v>
      </c>
      <c r="T90" s="89" t="s">
        <v>166</v>
      </c>
    </row>
    <row r="91" s="1" customFormat="1" ht="22.8" customHeight="1">
      <c r="B91" s="38"/>
      <c r="C91" s="94" t="s">
        <v>167</v>
      </c>
      <c r="D91" s="39"/>
      <c r="E91" s="39"/>
      <c r="F91" s="39"/>
      <c r="G91" s="39"/>
      <c r="H91" s="39"/>
      <c r="I91" s="142"/>
      <c r="J91" s="196">
        <f>BK91</f>
        <v>0</v>
      </c>
      <c r="K91" s="39"/>
      <c r="L91" s="43"/>
      <c r="M91" s="90"/>
      <c r="N91" s="91"/>
      <c r="O91" s="91"/>
      <c r="P91" s="197">
        <f>P92</f>
        <v>0</v>
      </c>
      <c r="Q91" s="91"/>
      <c r="R91" s="197">
        <f>R92</f>
        <v>0</v>
      </c>
      <c r="S91" s="91"/>
      <c r="T91" s="198">
        <f>T92</f>
        <v>0</v>
      </c>
      <c r="AT91" s="17" t="s">
        <v>72</v>
      </c>
      <c r="AU91" s="17" t="s">
        <v>125</v>
      </c>
      <c r="BK91" s="199">
        <f>BK92</f>
        <v>0</v>
      </c>
    </row>
    <row r="92" s="11" customFormat="1" ht="25.92" customHeight="1">
      <c r="B92" s="200"/>
      <c r="C92" s="201"/>
      <c r="D92" s="202" t="s">
        <v>72</v>
      </c>
      <c r="E92" s="203" t="s">
        <v>1580</v>
      </c>
      <c r="F92" s="203" t="s">
        <v>1581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P93+P114+P129+P135+P142</f>
        <v>0</v>
      </c>
      <c r="Q92" s="208"/>
      <c r="R92" s="209">
        <f>R93+R114+R129+R135+R142</f>
        <v>0</v>
      </c>
      <c r="S92" s="208"/>
      <c r="T92" s="210">
        <f>T93+T114+T129+T135+T142</f>
        <v>0</v>
      </c>
      <c r="AR92" s="211" t="s">
        <v>89</v>
      </c>
      <c r="AT92" s="212" t="s">
        <v>72</v>
      </c>
      <c r="AU92" s="212" t="s">
        <v>73</v>
      </c>
      <c r="AY92" s="211" t="s">
        <v>170</v>
      </c>
      <c r="BK92" s="213">
        <f>BK93+BK114+BK129+BK135+BK142</f>
        <v>0</v>
      </c>
    </row>
    <row r="93" s="11" customFormat="1" ht="22.8" customHeight="1">
      <c r="B93" s="200"/>
      <c r="C93" s="201"/>
      <c r="D93" s="202" t="s">
        <v>72</v>
      </c>
      <c r="E93" s="214" t="s">
        <v>1205</v>
      </c>
      <c r="F93" s="214" t="s">
        <v>1582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SUM(P94:P113)</f>
        <v>0</v>
      </c>
      <c r="Q93" s="208"/>
      <c r="R93" s="209">
        <f>SUM(R94:R113)</f>
        <v>0</v>
      </c>
      <c r="S93" s="208"/>
      <c r="T93" s="210">
        <f>SUM(T94:T113)</f>
        <v>0</v>
      </c>
      <c r="AR93" s="211" t="s">
        <v>80</v>
      </c>
      <c r="AT93" s="212" t="s">
        <v>72</v>
      </c>
      <c r="AU93" s="212" t="s">
        <v>80</v>
      </c>
      <c r="AY93" s="211" t="s">
        <v>170</v>
      </c>
      <c r="BK93" s="213">
        <f>SUM(BK94:BK113)</f>
        <v>0</v>
      </c>
    </row>
    <row r="94" s="1" customFormat="1" ht="16.5" customHeight="1">
      <c r="B94" s="38"/>
      <c r="C94" s="216" t="s">
        <v>80</v>
      </c>
      <c r="D94" s="216" t="s">
        <v>172</v>
      </c>
      <c r="E94" s="217" t="s">
        <v>1583</v>
      </c>
      <c r="F94" s="218" t="s">
        <v>1584</v>
      </c>
      <c r="G94" s="219" t="s">
        <v>1209</v>
      </c>
      <c r="H94" s="220">
        <v>11</v>
      </c>
      <c r="I94" s="221"/>
      <c r="J94" s="222">
        <f>ROUND(I94*H94,2)</f>
        <v>0</v>
      </c>
      <c r="K94" s="218" t="s">
        <v>21</v>
      </c>
      <c r="L94" s="43"/>
      <c r="M94" s="223" t="s">
        <v>21</v>
      </c>
      <c r="N94" s="224" t="s">
        <v>44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92</v>
      </c>
      <c r="AT94" s="17" t="s">
        <v>172</v>
      </c>
      <c r="AU94" s="17" t="s">
        <v>82</v>
      </c>
      <c r="AY94" s="17" t="s">
        <v>170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80</v>
      </c>
      <c r="BK94" s="227">
        <f>ROUND(I94*H94,2)</f>
        <v>0</v>
      </c>
      <c r="BL94" s="17" t="s">
        <v>92</v>
      </c>
      <c r="BM94" s="17" t="s">
        <v>1585</v>
      </c>
    </row>
    <row r="95" s="1" customFormat="1" ht="16.5" customHeight="1">
      <c r="B95" s="38"/>
      <c r="C95" s="216" t="s">
        <v>82</v>
      </c>
      <c r="D95" s="216" t="s">
        <v>172</v>
      </c>
      <c r="E95" s="217" t="s">
        <v>1586</v>
      </c>
      <c r="F95" s="218" t="s">
        <v>1587</v>
      </c>
      <c r="G95" s="219" t="s">
        <v>1209</v>
      </c>
      <c r="H95" s="220">
        <v>16</v>
      </c>
      <c r="I95" s="221"/>
      <c r="J95" s="222">
        <f>ROUND(I95*H95,2)</f>
        <v>0</v>
      </c>
      <c r="K95" s="218" t="s">
        <v>21</v>
      </c>
      <c r="L95" s="43"/>
      <c r="M95" s="223" t="s">
        <v>21</v>
      </c>
      <c r="N95" s="224" t="s">
        <v>44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92</v>
      </c>
      <c r="AT95" s="17" t="s">
        <v>172</v>
      </c>
      <c r="AU95" s="17" t="s">
        <v>82</v>
      </c>
      <c r="AY95" s="17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80</v>
      </c>
      <c r="BK95" s="227">
        <f>ROUND(I95*H95,2)</f>
        <v>0</v>
      </c>
      <c r="BL95" s="17" t="s">
        <v>92</v>
      </c>
      <c r="BM95" s="17" t="s">
        <v>1588</v>
      </c>
    </row>
    <row r="96" s="1" customFormat="1" ht="16.5" customHeight="1">
      <c r="B96" s="38"/>
      <c r="C96" s="216" t="s">
        <v>89</v>
      </c>
      <c r="D96" s="216" t="s">
        <v>172</v>
      </c>
      <c r="E96" s="217" t="s">
        <v>1589</v>
      </c>
      <c r="F96" s="218" t="s">
        <v>1590</v>
      </c>
      <c r="G96" s="219" t="s">
        <v>1209</v>
      </c>
      <c r="H96" s="220">
        <v>27</v>
      </c>
      <c r="I96" s="221"/>
      <c r="J96" s="222">
        <f>ROUND(I96*H96,2)</f>
        <v>0</v>
      </c>
      <c r="K96" s="218" t="s">
        <v>21</v>
      </c>
      <c r="L96" s="43"/>
      <c r="M96" s="223" t="s">
        <v>21</v>
      </c>
      <c r="N96" s="224" t="s">
        <v>44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92</v>
      </c>
      <c r="AT96" s="17" t="s">
        <v>172</v>
      </c>
      <c r="AU96" s="17" t="s">
        <v>82</v>
      </c>
      <c r="AY96" s="17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80</v>
      </c>
      <c r="BK96" s="227">
        <f>ROUND(I96*H96,2)</f>
        <v>0</v>
      </c>
      <c r="BL96" s="17" t="s">
        <v>92</v>
      </c>
      <c r="BM96" s="17" t="s">
        <v>1591</v>
      </c>
    </row>
    <row r="97" s="1" customFormat="1" ht="16.5" customHeight="1">
      <c r="B97" s="38"/>
      <c r="C97" s="216" t="s">
        <v>92</v>
      </c>
      <c r="D97" s="216" t="s">
        <v>172</v>
      </c>
      <c r="E97" s="217" t="s">
        <v>1592</v>
      </c>
      <c r="F97" s="218" t="s">
        <v>1593</v>
      </c>
      <c r="G97" s="219" t="s">
        <v>1209</v>
      </c>
      <c r="H97" s="220">
        <v>17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1594</v>
      </c>
    </row>
    <row r="98" s="1" customFormat="1" ht="16.5" customHeight="1">
      <c r="B98" s="38"/>
      <c r="C98" s="216" t="s">
        <v>95</v>
      </c>
      <c r="D98" s="216" t="s">
        <v>172</v>
      </c>
      <c r="E98" s="217" t="s">
        <v>1595</v>
      </c>
      <c r="F98" s="218" t="s">
        <v>1596</v>
      </c>
      <c r="G98" s="219" t="s">
        <v>1147</v>
      </c>
      <c r="H98" s="220">
        <v>1</v>
      </c>
      <c r="I98" s="221"/>
      <c r="J98" s="222">
        <f>ROUND(I98*H98,2)</f>
        <v>0</v>
      </c>
      <c r="K98" s="218" t="s">
        <v>21</v>
      </c>
      <c r="L98" s="43"/>
      <c r="M98" s="223" t="s">
        <v>21</v>
      </c>
      <c r="N98" s="224" t="s">
        <v>44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92</v>
      </c>
      <c r="AT98" s="17" t="s">
        <v>172</v>
      </c>
      <c r="AU98" s="17" t="s">
        <v>82</v>
      </c>
      <c r="AY98" s="17" t="s">
        <v>170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80</v>
      </c>
      <c r="BK98" s="227">
        <f>ROUND(I98*H98,2)</f>
        <v>0</v>
      </c>
      <c r="BL98" s="17" t="s">
        <v>92</v>
      </c>
      <c r="BM98" s="17" t="s">
        <v>1597</v>
      </c>
    </row>
    <row r="99" s="1" customFormat="1" ht="16.5" customHeight="1">
      <c r="B99" s="38"/>
      <c r="C99" s="216" t="s">
        <v>98</v>
      </c>
      <c r="D99" s="216" t="s">
        <v>172</v>
      </c>
      <c r="E99" s="217" t="s">
        <v>1598</v>
      </c>
      <c r="F99" s="218" t="s">
        <v>1599</v>
      </c>
      <c r="G99" s="219" t="s">
        <v>1209</v>
      </c>
      <c r="H99" s="220">
        <v>11</v>
      </c>
      <c r="I99" s="221"/>
      <c r="J99" s="222">
        <f>ROUND(I99*H99,2)</f>
        <v>0</v>
      </c>
      <c r="K99" s="218" t="s">
        <v>21</v>
      </c>
      <c r="L99" s="43"/>
      <c r="M99" s="223" t="s">
        <v>21</v>
      </c>
      <c r="N99" s="224" t="s">
        <v>44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92</v>
      </c>
      <c r="AT99" s="17" t="s">
        <v>172</v>
      </c>
      <c r="AU99" s="17" t="s">
        <v>82</v>
      </c>
      <c r="AY99" s="17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80</v>
      </c>
      <c r="BK99" s="227">
        <f>ROUND(I99*H99,2)</f>
        <v>0</v>
      </c>
      <c r="BL99" s="17" t="s">
        <v>92</v>
      </c>
      <c r="BM99" s="17" t="s">
        <v>1600</v>
      </c>
    </row>
    <row r="100" s="1" customFormat="1" ht="16.5" customHeight="1">
      <c r="B100" s="38"/>
      <c r="C100" s="216" t="s">
        <v>101</v>
      </c>
      <c r="D100" s="216" t="s">
        <v>172</v>
      </c>
      <c r="E100" s="217" t="s">
        <v>1601</v>
      </c>
      <c r="F100" s="218" t="s">
        <v>1602</v>
      </c>
      <c r="G100" s="219" t="s">
        <v>1209</v>
      </c>
      <c r="H100" s="220">
        <v>16</v>
      </c>
      <c r="I100" s="221"/>
      <c r="J100" s="222">
        <f>ROUND(I100*H100,2)</f>
        <v>0</v>
      </c>
      <c r="K100" s="218" t="s">
        <v>21</v>
      </c>
      <c r="L100" s="43"/>
      <c r="M100" s="223" t="s">
        <v>21</v>
      </c>
      <c r="N100" s="224" t="s">
        <v>44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1603</v>
      </c>
    </row>
    <row r="101" s="1" customFormat="1" ht="16.5" customHeight="1">
      <c r="B101" s="38"/>
      <c r="C101" s="216" t="s">
        <v>104</v>
      </c>
      <c r="D101" s="216" t="s">
        <v>172</v>
      </c>
      <c r="E101" s="217" t="s">
        <v>1604</v>
      </c>
      <c r="F101" s="218" t="s">
        <v>1605</v>
      </c>
      <c r="G101" s="219" t="s">
        <v>1209</v>
      </c>
      <c r="H101" s="220">
        <v>27</v>
      </c>
      <c r="I101" s="221"/>
      <c r="J101" s="222">
        <f>ROUND(I101*H101,2)</f>
        <v>0</v>
      </c>
      <c r="K101" s="218" t="s">
        <v>21</v>
      </c>
      <c r="L101" s="43"/>
      <c r="M101" s="223" t="s">
        <v>21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92</v>
      </c>
      <c r="AT101" s="17" t="s">
        <v>172</v>
      </c>
      <c r="AU101" s="17" t="s">
        <v>82</v>
      </c>
      <c r="AY101" s="17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80</v>
      </c>
      <c r="BK101" s="227">
        <f>ROUND(I101*H101,2)</f>
        <v>0</v>
      </c>
      <c r="BL101" s="17" t="s">
        <v>92</v>
      </c>
      <c r="BM101" s="17" t="s">
        <v>1606</v>
      </c>
    </row>
    <row r="102" s="1" customFormat="1" ht="16.5" customHeight="1">
      <c r="B102" s="38"/>
      <c r="C102" s="216" t="s">
        <v>225</v>
      </c>
      <c r="D102" s="216" t="s">
        <v>172</v>
      </c>
      <c r="E102" s="217" t="s">
        <v>1607</v>
      </c>
      <c r="F102" s="218" t="s">
        <v>1608</v>
      </c>
      <c r="G102" s="219" t="s">
        <v>1209</v>
      </c>
      <c r="H102" s="220">
        <v>17</v>
      </c>
      <c r="I102" s="221"/>
      <c r="J102" s="222">
        <f>ROUND(I102*H102,2)</f>
        <v>0</v>
      </c>
      <c r="K102" s="218" t="s">
        <v>21</v>
      </c>
      <c r="L102" s="43"/>
      <c r="M102" s="223" t="s">
        <v>21</v>
      </c>
      <c r="N102" s="224" t="s">
        <v>44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92</v>
      </c>
      <c r="AT102" s="17" t="s">
        <v>172</v>
      </c>
      <c r="AU102" s="17" t="s">
        <v>82</v>
      </c>
      <c r="AY102" s="17" t="s">
        <v>170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80</v>
      </c>
      <c r="BK102" s="227">
        <f>ROUND(I102*H102,2)</f>
        <v>0</v>
      </c>
      <c r="BL102" s="17" t="s">
        <v>92</v>
      </c>
      <c r="BM102" s="17" t="s">
        <v>1609</v>
      </c>
    </row>
    <row r="103" s="1" customFormat="1" ht="16.5" customHeight="1">
      <c r="B103" s="38"/>
      <c r="C103" s="216" t="s">
        <v>233</v>
      </c>
      <c r="D103" s="216" t="s">
        <v>172</v>
      </c>
      <c r="E103" s="217" t="s">
        <v>1610</v>
      </c>
      <c r="F103" s="218" t="s">
        <v>1611</v>
      </c>
      <c r="G103" s="219" t="s">
        <v>1209</v>
      </c>
      <c r="H103" s="220">
        <v>5</v>
      </c>
      <c r="I103" s="221"/>
      <c r="J103" s="222">
        <f>ROUND(I103*H103,2)</f>
        <v>0</v>
      </c>
      <c r="K103" s="218" t="s">
        <v>21</v>
      </c>
      <c r="L103" s="43"/>
      <c r="M103" s="223" t="s">
        <v>21</v>
      </c>
      <c r="N103" s="224" t="s">
        <v>44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92</v>
      </c>
      <c r="AT103" s="17" t="s">
        <v>172</v>
      </c>
      <c r="AU103" s="17" t="s">
        <v>82</v>
      </c>
      <c r="AY103" s="17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80</v>
      </c>
      <c r="BK103" s="227">
        <f>ROUND(I103*H103,2)</f>
        <v>0</v>
      </c>
      <c r="BL103" s="17" t="s">
        <v>92</v>
      </c>
      <c r="BM103" s="17" t="s">
        <v>1612</v>
      </c>
    </row>
    <row r="104" s="1" customFormat="1" ht="16.5" customHeight="1">
      <c r="B104" s="38"/>
      <c r="C104" s="216" t="s">
        <v>237</v>
      </c>
      <c r="D104" s="216" t="s">
        <v>172</v>
      </c>
      <c r="E104" s="217" t="s">
        <v>1613</v>
      </c>
      <c r="F104" s="218" t="s">
        <v>1614</v>
      </c>
      <c r="G104" s="219" t="s">
        <v>1209</v>
      </c>
      <c r="H104" s="220">
        <v>33</v>
      </c>
      <c r="I104" s="221"/>
      <c r="J104" s="222">
        <f>ROUND(I104*H104,2)</f>
        <v>0</v>
      </c>
      <c r="K104" s="218" t="s">
        <v>21</v>
      </c>
      <c r="L104" s="43"/>
      <c r="M104" s="223" t="s">
        <v>21</v>
      </c>
      <c r="N104" s="224" t="s">
        <v>44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92</v>
      </c>
      <c r="AT104" s="17" t="s">
        <v>172</v>
      </c>
      <c r="AU104" s="17" t="s">
        <v>82</v>
      </c>
      <c r="AY104" s="17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80</v>
      </c>
      <c r="BK104" s="227">
        <f>ROUND(I104*H104,2)</f>
        <v>0</v>
      </c>
      <c r="BL104" s="17" t="s">
        <v>92</v>
      </c>
      <c r="BM104" s="17" t="s">
        <v>1615</v>
      </c>
    </row>
    <row r="105" s="1" customFormat="1" ht="16.5" customHeight="1">
      <c r="B105" s="38"/>
      <c r="C105" s="216" t="s">
        <v>259</v>
      </c>
      <c r="D105" s="216" t="s">
        <v>172</v>
      </c>
      <c r="E105" s="217" t="s">
        <v>1616</v>
      </c>
      <c r="F105" s="218" t="s">
        <v>1617</v>
      </c>
      <c r="G105" s="219" t="s">
        <v>1209</v>
      </c>
      <c r="H105" s="220">
        <v>38</v>
      </c>
      <c r="I105" s="221"/>
      <c r="J105" s="222">
        <f>ROUND(I105*H105,2)</f>
        <v>0</v>
      </c>
      <c r="K105" s="218" t="s">
        <v>21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92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92</v>
      </c>
      <c r="BM105" s="17" t="s">
        <v>1618</v>
      </c>
    </row>
    <row r="106" s="1" customFormat="1" ht="16.5" customHeight="1">
      <c r="B106" s="38"/>
      <c r="C106" s="216" t="s">
        <v>282</v>
      </c>
      <c r="D106" s="216" t="s">
        <v>172</v>
      </c>
      <c r="E106" s="217" t="s">
        <v>1619</v>
      </c>
      <c r="F106" s="218" t="s">
        <v>1620</v>
      </c>
      <c r="G106" s="219" t="s">
        <v>306</v>
      </c>
      <c r="H106" s="220">
        <v>265</v>
      </c>
      <c r="I106" s="221"/>
      <c r="J106" s="222">
        <f>ROUND(I106*H106,2)</f>
        <v>0</v>
      </c>
      <c r="K106" s="218" t="s">
        <v>21</v>
      </c>
      <c r="L106" s="43"/>
      <c r="M106" s="223" t="s">
        <v>21</v>
      </c>
      <c r="N106" s="224" t="s">
        <v>44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92</v>
      </c>
      <c r="AT106" s="17" t="s">
        <v>172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92</v>
      </c>
      <c r="BM106" s="17" t="s">
        <v>1621</v>
      </c>
    </row>
    <row r="107" s="1" customFormat="1" ht="16.5" customHeight="1">
      <c r="B107" s="38"/>
      <c r="C107" s="216" t="s">
        <v>291</v>
      </c>
      <c r="D107" s="216" t="s">
        <v>172</v>
      </c>
      <c r="E107" s="217" t="s">
        <v>1622</v>
      </c>
      <c r="F107" s="218" t="s">
        <v>1623</v>
      </c>
      <c r="G107" s="219" t="s">
        <v>306</v>
      </c>
      <c r="H107" s="220">
        <v>20</v>
      </c>
      <c r="I107" s="221"/>
      <c r="J107" s="222">
        <f>ROUND(I107*H107,2)</f>
        <v>0</v>
      </c>
      <c r="K107" s="218" t="s">
        <v>21</v>
      </c>
      <c r="L107" s="43"/>
      <c r="M107" s="223" t="s">
        <v>21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92</v>
      </c>
      <c r="AT107" s="17" t="s">
        <v>172</v>
      </c>
      <c r="AU107" s="17" t="s">
        <v>82</v>
      </c>
      <c r="AY107" s="17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80</v>
      </c>
      <c r="BK107" s="227">
        <f>ROUND(I107*H107,2)</f>
        <v>0</v>
      </c>
      <c r="BL107" s="17" t="s">
        <v>92</v>
      </c>
      <c r="BM107" s="17" t="s">
        <v>1624</v>
      </c>
    </row>
    <row r="108" s="1" customFormat="1" ht="16.5" customHeight="1">
      <c r="B108" s="38"/>
      <c r="C108" s="216" t="s">
        <v>8</v>
      </c>
      <c r="D108" s="216" t="s">
        <v>172</v>
      </c>
      <c r="E108" s="217" t="s">
        <v>1625</v>
      </c>
      <c r="F108" s="218" t="s">
        <v>1626</v>
      </c>
      <c r="G108" s="219" t="s">
        <v>306</v>
      </c>
      <c r="H108" s="220">
        <v>40</v>
      </c>
      <c r="I108" s="221"/>
      <c r="J108" s="222">
        <f>ROUND(I108*H108,2)</f>
        <v>0</v>
      </c>
      <c r="K108" s="218" t="s">
        <v>21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92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92</v>
      </c>
      <c r="BM108" s="17" t="s">
        <v>1627</v>
      </c>
    </row>
    <row r="109" s="1" customFormat="1" ht="16.5" customHeight="1">
      <c r="B109" s="38"/>
      <c r="C109" s="216" t="s">
        <v>303</v>
      </c>
      <c r="D109" s="216" t="s">
        <v>172</v>
      </c>
      <c r="E109" s="217" t="s">
        <v>1628</v>
      </c>
      <c r="F109" s="218" t="s">
        <v>1629</v>
      </c>
      <c r="G109" s="219" t="s">
        <v>306</v>
      </c>
      <c r="H109" s="220">
        <v>265</v>
      </c>
      <c r="I109" s="221"/>
      <c r="J109" s="222">
        <f>ROUND(I109*H109,2)</f>
        <v>0</v>
      </c>
      <c r="K109" s="218" t="s">
        <v>21</v>
      </c>
      <c r="L109" s="43"/>
      <c r="M109" s="223" t="s">
        <v>21</v>
      </c>
      <c r="N109" s="224" t="s">
        <v>44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92</v>
      </c>
      <c r="AT109" s="17" t="s">
        <v>172</v>
      </c>
      <c r="AU109" s="17" t="s">
        <v>82</v>
      </c>
      <c r="AY109" s="17" t="s">
        <v>170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80</v>
      </c>
      <c r="BK109" s="227">
        <f>ROUND(I109*H109,2)</f>
        <v>0</v>
      </c>
      <c r="BL109" s="17" t="s">
        <v>92</v>
      </c>
      <c r="BM109" s="17" t="s">
        <v>1630</v>
      </c>
    </row>
    <row r="110" s="1" customFormat="1" ht="16.5" customHeight="1">
      <c r="B110" s="38"/>
      <c r="C110" s="216" t="s">
        <v>310</v>
      </c>
      <c r="D110" s="216" t="s">
        <v>172</v>
      </c>
      <c r="E110" s="217" t="s">
        <v>1631</v>
      </c>
      <c r="F110" s="218" t="s">
        <v>1632</v>
      </c>
      <c r="G110" s="219" t="s">
        <v>306</v>
      </c>
      <c r="H110" s="220">
        <v>60</v>
      </c>
      <c r="I110" s="221"/>
      <c r="J110" s="222">
        <f>ROUND(I110*H110,2)</f>
        <v>0</v>
      </c>
      <c r="K110" s="218" t="s">
        <v>21</v>
      </c>
      <c r="L110" s="43"/>
      <c r="M110" s="223" t="s">
        <v>21</v>
      </c>
      <c r="N110" s="224" t="s">
        <v>44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92</v>
      </c>
      <c r="AT110" s="17" t="s">
        <v>172</v>
      </c>
      <c r="AU110" s="17" t="s">
        <v>82</v>
      </c>
      <c r="AY110" s="17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80</v>
      </c>
      <c r="BK110" s="227">
        <f>ROUND(I110*H110,2)</f>
        <v>0</v>
      </c>
      <c r="BL110" s="17" t="s">
        <v>92</v>
      </c>
      <c r="BM110" s="17" t="s">
        <v>1633</v>
      </c>
    </row>
    <row r="111" s="1" customFormat="1" ht="16.5" customHeight="1">
      <c r="B111" s="38"/>
      <c r="C111" s="216" t="s">
        <v>319</v>
      </c>
      <c r="D111" s="216" t="s">
        <v>172</v>
      </c>
      <c r="E111" s="217" t="s">
        <v>1634</v>
      </c>
      <c r="F111" s="218" t="s">
        <v>1635</v>
      </c>
      <c r="G111" s="219" t="s">
        <v>1209</v>
      </c>
      <c r="H111" s="220">
        <v>10</v>
      </c>
      <c r="I111" s="221"/>
      <c r="J111" s="222">
        <f>ROUND(I111*H111,2)</f>
        <v>0</v>
      </c>
      <c r="K111" s="218" t="s">
        <v>21</v>
      </c>
      <c r="L111" s="43"/>
      <c r="M111" s="223" t="s">
        <v>21</v>
      </c>
      <c r="N111" s="224" t="s">
        <v>44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92</v>
      </c>
      <c r="AT111" s="17" t="s">
        <v>172</v>
      </c>
      <c r="AU111" s="17" t="s">
        <v>82</v>
      </c>
      <c r="AY111" s="17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80</v>
      </c>
      <c r="BK111" s="227">
        <f>ROUND(I111*H111,2)</f>
        <v>0</v>
      </c>
      <c r="BL111" s="17" t="s">
        <v>92</v>
      </c>
      <c r="BM111" s="17" t="s">
        <v>1636</v>
      </c>
    </row>
    <row r="112" s="1" customFormat="1" ht="16.5" customHeight="1">
      <c r="B112" s="38"/>
      <c r="C112" s="216" t="s">
        <v>326</v>
      </c>
      <c r="D112" s="216" t="s">
        <v>172</v>
      </c>
      <c r="E112" s="217" t="s">
        <v>1637</v>
      </c>
      <c r="F112" s="218" t="s">
        <v>1638</v>
      </c>
      <c r="G112" s="219" t="s">
        <v>1209</v>
      </c>
      <c r="H112" s="220">
        <v>1</v>
      </c>
      <c r="I112" s="221"/>
      <c r="J112" s="222">
        <f>ROUND(I112*H112,2)</f>
        <v>0</v>
      </c>
      <c r="K112" s="218" t="s">
        <v>21</v>
      </c>
      <c r="L112" s="43"/>
      <c r="M112" s="223" t="s">
        <v>21</v>
      </c>
      <c r="N112" s="224" t="s">
        <v>44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92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1639</v>
      </c>
    </row>
    <row r="113" s="1" customFormat="1" ht="16.5" customHeight="1">
      <c r="B113" s="38"/>
      <c r="C113" s="216" t="s">
        <v>336</v>
      </c>
      <c r="D113" s="216" t="s">
        <v>172</v>
      </c>
      <c r="E113" s="217" t="s">
        <v>1640</v>
      </c>
      <c r="F113" s="218" t="s">
        <v>1641</v>
      </c>
      <c r="G113" s="219" t="s">
        <v>1209</v>
      </c>
      <c r="H113" s="220">
        <v>95</v>
      </c>
      <c r="I113" s="221"/>
      <c r="J113" s="222">
        <f>ROUND(I113*H113,2)</f>
        <v>0</v>
      </c>
      <c r="K113" s="218" t="s">
        <v>21</v>
      </c>
      <c r="L113" s="43"/>
      <c r="M113" s="223" t="s">
        <v>21</v>
      </c>
      <c r="N113" s="224" t="s">
        <v>44</v>
      </c>
      <c r="O113" s="79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AR113" s="17" t="s">
        <v>92</v>
      </c>
      <c r="AT113" s="17" t="s">
        <v>172</v>
      </c>
      <c r="AU113" s="17" t="s">
        <v>82</v>
      </c>
      <c r="AY113" s="17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80</v>
      </c>
      <c r="BK113" s="227">
        <f>ROUND(I113*H113,2)</f>
        <v>0</v>
      </c>
      <c r="BL113" s="17" t="s">
        <v>92</v>
      </c>
      <c r="BM113" s="17" t="s">
        <v>1642</v>
      </c>
    </row>
    <row r="114" s="11" customFormat="1" ht="22.8" customHeight="1">
      <c r="B114" s="200"/>
      <c r="C114" s="201"/>
      <c r="D114" s="202" t="s">
        <v>72</v>
      </c>
      <c r="E114" s="214" t="s">
        <v>1250</v>
      </c>
      <c r="F114" s="214" t="s">
        <v>1643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SUM(P115:P128)</f>
        <v>0</v>
      </c>
      <c r="Q114" s="208"/>
      <c r="R114" s="209">
        <f>SUM(R115:R128)</f>
        <v>0</v>
      </c>
      <c r="S114" s="208"/>
      <c r="T114" s="210">
        <f>SUM(T115:T128)</f>
        <v>0</v>
      </c>
      <c r="AR114" s="211" t="s">
        <v>80</v>
      </c>
      <c r="AT114" s="212" t="s">
        <v>72</v>
      </c>
      <c r="AU114" s="212" t="s">
        <v>80</v>
      </c>
      <c r="AY114" s="211" t="s">
        <v>170</v>
      </c>
      <c r="BK114" s="213">
        <f>SUM(BK115:BK128)</f>
        <v>0</v>
      </c>
    </row>
    <row r="115" s="1" customFormat="1" ht="16.5" customHeight="1">
      <c r="B115" s="38"/>
      <c r="C115" s="216" t="s">
        <v>7</v>
      </c>
      <c r="D115" s="216" t="s">
        <v>172</v>
      </c>
      <c r="E115" s="217" t="s">
        <v>1644</v>
      </c>
      <c r="F115" s="218" t="s">
        <v>1645</v>
      </c>
      <c r="G115" s="219" t="s">
        <v>1209</v>
      </c>
      <c r="H115" s="220">
        <v>1</v>
      </c>
      <c r="I115" s="221"/>
      <c r="J115" s="222">
        <f>ROUND(I115*H115,2)</f>
        <v>0</v>
      </c>
      <c r="K115" s="218" t="s">
        <v>21</v>
      </c>
      <c r="L115" s="43"/>
      <c r="M115" s="223" t="s">
        <v>21</v>
      </c>
      <c r="N115" s="224" t="s">
        <v>44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92</v>
      </c>
      <c r="AT115" s="17" t="s">
        <v>172</v>
      </c>
      <c r="AU115" s="17" t="s">
        <v>82</v>
      </c>
      <c r="AY115" s="17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80</v>
      </c>
      <c r="BK115" s="227">
        <f>ROUND(I115*H115,2)</f>
        <v>0</v>
      </c>
      <c r="BL115" s="17" t="s">
        <v>92</v>
      </c>
      <c r="BM115" s="17" t="s">
        <v>1646</v>
      </c>
    </row>
    <row r="116" s="1" customFormat="1" ht="16.5" customHeight="1">
      <c r="B116" s="38"/>
      <c r="C116" s="216" t="s">
        <v>353</v>
      </c>
      <c r="D116" s="216" t="s">
        <v>172</v>
      </c>
      <c r="E116" s="217" t="s">
        <v>1647</v>
      </c>
      <c r="F116" s="218" t="s">
        <v>1648</v>
      </c>
      <c r="G116" s="219" t="s">
        <v>1209</v>
      </c>
      <c r="H116" s="220">
        <v>1</v>
      </c>
      <c r="I116" s="221"/>
      <c r="J116" s="222">
        <f>ROUND(I116*H116,2)</f>
        <v>0</v>
      </c>
      <c r="K116" s="218" t="s">
        <v>21</v>
      </c>
      <c r="L116" s="43"/>
      <c r="M116" s="223" t="s">
        <v>21</v>
      </c>
      <c r="N116" s="224" t="s">
        <v>44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92</v>
      </c>
      <c r="AT116" s="17" t="s">
        <v>172</v>
      </c>
      <c r="AU116" s="17" t="s">
        <v>82</v>
      </c>
      <c r="AY116" s="17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80</v>
      </c>
      <c r="BK116" s="227">
        <f>ROUND(I116*H116,2)</f>
        <v>0</v>
      </c>
      <c r="BL116" s="17" t="s">
        <v>92</v>
      </c>
      <c r="BM116" s="17" t="s">
        <v>1649</v>
      </c>
    </row>
    <row r="117" s="1" customFormat="1" ht="16.5" customHeight="1">
      <c r="B117" s="38"/>
      <c r="C117" s="216" t="s">
        <v>362</v>
      </c>
      <c r="D117" s="216" t="s">
        <v>172</v>
      </c>
      <c r="E117" s="217" t="s">
        <v>1650</v>
      </c>
      <c r="F117" s="218" t="s">
        <v>1651</v>
      </c>
      <c r="G117" s="219" t="s">
        <v>1209</v>
      </c>
      <c r="H117" s="220">
        <v>1</v>
      </c>
      <c r="I117" s="221"/>
      <c r="J117" s="222">
        <f>ROUND(I117*H117,2)</f>
        <v>0</v>
      </c>
      <c r="K117" s="218" t="s">
        <v>21</v>
      </c>
      <c r="L117" s="43"/>
      <c r="M117" s="223" t="s">
        <v>21</v>
      </c>
      <c r="N117" s="224" t="s">
        <v>44</v>
      </c>
      <c r="O117" s="79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AR117" s="17" t="s">
        <v>92</v>
      </c>
      <c r="AT117" s="17" t="s">
        <v>172</v>
      </c>
      <c r="AU117" s="17" t="s">
        <v>82</v>
      </c>
      <c r="AY117" s="17" t="s">
        <v>170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80</v>
      </c>
      <c r="BK117" s="227">
        <f>ROUND(I117*H117,2)</f>
        <v>0</v>
      </c>
      <c r="BL117" s="17" t="s">
        <v>92</v>
      </c>
      <c r="BM117" s="17" t="s">
        <v>1652</v>
      </c>
    </row>
    <row r="118" s="1" customFormat="1" ht="16.5" customHeight="1">
      <c r="B118" s="38"/>
      <c r="C118" s="216" t="s">
        <v>367</v>
      </c>
      <c r="D118" s="216" t="s">
        <v>172</v>
      </c>
      <c r="E118" s="217" t="s">
        <v>1653</v>
      </c>
      <c r="F118" s="218" t="s">
        <v>1654</v>
      </c>
      <c r="G118" s="219" t="s">
        <v>1209</v>
      </c>
      <c r="H118" s="220">
        <v>1</v>
      </c>
      <c r="I118" s="221"/>
      <c r="J118" s="222">
        <f>ROUND(I118*H118,2)</f>
        <v>0</v>
      </c>
      <c r="K118" s="218" t="s">
        <v>21</v>
      </c>
      <c r="L118" s="43"/>
      <c r="M118" s="223" t="s">
        <v>21</v>
      </c>
      <c r="N118" s="224" t="s">
        <v>44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92</v>
      </c>
      <c r="AT118" s="17" t="s">
        <v>172</v>
      </c>
      <c r="AU118" s="17" t="s">
        <v>82</v>
      </c>
      <c r="AY118" s="17" t="s">
        <v>170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80</v>
      </c>
      <c r="BK118" s="227">
        <f>ROUND(I118*H118,2)</f>
        <v>0</v>
      </c>
      <c r="BL118" s="17" t="s">
        <v>92</v>
      </c>
      <c r="BM118" s="17" t="s">
        <v>1655</v>
      </c>
    </row>
    <row r="119" s="1" customFormat="1" ht="16.5" customHeight="1">
      <c r="B119" s="38"/>
      <c r="C119" s="216" t="s">
        <v>371</v>
      </c>
      <c r="D119" s="216" t="s">
        <v>172</v>
      </c>
      <c r="E119" s="217" t="s">
        <v>1656</v>
      </c>
      <c r="F119" s="218" t="s">
        <v>1657</v>
      </c>
      <c r="G119" s="219" t="s">
        <v>1209</v>
      </c>
      <c r="H119" s="220">
        <v>2</v>
      </c>
      <c r="I119" s="221"/>
      <c r="J119" s="222">
        <f>ROUND(I119*H119,2)</f>
        <v>0</v>
      </c>
      <c r="K119" s="218" t="s">
        <v>21</v>
      </c>
      <c r="L119" s="43"/>
      <c r="M119" s="223" t="s">
        <v>21</v>
      </c>
      <c r="N119" s="224" t="s">
        <v>44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92</v>
      </c>
      <c r="AT119" s="17" t="s">
        <v>172</v>
      </c>
      <c r="AU119" s="17" t="s">
        <v>82</v>
      </c>
      <c r="AY119" s="17" t="s">
        <v>170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80</v>
      </c>
      <c r="BK119" s="227">
        <f>ROUND(I119*H119,2)</f>
        <v>0</v>
      </c>
      <c r="BL119" s="17" t="s">
        <v>92</v>
      </c>
      <c r="BM119" s="17" t="s">
        <v>1658</v>
      </c>
    </row>
    <row r="120" s="1" customFormat="1" ht="16.5" customHeight="1">
      <c r="B120" s="38"/>
      <c r="C120" s="216" t="s">
        <v>376</v>
      </c>
      <c r="D120" s="216" t="s">
        <v>172</v>
      </c>
      <c r="E120" s="217" t="s">
        <v>1659</v>
      </c>
      <c r="F120" s="218" t="s">
        <v>1660</v>
      </c>
      <c r="G120" s="219" t="s">
        <v>1209</v>
      </c>
      <c r="H120" s="220">
        <v>4</v>
      </c>
      <c r="I120" s="221"/>
      <c r="J120" s="222">
        <f>ROUND(I120*H120,2)</f>
        <v>0</v>
      </c>
      <c r="K120" s="218" t="s">
        <v>21</v>
      </c>
      <c r="L120" s="43"/>
      <c r="M120" s="223" t="s">
        <v>21</v>
      </c>
      <c r="N120" s="224" t="s">
        <v>44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92</v>
      </c>
      <c r="AT120" s="17" t="s">
        <v>172</v>
      </c>
      <c r="AU120" s="17" t="s">
        <v>82</v>
      </c>
      <c r="AY120" s="17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80</v>
      </c>
      <c r="BK120" s="227">
        <f>ROUND(I120*H120,2)</f>
        <v>0</v>
      </c>
      <c r="BL120" s="17" t="s">
        <v>92</v>
      </c>
      <c r="BM120" s="17" t="s">
        <v>1661</v>
      </c>
    </row>
    <row r="121" s="1" customFormat="1" ht="16.5" customHeight="1">
      <c r="B121" s="38"/>
      <c r="C121" s="216" t="s">
        <v>382</v>
      </c>
      <c r="D121" s="216" t="s">
        <v>172</v>
      </c>
      <c r="E121" s="217" t="s">
        <v>1662</v>
      </c>
      <c r="F121" s="218" t="s">
        <v>1663</v>
      </c>
      <c r="G121" s="219" t="s">
        <v>1209</v>
      </c>
      <c r="H121" s="220">
        <v>1</v>
      </c>
      <c r="I121" s="221"/>
      <c r="J121" s="222">
        <f>ROUND(I121*H121,2)</f>
        <v>0</v>
      </c>
      <c r="K121" s="218" t="s">
        <v>21</v>
      </c>
      <c r="L121" s="43"/>
      <c r="M121" s="223" t="s">
        <v>21</v>
      </c>
      <c r="N121" s="224" t="s">
        <v>44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92</v>
      </c>
      <c r="AT121" s="17" t="s">
        <v>172</v>
      </c>
      <c r="AU121" s="17" t="s">
        <v>82</v>
      </c>
      <c r="AY121" s="17" t="s">
        <v>170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80</v>
      </c>
      <c r="BK121" s="227">
        <f>ROUND(I121*H121,2)</f>
        <v>0</v>
      </c>
      <c r="BL121" s="17" t="s">
        <v>92</v>
      </c>
      <c r="BM121" s="17" t="s">
        <v>1664</v>
      </c>
    </row>
    <row r="122" s="1" customFormat="1" ht="16.5" customHeight="1">
      <c r="B122" s="38"/>
      <c r="C122" s="216" t="s">
        <v>391</v>
      </c>
      <c r="D122" s="216" t="s">
        <v>172</v>
      </c>
      <c r="E122" s="217" t="s">
        <v>1665</v>
      </c>
      <c r="F122" s="218" t="s">
        <v>1666</v>
      </c>
      <c r="G122" s="219" t="s">
        <v>1209</v>
      </c>
      <c r="H122" s="220">
        <v>2</v>
      </c>
      <c r="I122" s="221"/>
      <c r="J122" s="222">
        <f>ROUND(I122*H122,2)</f>
        <v>0</v>
      </c>
      <c r="K122" s="218" t="s">
        <v>21</v>
      </c>
      <c r="L122" s="43"/>
      <c r="M122" s="223" t="s">
        <v>21</v>
      </c>
      <c r="N122" s="224" t="s">
        <v>44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92</v>
      </c>
      <c r="AT122" s="17" t="s">
        <v>172</v>
      </c>
      <c r="AU122" s="17" t="s">
        <v>82</v>
      </c>
      <c r="AY122" s="17" t="s">
        <v>170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80</v>
      </c>
      <c r="BK122" s="227">
        <f>ROUND(I122*H122,2)</f>
        <v>0</v>
      </c>
      <c r="BL122" s="17" t="s">
        <v>92</v>
      </c>
      <c r="BM122" s="17" t="s">
        <v>1667</v>
      </c>
    </row>
    <row r="123" s="1" customFormat="1" ht="16.5" customHeight="1">
      <c r="B123" s="38"/>
      <c r="C123" s="216" t="s">
        <v>401</v>
      </c>
      <c r="D123" s="216" t="s">
        <v>172</v>
      </c>
      <c r="E123" s="217" t="s">
        <v>1668</v>
      </c>
      <c r="F123" s="218" t="s">
        <v>1669</v>
      </c>
      <c r="G123" s="219" t="s">
        <v>1209</v>
      </c>
      <c r="H123" s="220">
        <v>2</v>
      </c>
      <c r="I123" s="221"/>
      <c r="J123" s="222">
        <f>ROUND(I123*H123,2)</f>
        <v>0</v>
      </c>
      <c r="K123" s="218" t="s">
        <v>21</v>
      </c>
      <c r="L123" s="43"/>
      <c r="M123" s="223" t="s">
        <v>21</v>
      </c>
      <c r="N123" s="224" t="s">
        <v>44</v>
      </c>
      <c r="O123" s="7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7" t="s">
        <v>92</v>
      </c>
      <c r="AT123" s="17" t="s">
        <v>172</v>
      </c>
      <c r="AU123" s="17" t="s">
        <v>82</v>
      </c>
      <c r="AY123" s="17" t="s">
        <v>170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80</v>
      </c>
      <c r="BK123" s="227">
        <f>ROUND(I123*H123,2)</f>
        <v>0</v>
      </c>
      <c r="BL123" s="17" t="s">
        <v>92</v>
      </c>
      <c r="BM123" s="17" t="s">
        <v>1670</v>
      </c>
    </row>
    <row r="124" s="1" customFormat="1" ht="16.5" customHeight="1">
      <c r="B124" s="38"/>
      <c r="C124" s="216" t="s">
        <v>409</v>
      </c>
      <c r="D124" s="216" t="s">
        <v>172</v>
      </c>
      <c r="E124" s="217" t="s">
        <v>1671</v>
      </c>
      <c r="F124" s="218" t="s">
        <v>1672</v>
      </c>
      <c r="G124" s="219" t="s">
        <v>1209</v>
      </c>
      <c r="H124" s="220">
        <v>1</v>
      </c>
      <c r="I124" s="221"/>
      <c r="J124" s="222">
        <f>ROUND(I124*H124,2)</f>
        <v>0</v>
      </c>
      <c r="K124" s="218" t="s">
        <v>21</v>
      </c>
      <c r="L124" s="43"/>
      <c r="M124" s="223" t="s">
        <v>21</v>
      </c>
      <c r="N124" s="224" t="s">
        <v>44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92</v>
      </c>
      <c r="AT124" s="17" t="s">
        <v>172</v>
      </c>
      <c r="AU124" s="17" t="s">
        <v>82</v>
      </c>
      <c r="AY124" s="17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80</v>
      </c>
      <c r="BK124" s="227">
        <f>ROUND(I124*H124,2)</f>
        <v>0</v>
      </c>
      <c r="BL124" s="17" t="s">
        <v>92</v>
      </c>
      <c r="BM124" s="17" t="s">
        <v>1673</v>
      </c>
    </row>
    <row r="125" s="1" customFormat="1" ht="16.5" customHeight="1">
      <c r="B125" s="38"/>
      <c r="C125" s="216" t="s">
        <v>416</v>
      </c>
      <c r="D125" s="216" t="s">
        <v>172</v>
      </c>
      <c r="E125" s="217" t="s">
        <v>1674</v>
      </c>
      <c r="F125" s="218" t="s">
        <v>1675</v>
      </c>
      <c r="G125" s="219" t="s">
        <v>1209</v>
      </c>
      <c r="H125" s="220">
        <v>6</v>
      </c>
      <c r="I125" s="221"/>
      <c r="J125" s="222">
        <f>ROUND(I125*H125,2)</f>
        <v>0</v>
      </c>
      <c r="K125" s="218" t="s">
        <v>21</v>
      </c>
      <c r="L125" s="43"/>
      <c r="M125" s="223" t="s">
        <v>21</v>
      </c>
      <c r="N125" s="224" t="s">
        <v>44</v>
      </c>
      <c r="O125" s="7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AR125" s="17" t="s">
        <v>92</v>
      </c>
      <c r="AT125" s="17" t="s">
        <v>172</v>
      </c>
      <c r="AU125" s="17" t="s">
        <v>82</v>
      </c>
      <c r="AY125" s="17" t="s">
        <v>170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7" t="s">
        <v>80</v>
      </c>
      <c r="BK125" s="227">
        <f>ROUND(I125*H125,2)</f>
        <v>0</v>
      </c>
      <c r="BL125" s="17" t="s">
        <v>92</v>
      </c>
      <c r="BM125" s="17" t="s">
        <v>1676</v>
      </c>
    </row>
    <row r="126" s="1" customFormat="1" ht="16.5" customHeight="1">
      <c r="B126" s="38"/>
      <c r="C126" s="216" t="s">
        <v>424</v>
      </c>
      <c r="D126" s="216" t="s">
        <v>172</v>
      </c>
      <c r="E126" s="217" t="s">
        <v>1677</v>
      </c>
      <c r="F126" s="218" t="s">
        <v>1678</v>
      </c>
      <c r="G126" s="219" t="s">
        <v>1209</v>
      </c>
      <c r="H126" s="220">
        <v>2</v>
      </c>
      <c r="I126" s="221"/>
      <c r="J126" s="222">
        <f>ROUND(I126*H126,2)</f>
        <v>0</v>
      </c>
      <c r="K126" s="218" t="s">
        <v>21</v>
      </c>
      <c r="L126" s="43"/>
      <c r="M126" s="223" t="s">
        <v>21</v>
      </c>
      <c r="N126" s="224" t="s">
        <v>44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92</v>
      </c>
      <c r="AT126" s="17" t="s">
        <v>172</v>
      </c>
      <c r="AU126" s="17" t="s">
        <v>82</v>
      </c>
      <c r="AY126" s="17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80</v>
      </c>
      <c r="BK126" s="227">
        <f>ROUND(I126*H126,2)</f>
        <v>0</v>
      </c>
      <c r="BL126" s="17" t="s">
        <v>92</v>
      </c>
      <c r="BM126" s="17" t="s">
        <v>1679</v>
      </c>
    </row>
    <row r="127" s="1" customFormat="1" ht="16.5" customHeight="1">
      <c r="B127" s="38"/>
      <c r="C127" s="216" t="s">
        <v>432</v>
      </c>
      <c r="D127" s="216" t="s">
        <v>172</v>
      </c>
      <c r="E127" s="217" t="s">
        <v>1680</v>
      </c>
      <c r="F127" s="218" t="s">
        <v>1681</v>
      </c>
      <c r="G127" s="219" t="s">
        <v>1209</v>
      </c>
      <c r="H127" s="220">
        <v>4</v>
      </c>
      <c r="I127" s="221"/>
      <c r="J127" s="222">
        <f>ROUND(I127*H127,2)</f>
        <v>0</v>
      </c>
      <c r="K127" s="218" t="s">
        <v>21</v>
      </c>
      <c r="L127" s="43"/>
      <c r="M127" s="223" t="s">
        <v>21</v>
      </c>
      <c r="N127" s="224" t="s">
        <v>44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92</v>
      </c>
      <c r="AT127" s="17" t="s">
        <v>172</v>
      </c>
      <c r="AU127" s="17" t="s">
        <v>82</v>
      </c>
      <c r="AY127" s="17" t="s">
        <v>170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80</v>
      </c>
      <c r="BK127" s="227">
        <f>ROUND(I127*H127,2)</f>
        <v>0</v>
      </c>
      <c r="BL127" s="17" t="s">
        <v>92</v>
      </c>
      <c r="BM127" s="17" t="s">
        <v>1682</v>
      </c>
    </row>
    <row r="128" s="1" customFormat="1" ht="16.5" customHeight="1">
      <c r="B128" s="38"/>
      <c r="C128" s="216" t="s">
        <v>439</v>
      </c>
      <c r="D128" s="216" t="s">
        <v>172</v>
      </c>
      <c r="E128" s="217" t="s">
        <v>1683</v>
      </c>
      <c r="F128" s="218" t="s">
        <v>1684</v>
      </c>
      <c r="G128" s="219" t="s">
        <v>1209</v>
      </c>
      <c r="H128" s="220">
        <v>1</v>
      </c>
      <c r="I128" s="221"/>
      <c r="J128" s="222">
        <f>ROUND(I128*H128,2)</f>
        <v>0</v>
      </c>
      <c r="K128" s="218" t="s">
        <v>21</v>
      </c>
      <c r="L128" s="43"/>
      <c r="M128" s="223" t="s">
        <v>21</v>
      </c>
      <c r="N128" s="224" t="s">
        <v>44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92</v>
      </c>
      <c r="AT128" s="17" t="s">
        <v>172</v>
      </c>
      <c r="AU128" s="17" t="s">
        <v>82</v>
      </c>
      <c r="AY128" s="17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80</v>
      </c>
      <c r="BK128" s="227">
        <f>ROUND(I128*H128,2)</f>
        <v>0</v>
      </c>
      <c r="BL128" s="17" t="s">
        <v>92</v>
      </c>
      <c r="BM128" s="17" t="s">
        <v>1685</v>
      </c>
    </row>
    <row r="129" s="11" customFormat="1" ht="22.8" customHeight="1">
      <c r="B129" s="200"/>
      <c r="C129" s="201"/>
      <c r="D129" s="202" t="s">
        <v>72</v>
      </c>
      <c r="E129" s="214" t="s">
        <v>1271</v>
      </c>
      <c r="F129" s="214" t="s">
        <v>1686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SUM(P130:P134)</f>
        <v>0</v>
      </c>
      <c r="Q129" s="208"/>
      <c r="R129" s="209">
        <f>SUM(R130:R134)</f>
        <v>0</v>
      </c>
      <c r="S129" s="208"/>
      <c r="T129" s="210">
        <f>SUM(T130:T134)</f>
        <v>0</v>
      </c>
      <c r="AR129" s="211" t="s">
        <v>80</v>
      </c>
      <c r="AT129" s="212" t="s">
        <v>72</v>
      </c>
      <c r="AU129" s="212" t="s">
        <v>80</v>
      </c>
      <c r="AY129" s="211" t="s">
        <v>170</v>
      </c>
      <c r="BK129" s="213">
        <f>SUM(BK130:BK134)</f>
        <v>0</v>
      </c>
    </row>
    <row r="130" s="1" customFormat="1" ht="16.5" customHeight="1">
      <c r="B130" s="38"/>
      <c r="C130" s="216" t="s">
        <v>444</v>
      </c>
      <c r="D130" s="216" t="s">
        <v>172</v>
      </c>
      <c r="E130" s="217" t="s">
        <v>1687</v>
      </c>
      <c r="F130" s="218" t="s">
        <v>1688</v>
      </c>
      <c r="G130" s="219" t="s">
        <v>306</v>
      </c>
      <c r="H130" s="220">
        <v>150</v>
      </c>
      <c r="I130" s="221"/>
      <c r="J130" s="222">
        <f>ROUND(I130*H130,2)</f>
        <v>0</v>
      </c>
      <c r="K130" s="218" t="s">
        <v>21</v>
      </c>
      <c r="L130" s="43"/>
      <c r="M130" s="223" t="s">
        <v>21</v>
      </c>
      <c r="N130" s="224" t="s">
        <v>44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92</v>
      </c>
      <c r="AT130" s="17" t="s">
        <v>172</v>
      </c>
      <c r="AU130" s="17" t="s">
        <v>82</v>
      </c>
      <c r="AY130" s="17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80</v>
      </c>
      <c r="BK130" s="227">
        <f>ROUND(I130*H130,2)</f>
        <v>0</v>
      </c>
      <c r="BL130" s="17" t="s">
        <v>92</v>
      </c>
      <c r="BM130" s="17" t="s">
        <v>1689</v>
      </c>
    </row>
    <row r="131" s="1" customFormat="1" ht="16.5" customHeight="1">
      <c r="B131" s="38"/>
      <c r="C131" s="216" t="s">
        <v>449</v>
      </c>
      <c r="D131" s="216" t="s">
        <v>172</v>
      </c>
      <c r="E131" s="217" t="s">
        <v>1690</v>
      </c>
      <c r="F131" s="218" t="s">
        <v>1691</v>
      </c>
      <c r="G131" s="219" t="s">
        <v>1209</v>
      </c>
      <c r="H131" s="220">
        <v>16</v>
      </c>
      <c r="I131" s="221"/>
      <c r="J131" s="222">
        <f>ROUND(I131*H131,2)</f>
        <v>0</v>
      </c>
      <c r="K131" s="218" t="s">
        <v>21</v>
      </c>
      <c r="L131" s="43"/>
      <c r="M131" s="223" t="s">
        <v>21</v>
      </c>
      <c r="N131" s="224" t="s">
        <v>44</v>
      </c>
      <c r="O131" s="7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AR131" s="17" t="s">
        <v>92</v>
      </c>
      <c r="AT131" s="17" t="s">
        <v>172</v>
      </c>
      <c r="AU131" s="17" t="s">
        <v>82</v>
      </c>
      <c r="AY131" s="17" t="s">
        <v>170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7" t="s">
        <v>80</v>
      </c>
      <c r="BK131" s="227">
        <f>ROUND(I131*H131,2)</f>
        <v>0</v>
      </c>
      <c r="BL131" s="17" t="s">
        <v>92</v>
      </c>
      <c r="BM131" s="17" t="s">
        <v>1692</v>
      </c>
    </row>
    <row r="132" s="1" customFormat="1" ht="16.5" customHeight="1">
      <c r="B132" s="38"/>
      <c r="C132" s="216" t="s">
        <v>456</v>
      </c>
      <c r="D132" s="216" t="s">
        <v>172</v>
      </c>
      <c r="E132" s="217" t="s">
        <v>1693</v>
      </c>
      <c r="F132" s="218" t="s">
        <v>1694</v>
      </c>
      <c r="G132" s="219" t="s">
        <v>1209</v>
      </c>
      <c r="H132" s="220">
        <v>5</v>
      </c>
      <c r="I132" s="221"/>
      <c r="J132" s="222">
        <f>ROUND(I132*H132,2)</f>
        <v>0</v>
      </c>
      <c r="K132" s="218" t="s">
        <v>21</v>
      </c>
      <c r="L132" s="43"/>
      <c r="M132" s="223" t="s">
        <v>21</v>
      </c>
      <c r="N132" s="224" t="s">
        <v>44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92</v>
      </c>
      <c r="AT132" s="17" t="s">
        <v>172</v>
      </c>
      <c r="AU132" s="17" t="s">
        <v>82</v>
      </c>
      <c r="AY132" s="17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80</v>
      </c>
      <c r="BK132" s="227">
        <f>ROUND(I132*H132,2)</f>
        <v>0</v>
      </c>
      <c r="BL132" s="17" t="s">
        <v>92</v>
      </c>
      <c r="BM132" s="17" t="s">
        <v>1695</v>
      </c>
    </row>
    <row r="133" s="1" customFormat="1" ht="16.5" customHeight="1">
      <c r="B133" s="38"/>
      <c r="C133" s="216" t="s">
        <v>460</v>
      </c>
      <c r="D133" s="216" t="s">
        <v>172</v>
      </c>
      <c r="E133" s="217" t="s">
        <v>1696</v>
      </c>
      <c r="F133" s="218" t="s">
        <v>1697</v>
      </c>
      <c r="G133" s="219" t="s">
        <v>1209</v>
      </c>
      <c r="H133" s="220">
        <v>1</v>
      </c>
      <c r="I133" s="221"/>
      <c r="J133" s="222">
        <f>ROUND(I133*H133,2)</f>
        <v>0</v>
      </c>
      <c r="K133" s="218" t="s">
        <v>21</v>
      </c>
      <c r="L133" s="43"/>
      <c r="M133" s="223" t="s">
        <v>21</v>
      </c>
      <c r="N133" s="224" t="s">
        <v>44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92</v>
      </c>
      <c r="AT133" s="17" t="s">
        <v>172</v>
      </c>
      <c r="AU133" s="17" t="s">
        <v>82</v>
      </c>
      <c r="AY133" s="17" t="s">
        <v>170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80</v>
      </c>
      <c r="BK133" s="227">
        <f>ROUND(I133*H133,2)</f>
        <v>0</v>
      </c>
      <c r="BL133" s="17" t="s">
        <v>92</v>
      </c>
      <c r="BM133" s="17" t="s">
        <v>1698</v>
      </c>
    </row>
    <row r="134" s="1" customFormat="1" ht="16.5" customHeight="1">
      <c r="B134" s="38"/>
      <c r="C134" s="216" t="s">
        <v>470</v>
      </c>
      <c r="D134" s="216" t="s">
        <v>172</v>
      </c>
      <c r="E134" s="217" t="s">
        <v>1699</v>
      </c>
      <c r="F134" s="218" t="s">
        <v>1700</v>
      </c>
      <c r="G134" s="219" t="s">
        <v>1209</v>
      </c>
      <c r="H134" s="220">
        <v>20</v>
      </c>
      <c r="I134" s="221"/>
      <c r="J134" s="222">
        <f>ROUND(I134*H134,2)</f>
        <v>0</v>
      </c>
      <c r="K134" s="218" t="s">
        <v>21</v>
      </c>
      <c r="L134" s="43"/>
      <c r="M134" s="223" t="s">
        <v>21</v>
      </c>
      <c r="N134" s="224" t="s">
        <v>44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92</v>
      </c>
      <c r="AT134" s="17" t="s">
        <v>172</v>
      </c>
      <c r="AU134" s="17" t="s">
        <v>82</v>
      </c>
      <c r="AY134" s="17" t="s">
        <v>170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80</v>
      </c>
      <c r="BK134" s="227">
        <f>ROUND(I134*H134,2)</f>
        <v>0</v>
      </c>
      <c r="BL134" s="17" t="s">
        <v>92</v>
      </c>
      <c r="BM134" s="17" t="s">
        <v>1701</v>
      </c>
    </row>
    <row r="135" s="11" customFormat="1" ht="22.8" customHeight="1">
      <c r="B135" s="200"/>
      <c r="C135" s="201"/>
      <c r="D135" s="202" t="s">
        <v>72</v>
      </c>
      <c r="E135" s="214" t="s">
        <v>1291</v>
      </c>
      <c r="F135" s="214" t="s">
        <v>1702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SUM(P136:P141)</f>
        <v>0</v>
      </c>
      <c r="Q135" s="208"/>
      <c r="R135" s="209">
        <f>SUM(R136:R141)</f>
        <v>0</v>
      </c>
      <c r="S135" s="208"/>
      <c r="T135" s="210">
        <f>SUM(T136:T141)</f>
        <v>0</v>
      </c>
      <c r="AR135" s="211" t="s">
        <v>80</v>
      </c>
      <c r="AT135" s="212" t="s">
        <v>72</v>
      </c>
      <c r="AU135" s="212" t="s">
        <v>80</v>
      </c>
      <c r="AY135" s="211" t="s">
        <v>170</v>
      </c>
      <c r="BK135" s="213">
        <f>SUM(BK136:BK141)</f>
        <v>0</v>
      </c>
    </row>
    <row r="136" s="1" customFormat="1" ht="16.5" customHeight="1">
      <c r="B136" s="38"/>
      <c r="C136" s="216" t="s">
        <v>480</v>
      </c>
      <c r="D136" s="216" t="s">
        <v>172</v>
      </c>
      <c r="E136" s="217" t="s">
        <v>1703</v>
      </c>
      <c r="F136" s="218" t="s">
        <v>1704</v>
      </c>
      <c r="G136" s="219" t="s">
        <v>1209</v>
      </c>
      <c r="H136" s="220">
        <v>20</v>
      </c>
      <c r="I136" s="221"/>
      <c r="J136" s="222">
        <f>ROUND(I136*H136,2)</f>
        <v>0</v>
      </c>
      <c r="K136" s="218" t="s">
        <v>21</v>
      </c>
      <c r="L136" s="43"/>
      <c r="M136" s="223" t="s">
        <v>21</v>
      </c>
      <c r="N136" s="224" t="s">
        <v>44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92</v>
      </c>
      <c r="AT136" s="17" t="s">
        <v>172</v>
      </c>
      <c r="AU136" s="17" t="s">
        <v>82</v>
      </c>
      <c r="AY136" s="17" t="s">
        <v>170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80</v>
      </c>
      <c r="BK136" s="227">
        <f>ROUND(I136*H136,2)</f>
        <v>0</v>
      </c>
      <c r="BL136" s="17" t="s">
        <v>92</v>
      </c>
      <c r="BM136" s="17" t="s">
        <v>1705</v>
      </c>
    </row>
    <row r="137" s="1" customFormat="1" ht="16.5" customHeight="1">
      <c r="B137" s="38"/>
      <c r="C137" s="216" t="s">
        <v>489</v>
      </c>
      <c r="D137" s="216" t="s">
        <v>172</v>
      </c>
      <c r="E137" s="217" t="s">
        <v>1706</v>
      </c>
      <c r="F137" s="218" t="s">
        <v>1707</v>
      </c>
      <c r="G137" s="219" t="s">
        <v>1209</v>
      </c>
      <c r="H137" s="220">
        <v>20</v>
      </c>
      <c r="I137" s="221"/>
      <c r="J137" s="222">
        <f>ROUND(I137*H137,2)</f>
        <v>0</v>
      </c>
      <c r="K137" s="218" t="s">
        <v>21</v>
      </c>
      <c r="L137" s="43"/>
      <c r="M137" s="223" t="s">
        <v>21</v>
      </c>
      <c r="N137" s="224" t="s">
        <v>44</v>
      </c>
      <c r="O137" s="7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AR137" s="17" t="s">
        <v>92</v>
      </c>
      <c r="AT137" s="17" t="s">
        <v>172</v>
      </c>
      <c r="AU137" s="17" t="s">
        <v>82</v>
      </c>
      <c r="AY137" s="17" t="s">
        <v>170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80</v>
      </c>
      <c r="BK137" s="227">
        <f>ROUND(I137*H137,2)</f>
        <v>0</v>
      </c>
      <c r="BL137" s="17" t="s">
        <v>92</v>
      </c>
      <c r="BM137" s="17" t="s">
        <v>1708</v>
      </c>
    </row>
    <row r="138" s="1" customFormat="1" ht="16.5" customHeight="1">
      <c r="B138" s="38"/>
      <c r="C138" s="216" t="s">
        <v>493</v>
      </c>
      <c r="D138" s="216" t="s">
        <v>172</v>
      </c>
      <c r="E138" s="217" t="s">
        <v>1709</v>
      </c>
      <c r="F138" s="218" t="s">
        <v>1710</v>
      </c>
      <c r="G138" s="219" t="s">
        <v>1209</v>
      </c>
      <c r="H138" s="220">
        <v>3</v>
      </c>
      <c r="I138" s="221"/>
      <c r="J138" s="222">
        <f>ROUND(I138*H138,2)</f>
        <v>0</v>
      </c>
      <c r="K138" s="218" t="s">
        <v>21</v>
      </c>
      <c r="L138" s="43"/>
      <c r="M138" s="223" t="s">
        <v>21</v>
      </c>
      <c r="N138" s="224" t="s">
        <v>44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92</v>
      </c>
      <c r="AT138" s="17" t="s">
        <v>172</v>
      </c>
      <c r="AU138" s="17" t="s">
        <v>82</v>
      </c>
      <c r="AY138" s="17" t="s">
        <v>170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80</v>
      </c>
      <c r="BK138" s="227">
        <f>ROUND(I138*H138,2)</f>
        <v>0</v>
      </c>
      <c r="BL138" s="17" t="s">
        <v>92</v>
      </c>
      <c r="BM138" s="17" t="s">
        <v>1711</v>
      </c>
    </row>
    <row r="139" s="1" customFormat="1" ht="16.5" customHeight="1">
      <c r="B139" s="38"/>
      <c r="C139" s="216" t="s">
        <v>505</v>
      </c>
      <c r="D139" s="216" t="s">
        <v>172</v>
      </c>
      <c r="E139" s="217" t="s">
        <v>1712</v>
      </c>
      <c r="F139" s="218" t="s">
        <v>1713</v>
      </c>
      <c r="G139" s="219" t="s">
        <v>306</v>
      </c>
      <c r="H139" s="220">
        <v>265</v>
      </c>
      <c r="I139" s="221"/>
      <c r="J139" s="222">
        <f>ROUND(I139*H139,2)</f>
        <v>0</v>
      </c>
      <c r="K139" s="218" t="s">
        <v>21</v>
      </c>
      <c r="L139" s="43"/>
      <c r="M139" s="223" t="s">
        <v>21</v>
      </c>
      <c r="N139" s="224" t="s">
        <v>44</v>
      </c>
      <c r="O139" s="7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7" t="s">
        <v>92</v>
      </c>
      <c r="AT139" s="17" t="s">
        <v>172</v>
      </c>
      <c r="AU139" s="17" t="s">
        <v>82</v>
      </c>
      <c r="AY139" s="17" t="s">
        <v>170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80</v>
      </c>
      <c r="BK139" s="227">
        <f>ROUND(I139*H139,2)</f>
        <v>0</v>
      </c>
      <c r="BL139" s="17" t="s">
        <v>92</v>
      </c>
      <c r="BM139" s="17" t="s">
        <v>1714</v>
      </c>
    </row>
    <row r="140" s="1" customFormat="1" ht="16.5" customHeight="1">
      <c r="B140" s="38"/>
      <c r="C140" s="216" t="s">
        <v>517</v>
      </c>
      <c r="D140" s="216" t="s">
        <v>172</v>
      </c>
      <c r="E140" s="217" t="s">
        <v>1715</v>
      </c>
      <c r="F140" s="218" t="s">
        <v>1716</v>
      </c>
      <c r="G140" s="219" t="s">
        <v>1209</v>
      </c>
      <c r="H140" s="220">
        <v>3</v>
      </c>
      <c r="I140" s="221"/>
      <c r="J140" s="222">
        <f>ROUND(I140*H140,2)</f>
        <v>0</v>
      </c>
      <c r="K140" s="218" t="s">
        <v>21</v>
      </c>
      <c r="L140" s="43"/>
      <c r="M140" s="223" t="s">
        <v>21</v>
      </c>
      <c r="N140" s="224" t="s">
        <v>44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92</v>
      </c>
      <c r="AT140" s="17" t="s">
        <v>172</v>
      </c>
      <c r="AU140" s="17" t="s">
        <v>82</v>
      </c>
      <c r="AY140" s="17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80</v>
      </c>
      <c r="BK140" s="227">
        <f>ROUND(I140*H140,2)</f>
        <v>0</v>
      </c>
      <c r="BL140" s="17" t="s">
        <v>92</v>
      </c>
      <c r="BM140" s="17" t="s">
        <v>1717</v>
      </c>
    </row>
    <row r="141" s="1" customFormat="1" ht="16.5" customHeight="1">
      <c r="B141" s="38"/>
      <c r="C141" s="216" t="s">
        <v>527</v>
      </c>
      <c r="D141" s="216" t="s">
        <v>172</v>
      </c>
      <c r="E141" s="217" t="s">
        <v>1718</v>
      </c>
      <c r="F141" s="218" t="s">
        <v>1719</v>
      </c>
      <c r="G141" s="219" t="s">
        <v>1209</v>
      </c>
      <c r="H141" s="220">
        <v>10</v>
      </c>
      <c r="I141" s="221"/>
      <c r="J141" s="222">
        <f>ROUND(I141*H141,2)</f>
        <v>0</v>
      </c>
      <c r="K141" s="218" t="s">
        <v>21</v>
      </c>
      <c r="L141" s="43"/>
      <c r="M141" s="223" t="s">
        <v>21</v>
      </c>
      <c r="N141" s="224" t="s">
        <v>44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92</v>
      </c>
      <c r="AT141" s="17" t="s">
        <v>172</v>
      </c>
      <c r="AU141" s="17" t="s">
        <v>82</v>
      </c>
      <c r="AY141" s="17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80</v>
      </c>
      <c r="BK141" s="227">
        <f>ROUND(I141*H141,2)</f>
        <v>0</v>
      </c>
      <c r="BL141" s="17" t="s">
        <v>92</v>
      </c>
      <c r="BM141" s="17" t="s">
        <v>1720</v>
      </c>
    </row>
    <row r="142" s="11" customFormat="1" ht="22.8" customHeight="1">
      <c r="B142" s="200"/>
      <c r="C142" s="201"/>
      <c r="D142" s="202" t="s">
        <v>72</v>
      </c>
      <c r="E142" s="214" t="s">
        <v>1296</v>
      </c>
      <c r="F142" s="214" t="s">
        <v>1721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</v>
      </c>
      <c r="S142" s="208"/>
      <c r="T142" s="210">
        <f>SUM(T143:T146)</f>
        <v>0</v>
      </c>
      <c r="AR142" s="211" t="s">
        <v>80</v>
      </c>
      <c r="AT142" s="212" t="s">
        <v>72</v>
      </c>
      <c r="AU142" s="212" t="s">
        <v>80</v>
      </c>
      <c r="AY142" s="211" t="s">
        <v>170</v>
      </c>
      <c r="BK142" s="213">
        <f>SUM(BK143:BK146)</f>
        <v>0</v>
      </c>
    </row>
    <row r="143" s="1" customFormat="1" ht="16.5" customHeight="1">
      <c r="B143" s="38"/>
      <c r="C143" s="216" t="s">
        <v>534</v>
      </c>
      <c r="D143" s="216" t="s">
        <v>172</v>
      </c>
      <c r="E143" s="217" t="s">
        <v>1722</v>
      </c>
      <c r="F143" s="218" t="s">
        <v>1723</v>
      </c>
      <c r="G143" s="219" t="s">
        <v>1147</v>
      </c>
      <c r="H143" s="220">
        <v>1</v>
      </c>
      <c r="I143" s="221"/>
      <c r="J143" s="222">
        <f>ROUND(I143*H143,2)</f>
        <v>0</v>
      </c>
      <c r="K143" s="218" t="s">
        <v>21</v>
      </c>
      <c r="L143" s="43"/>
      <c r="M143" s="223" t="s">
        <v>21</v>
      </c>
      <c r="N143" s="224" t="s">
        <v>44</v>
      </c>
      <c r="O143" s="7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AR143" s="17" t="s">
        <v>92</v>
      </c>
      <c r="AT143" s="17" t="s">
        <v>172</v>
      </c>
      <c r="AU143" s="17" t="s">
        <v>82</v>
      </c>
      <c r="AY143" s="17" t="s">
        <v>170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80</v>
      </c>
      <c r="BK143" s="227">
        <f>ROUND(I143*H143,2)</f>
        <v>0</v>
      </c>
      <c r="BL143" s="17" t="s">
        <v>92</v>
      </c>
      <c r="BM143" s="17" t="s">
        <v>1724</v>
      </c>
    </row>
    <row r="144" s="1" customFormat="1" ht="16.5" customHeight="1">
      <c r="B144" s="38"/>
      <c r="C144" s="216" t="s">
        <v>539</v>
      </c>
      <c r="D144" s="216" t="s">
        <v>172</v>
      </c>
      <c r="E144" s="217" t="s">
        <v>1725</v>
      </c>
      <c r="F144" s="218" t="s">
        <v>1726</v>
      </c>
      <c r="G144" s="219" t="s">
        <v>1147</v>
      </c>
      <c r="H144" s="220">
        <v>1</v>
      </c>
      <c r="I144" s="221"/>
      <c r="J144" s="222">
        <f>ROUND(I144*H144,2)</f>
        <v>0</v>
      </c>
      <c r="K144" s="218" t="s">
        <v>21</v>
      </c>
      <c r="L144" s="43"/>
      <c r="M144" s="223" t="s">
        <v>21</v>
      </c>
      <c r="N144" s="224" t="s">
        <v>44</v>
      </c>
      <c r="O144" s="7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7" t="s">
        <v>92</v>
      </c>
      <c r="AT144" s="17" t="s">
        <v>172</v>
      </c>
      <c r="AU144" s="17" t="s">
        <v>82</v>
      </c>
      <c r="AY144" s="17" t="s">
        <v>170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80</v>
      </c>
      <c r="BK144" s="227">
        <f>ROUND(I144*H144,2)</f>
        <v>0</v>
      </c>
      <c r="BL144" s="17" t="s">
        <v>92</v>
      </c>
      <c r="BM144" s="17" t="s">
        <v>1727</v>
      </c>
    </row>
    <row r="145" s="1" customFormat="1" ht="16.5" customHeight="1">
      <c r="B145" s="38"/>
      <c r="C145" s="216" t="s">
        <v>545</v>
      </c>
      <c r="D145" s="216" t="s">
        <v>172</v>
      </c>
      <c r="E145" s="217" t="s">
        <v>1728</v>
      </c>
      <c r="F145" s="218" t="s">
        <v>1729</v>
      </c>
      <c r="G145" s="219" t="s">
        <v>1209</v>
      </c>
      <c r="H145" s="220">
        <v>1</v>
      </c>
      <c r="I145" s="221"/>
      <c r="J145" s="222">
        <f>ROUND(I145*H145,2)</f>
        <v>0</v>
      </c>
      <c r="K145" s="218" t="s">
        <v>21</v>
      </c>
      <c r="L145" s="43"/>
      <c r="M145" s="223" t="s">
        <v>21</v>
      </c>
      <c r="N145" s="224" t="s">
        <v>44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92</v>
      </c>
      <c r="AT145" s="17" t="s">
        <v>172</v>
      </c>
      <c r="AU145" s="17" t="s">
        <v>82</v>
      </c>
      <c r="AY145" s="17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80</v>
      </c>
      <c r="BK145" s="227">
        <f>ROUND(I145*H145,2)</f>
        <v>0</v>
      </c>
      <c r="BL145" s="17" t="s">
        <v>92</v>
      </c>
      <c r="BM145" s="17" t="s">
        <v>1730</v>
      </c>
    </row>
    <row r="146" s="1" customFormat="1" ht="16.5" customHeight="1">
      <c r="B146" s="38"/>
      <c r="C146" s="216" t="s">
        <v>561</v>
      </c>
      <c r="D146" s="216" t="s">
        <v>172</v>
      </c>
      <c r="E146" s="217" t="s">
        <v>1731</v>
      </c>
      <c r="F146" s="218" t="s">
        <v>1732</v>
      </c>
      <c r="G146" s="219" t="s">
        <v>1209</v>
      </c>
      <c r="H146" s="220">
        <v>1</v>
      </c>
      <c r="I146" s="221"/>
      <c r="J146" s="222">
        <f>ROUND(I146*H146,2)</f>
        <v>0</v>
      </c>
      <c r="K146" s="218" t="s">
        <v>21</v>
      </c>
      <c r="L146" s="43"/>
      <c r="M146" s="271" t="s">
        <v>21</v>
      </c>
      <c r="N146" s="272" t="s">
        <v>44</v>
      </c>
      <c r="O146" s="273"/>
      <c r="P146" s="274">
        <f>O146*H146</f>
        <v>0</v>
      </c>
      <c r="Q146" s="274">
        <v>0</v>
      </c>
      <c r="R146" s="274">
        <f>Q146*H146</f>
        <v>0</v>
      </c>
      <c r="S146" s="274">
        <v>0</v>
      </c>
      <c r="T146" s="275">
        <f>S146*H146</f>
        <v>0</v>
      </c>
      <c r="AR146" s="17" t="s">
        <v>92</v>
      </c>
      <c r="AT146" s="17" t="s">
        <v>172</v>
      </c>
      <c r="AU146" s="17" t="s">
        <v>82</v>
      </c>
      <c r="AY146" s="17" t="s">
        <v>170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80</v>
      </c>
      <c r="BK146" s="227">
        <f>ROUND(I146*H146,2)</f>
        <v>0</v>
      </c>
      <c r="BL146" s="17" t="s">
        <v>92</v>
      </c>
      <c r="BM146" s="17" t="s">
        <v>1733</v>
      </c>
    </row>
    <row r="147" s="1" customFormat="1" ht="6.96" customHeight="1">
      <c r="B147" s="57"/>
      <c r="C147" s="58"/>
      <c r="D147" s="58"/>
      <c r="E147" s="58"/>
      <c r="F147" s="58"/>
      <c r="G147" s="58"/>
      <c r="H147" s="58"/>
      <c r="I147" s="166"/>
      <c r="J147" s="58"/>
      <c r="K147" s="58"/>
      <c r="L147" s="43"/>
    </row>
  </sheetData>
  <sheetProtection sheet="1" autoFilter="0" formatColumns="0" formatRows="0" objects="1" scenarios="1" spinCount="100000" saltValue="/Oql6oCvYV/e2HjIDFMnH7rzh1aGqnTwfsyNLHnSmXKvqaKi+xNdihD7Q3OgvuGrioszYZZMO68hMJfkvoX1LQ==" hashValue="pkDzk/Pfff7uZazCUA+JlnAZQlgEzVELtcBmGaV61Zn/Wd2pW0cdyABTMDiJlyQO/Kolru/nOJwUqmcnVbWlsg==" algorithmName="SHA-512" password="CC35"/>
  <autoFilter ref="C90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106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118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1734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19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45" customHeight="1">
      <c r="B29" s="146"/>
      <c r="E29" s="147" t="s">
        <v>1735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ROUND((SUM(BE94:BE148)),  2)</f>
        <v>0</v>
      </c>
      <c r="I35" s="155">
        <v>0.20999999999999999</v>
      </c>
      <c r="J35" s="154">
        <f>ROUND(((SUM(BE94:BE148))*I35),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ROUND((SUM(BF94:BF148)),  2)</f>
        <v>0</v>
      </c>
      <c r="I36" s="155">
        <v>0.14999999999999999</v>
      </c>
      <c r="J36" s="154">
        <f>ROUND(((SUM(BF94:BF148))*I36),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ROUND((SUM(BG94:BG148)),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ROUND((SUM(BH94:BH148)),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ROUND((SUM(BI94:BI148)),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118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8 - VZDUCHOTECHNIKA A ODVĚTRÁNÍ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J94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J95</f>
        <v>0</v>
      </c>
      <c r="K64" s="177"/>
      <c r="L64" s="182"/>
    </row>
    <row r="65" s="9" customFormat="1" ht="19.92" customHeight="1">
      <c r="B65" s="183"/>
      <c r="C65" s="121"/>
      <c r="D65" s="184" t="s">
        <v>1736</v>
      </c>
      <c r="E65" s="185"/>
      <c r="F65" s="185"/>
      <c r="G65" s="185"/>
      <c r="H65" s="185"/>
      <c r="I65" s="186"/>
      <c r="J65" s="187">
        <f>J96</f>
        <v>0</v>
      </c>
      <c r="K65" s="121"/>
      <c r="L65" s="188"/>
    </row>
    <row r="66" s="9" customFormat="1" ht="19.92" customHeight="1">
      <c r="B66" s="183"/>
      <c r="C66" s="121"/>
      <c r="D66" s="184" t="s">
        <v>128</v>
      </c>
      <c r="E66" s="185"/>
      <c r="F66" s="185"/>
      <c r="G66" s="185"/>
      <c r="H66" s="185"/>
      <c r="I66" s="186"/>
      <c r="J66" s="187">
        <f>J107</f>
        <v>0</v>
      </c>
      <c r="K66" s="121"/>
      <c r="L66" s="188"/>
    </row>
    <row r="67" s="9" customFormat="1" ht="19.92" customHeight="1">
      <c r="B67" s="183"/>
      <c r="C67" s="121"/>
      <c r="D67" s="184" t="s">
        <v>134</v>
      </c>
      <c r="E67" s="185"/>
      <c r="F67" s="185"/>
      <c r="G67" s="185"/>
      <c r="H67" s="185"/>
      <c r="I67" s="186"/>
      <c r="J67" s="187">
        <f>J114</f>
        <v>0</v>
      </c>
      <c r="K67" s="121"/>
      <c r="L67" s="188"/>
    </row>
    <row r="68" s="9" customFormat="1" ht="19.92" customHeight="1">
      <c r="B68" s="183"/>
      <c r="C68" s="121"/>
      <c r="D68" s="184" t="s">
        <v>135</v>
      </c>
      <c r="E68" s="185"/>
      <c r="F68" s="185"/>
      <c r="G68" s="185"/>
      <c r="H68" s="185"/>
      <c r="I68" s="186"/>
      <c r="J68" s="187">
        <f>J131</f>
        <v>0</v>
      </c>
      <c r="K68" s="121"/>
      <c r="L68" s="188"/>
    </row>
    <row r="69" s="8" customFormat="1" ht="24.96" customHeight="1">
      <c r="B69" s="176"/>
      <c r="C69" s="177"/>
      <c r="D69" s="178" t="s">
        <v>136</v>
      </c>
      <c r="E69" s="179"/>
      <c r="F69" s="179"/>
      <c r="G69" s="179"/>
      <c r="H69" s="179"/>
      <c r="I69" s="180"/>
      <c r="J69" s="181">
        <f>J133</f>
        <v>0</v>
      </c>
      <c r="K69" s="177"/>
      <c r="L69" s="182"/>
    </row>
    <row r="70" s="9" customFormat="1" ht="19.92" customHeight="1">
      <c r="B70" s="183"/>
      <c r="C70" s="121"/>
      <c r="D70" s="184" t="s">
        <v>1737</v>
      </c>
      <c r="E70" s="185"/>
      <c r="F70" s="185"/>
      <c r="G70" s="185"/>
      <c r="H70" s="185"/>
      <c r="I70" s="186"/>
      <c r="J70" s="187">
        <f>J134</f>
        <v>0</v>
      </c>
      <c r="K70" s="121"/>
      <c r="L70" s="188"/>
    </row>
    <row r="71" s="8" customFormat="1" ht="24.96" customHeight="1">
      <c r="B71" s="176"/>
      <c r="C71" s="177"/>
      <c r="D71" s="178" t="s">
        <v>1738</v>
      </c>
      <c r="E71" s="179"/>
      <c r="F71" s="179"/>
      <c r="G71" s="179"/>
      <c r="H71" s="179"/>
      <c r="I71" s="180"/>
      <c r="J71" s="181">
        <f>J143</f>
        <v>0</v>
      </c>
      <c r="K71" s="177"/>
      <c r="L71" s="182"/>
    </row>
    <row r="72" s="9" customFormat="1" ht="19.92" customHeight="1">
      <c r="B72" s="183"/>
      <c r="C72" s="121"/>
      <c r="D72" s="184" t="s">
        <v>1739</v>
      </c>
      <c r="E72" s="185"/>
      <c r="F72" s="185"/>
      <c r="G72" s="185"/>
      <c r="H72" s="185"/>
      <c r="I72" s="186"/>
      <c r="J72" s="187">
        <f>J144</f>
        <v>0</v>
      </c>
      <c r="K72" s="121"/>
      <c r="L72" s="188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42"/>
      <c r="J73" s="39"/>
      <c r="K73" s="39"/>
      <c r="L73" s="43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66"/>
      <c r="J74" s="58"/>
      <c r="K74" s="58"/>
      <c r="L74" s="43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69"/>
      <c r="J78" s="60"/>
      <c r="K78" s="60"/>
      <c r="L78" s="43"/>
    </row>
    <row r="79" s="1" customFormat="1" ht="24.96" customHeight="1">
      <c r="B79" s="38"/>
      <c r="C79" s="23" t="s">
        <v>155</v>
      </c>
      <c r="D79" s="39"/>
      <c r="E79" s="39"/>
      <c r="F79" s="39"/>
      <c r="G79" s="39"/>
      <c r="H79" s="39"/>
      <c r="I79" s="142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2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42"/>
      <c r="J81" s="39"/>
      <c r="K81" s="39"/>
      <c r="L81" s="43"/>
    </row>
    <row r="82" s="1" customFormat="1" ht="16.5" customHeight="1">
      <c r="B82" s="38"/>
      <c r="C82" s="39"/>
      <c r="D82" s="39"/>
      <c r="E82" s="170" t="str">
        <f>E7</f>
        <v>CHOMUTOV ON - PD OPRAVA (PLÁŠŤ, VPP)</v>
      </c>
      <c r="F82" s="32"/>
      <c r="G82" s="32"/>
      <c r="H82" s="32"/>
      <c r="I82" s="142"/>
      <c r="J82" s="39"/>
      <c r="K82" s="39"/>
      <c r="L82" s="43"/>
    </row>
    <row r="83" ht="12" customHeight="1">
      <c r="B83" s="21"/>
      <c r="C83" s="32" t="s">
        <v>117</v>
      </c>
      <c r="D83" s="22"/>
      <c r="E83" s="22"/>
      <c r="F83" s="22"/>
      <c r="G83" s="22"/>
      <c r="H83" s="22"/>
      <c r="I83" s="135"/>
      <c r="J83" s="22"/>
      <c r="K83" s="22"/>
      <c r="L83" s="20"/>
    </row>
    <row r="84" s="1" customFormat="1" ht="16.5" customHeight="1">
      <c r="B84" s="38"/>
      <c r="C84" s="39"/>
      <c r="D84" s="39"/>
      <c r="E84" s="170" t="s">
        <v>118</v>
      </c>
      <c r="F84" s="39"/>
      <c r="G84" s="39"/>
      <c r="H84" s="39"/>
      <c r="I84" s="142"/>
      <c r="J84" s="39"/>
      <c r="K84" s="39"/>
      <c r="L84" s="43"/>
    </row>
    <row r="85" s="1" customFormat="1" ht="12" customHeight="1">
      <c r="B85" s="38"/>
      <c r="C85" s="32" t="s">
        <v>119</v>
      </c>
      <c r="D85" s="39"/>
      <c r="E85" s="39"/>
      <c r="F85" s="39"/>
      <c r="G85" s="39"/>
      <c r="H85" s="39"/>
      <c r="I85" s="142"/>
      <c r="J85" s="39"/>
      <c r="K85" s="39"/>
      <c r="L85" s="43"/>
    </row>
    <row r="86" s="1" customFormat="1" ht="16.5" customHeight="1">
      <c r="B86" s="38"/>
      <c r="C86" s="39"/>
      <c r="D86" s="39"/>
      <c r="E86" s="64" t="str">
        <f>E11</f>
        <v>8 - VZDUCHOTECHNIKA A ODVĚTRÁNÍ</v>
      </c>
      <c r="F86" s="39"/>
      <c r="G86" s="39"/>
      <c r="H86" s="39"/>
      <c r="I86" s="142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12" customHeight="1">
      <c r="B88" s="38"/>
      <c r="C88" s="32" t="s">
        <v>22</v>
      </c>
      <c r="D88" s="39"/>
      <c r="E88" s="39"/>
      <c r="F88" s="27" t="str">
        <f>F14</f>
        <v>CHOMUTOV</v>
      </c>
      <c r="G88" s="39"/>
      <c r="H88" s="39"/>
      <c r="I88" s="144" t="s">
        <v>24</v>
      </c>
      <c r="J88" s="67" t="str">
        <f>IF(J14="","",J14)</f>
        <v>13. 2. 2019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42"/>
      <c r="J89" s="39"/>
      <c r="K89" s="39"/>
      <c r="L89" s="43"/>
    </row>
    <row r="90" s="1" customFormat="1" ht="24.9" customHeight="1">
      <c r="B90" s="38"/>
      <c r="C90" s="32" t="s">
        <v>26</v>
      </c>
      <c r="D90" s="39"/>
      <c r="E90" s="39"/>
      <c r="F90" s="27" t="str">
        <f>E17</f>
        <v>SŽDZ s.o., OŘ ÚSTÍ NAD LABEM</v>
      </c>
      <c r="G90" s="39"/>
      <c r="H90" s="39"/>
      <c r="I90" s="144" t="s">
        <v>32</v>
      </c>
      <c r="J90" s="36" t="str">
        <f>E23</f>
        <v>STRABAG RAIL a.s., STOSMOL s.r.o.</v>
      </c>
      <c r="K90" s="39"/>
      <c r="L90" s="43"/>
    </row>
    <row r="91" s="1" customFormat="1" ht="13.65" customHeight="1">
      <c r="B91" s="38"/>
      <c r="C91" s="32" t="s">
        <v>30</v>
      </c>
      <c r="D91" s="39"/>
      <c r="E91" s="39"/>
      <c r="F91" s="27" t="str">
        <f>IF(E20="","",E20)</f>
        <v>Vyplň údaj</v>
      </c>
      <c r="G91" s="39"/>
      <c r="H91" s="39"/>
      <c r="I91" s="144" t="s">
        <v>35</v>
      </c>
      <c r="J91" s="36" t="str">
        <f>E26</f>
        <v xml:space="preserve"> 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42"/>
      <c r="J92" s="39"/>
      <c r="K92" s="39"/>
      <c r="L92" s="43"/>
    </row>
    <row r="93" s="10" customFormat="1" ht="29.28" customHeight="1">
      <c r="B93" s="189"/>
      <c r="C93" s="190" t="s">
        <v>156</v>
      </c>
      <c r="D93" s="191" t="s">
        <v>58</v>
      </c>
      <c r="E93" s="191" t="s">
        <v>54</v>
      </c>
      <c r="F93" s="191" t="s">
        <v>55</v>
      </c>
      <c r="G93" s="191" t="s">
        <v>157</v>
      </c>
      <c r="H93" s="191" t="s">
        <v>158</v>
      </c>
      <c r="I93" s="192" t="s">
        <v>159</v>
      </c>
      <c r="J93" s="193" t="s">
        <v>124</v>
      </c>
      <c r="K93" s="194" t="s">
        <v>160</v>
      </c>
      <c r="L93" s="195"/>
      <c r="M93" s="87" t="s">
        <v>21</v>
      </c>
      <c r="N93" s="88" t="s">
        <v>43</v>
      </c>
      <c r="O93" s="88" t="s">
        <v>161</v>
      </c>
      <c r="P93" s="88" t="s">
        <v>162</v>
      </c>
      <c r="Q93" s="88" t="s">
        <v>163</v>
      </c>
      <c r="R93" s="88" t="s">
        <v>164</v>
      </c>
      <c r="S93" s="88" t="s">
        <v>165</v>
      </c>
      <c r="T93" s="89" t="s">
        <v>166</v>
      </c>
    </row>
    <row r="94" s="1" customFormat="1" ht="22.8" customHeight="1">
      <c r="B94" s="38"/>
      <c r="C94" s="94" t="s">
        <v>167</v>
      </c>
      <c r="D94" s="39"/>
      <c r="E94" s="39"/>
      <c r="F94" s="39"/>
      <c r="G94" s="39"/>
      <c r="H94" s="39"/>
      <c r="I94" s="142"/>
      <c r="J94" s="196">
        <f>BK94</f>
        <v>0</v>
      </c>
      <c r="K94" s="39"/>
      <c r="L94" s="43"/>
      <c r="M94" s="90"/>
      <c r="N94" s="91"/>
      <c r="O94" s="91"/>
      <c r="P94" s="197">
        <f>P95+P133+P143</f>
        <v>0</v>
      </c>
      <c r="Q94" s="91"/>
      <c r="R94" s="197">
        <f>R95+R133+R143</f>
        <v>13.861778999999997</v>
      </c>
      <c r="S94" s="91"/>
      <c r="T94" s="198">
        <f>T95+T133+T143</f>
        <v>1.3734000000000002</v>
      </c>
      <c r="AT94" s="17" t="s">
        <v>72</v>
      </c>
      <c r="AU94" s="17" t="s">
        <v>125</v>
      </c>
      <c r="BK94" s="199">
        <f>BK95+BK133+BK143</f>
        <v>0</v>
      </c>
    </row>
    <row r="95" s="11" customFormat="1" ht="25.92" customHeight="1">
      <c r="B95" s="200"/>
      <c r="C95" s="201"/>
      <c r="D95" s="202" t="s">
        <v>72</v>
      </c>
      <c r="E95" s="203" t="s">
        <v>168</v>
      </c>
      <c r="F95" s="203" t="s">
        <v>169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P96+P107+P114+P131</f>
        <v>0</v>
      </c>
      <c r="Q95" s="208"/>
      <c r="R95" s="209">
        <f>R96+R107+R114+R131</f>
        <v>13.806388999999998</v>
      </c>
      <c r="S95" s="208"/>
      <c r="T95" s="210">
        <f>T96+T107+T114+T131</f>
        <v>1.3734000000000002</v>
      </c>
      <c r="AR95" s="211" t="s">
        <v>80</v>
      </c>
      <c r="AT95" s="212" t="s">
        <v>72</v>
      </c>
      <c r="AU95" s="212" t="s">
        <v>73</v>
      </c>
      <c r="AY95" s="211" t="s">
        <v>170</v>
      </c>
      <c r="BK95" s="213">
        <f>BK96+BK107+BK114+BK131</f>
        <v>0</v>
      </c>
    </row>
    <row r="96" s="11" customFormat="1" ht="22.8" customHeight="1">
      <c r="B96" s="200"/>
      <c r="C96" s="201"/>
      <c r="D96" s="202" t="s">
        <v>72</v>
      </c>
      <c r="E96" s="214" t="s">
        <v>7</v>
      </c>
      <c r="F96" s="214" t="s">
        <v>1740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SUM(P97:P106)</f>
        <v>0</v>
      </c>
      <c r="Q96" s="208"/>
      <c r="R96" s="209">
        <f>SUM(R97:R106)</f>
        <v>13.456999999999997</v>
      </c>
      <c r="S96" s="208"/>
      <c r="T96" s="210">
        <f>SUM(T97:T106)</f>
        <v>0</v>
      </c>
      <c r="AR96" s="211" t="s">
        <v>80</v>
      </c>
      <c r="AT96" s="212" t="s">
        <v>72</v>
      </c>
      <c r="AU96" s="212" t="s">
        <v>80</v>
      </c>
      <c r="AY96" s="211" t="s">
        <v>170</v>
      </c>
      <c r="BK96" s="213">
        <f>SUM(BK97:BK106)</f>
        <v>0</v>
      </c>
    </row>
    <row r="97" s="1" customFormat="1" ht="22.5" customHeight="1">
      <c r="B97" s="38"/>
      <c r="C97" s="216" t="s">
        <v>80</v>
      </c>
      <c r="D97" s="216" t="s">
        <v>172</v>
      </c>
      <c r="E97" s="217" t="s">
        <v>1741</v>
      </c>
      <c r="F97" s="218" t="s">
        <v>1742</v>
      </c>
      <c r="G97" s="219" t="s">
        <v>306</v>
      </c>
      <c r="H97" s="220">
        <v>51.399999999999999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0.26179999999999998</v>
      </c>
      <c r="R97" s="225">
        <f>Q97*H97</f>
        <v>13.456519999999998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1743</v>
      </c>
    </row>
    <row r="98" s="12" customFormat="1">
      <c r="B98" s="228"/>
      <c r="C98" s="229"/>
      <c r="D98" s="230" t="s">
        <v>178</v>
      </c>
      <c r="E98" s="231" t="s">
        <v>21</v>
      </c>
      <c r="F98" s="232" t="s">
        <v>1744</v>
      </c>
      <c r="G98" s="229"/>
      <c r="H98" s="231" t="s">
        <v>21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178</v>
      </c>
      <c r="AU98" s="238" t="s">
        <v>82</v>
      </c>
      <c r="AV98" s="12" t="s">
        <v>80</v>
      </c>
      <c r="AW98" s="12" t="s">
        <v>34</v>
      </c>
      <c r="AX98" s="12" t="s">
        <v>73</v>
      </c>
      <c r="AY98" s="238" t="s">
        <v>170</v>
      </c>
    </row>
    <row r="99" s="12" customFormat="1">
      <c r="B99" s="228"/>
      <c r="C99" s="229"/>
      <c r="D99" s="230" t="s">
        <v>178</v>
      </c>
      <c r="E99" s="231" t="s">
        <v>21</v>
      </c>
      <c r="F99" s="232" t="s">
        <v>1745</v>
      </c>
      <c r="G99" s="229"/>
      <c r="H99" s="231" t="s">
        <v>21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178</v>
      </c>
      <c r="AU99" s="238" t="s">
        <v>82</v>
      </c>
      <c r="AV99" s="12" t="s">
        <v>80</v>
      </c>
      <c r="AW99" s="12" t="s">
        <v>34</v>
      </c>
      <c r="AX99" s="12" t="s">
        <v>73</v>
      </c>
      <c r="AY99" s="238" t="s">
        <v>170</v>
      </c>
    </row>
    <row r="100" s="13" customFormat="1">
      <c r="B100" s="239"/>
      <c r="C100" s="240"/>
      <c r="D100" s="230" t="s">
        <v>178</v>
      </c>
      <c r="E100" s="241" t="s">
        <v>21</v>
      </c>
      <c r="F100" s="242" t="s">
        <v>1746</v>
      </c>
      <c r="G100" s="240"/>
      <c r="H100" s="243">
        <v>21.199999999999999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178</v>
      </c>
      <c r="AU100" s="249" t="s">
        <v>82</v>
      </c>
      <c r="AV100" s="13" t="s">
        <v>82</v>
      </c>
      <c r="AW100" s="13" t="s">
        <v>34</v>
      </c>
      <c r="AX100" s="13" t="s">
        <v>73</v>
      </c>
      <c r="AY100" s="249" t="s">
        <v>170</v>
      </c>
    </row>
    <row r="101" s="13" customFormat="1">
      <c r="B101" s="239"/>
      <c r="C101" s="240"/>
      <c r="D101" s="230" t="s">
        <v>178</v>
      </c>
      <c r="E101" s="241" t="s">
        <v>21</v>
      </c>
      <c r="F101" s="242" t="s">
        <v>1747</v>
      </c>
      <c r="G101" s="240"/>
      <c r="H101" s="243">
        <v>28.199999999999999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178</v>
      </c>
      <c r="AU101" s="249" t="s">
        <v>82</v>
      </c>
      <c r="AV101" s="13" t="s">
        <v>82</v>
      </c>
      <c r="AW101" s="13" t="s">
        <v>34</v>
      </c>
      <c r="AX101" s="13" t="s">
        <v>73</v>
      </c>
      <c r="AY101" s="249" t="s">
        <v>170</v>
      </c>
    </row>
    <row r="102" s="13" customFormat="1">
      <c r="B102" s="239"/>
      <c r="C102" s="240"/>
      <c r="D102" s="230" t="s">
        <v>178</v>
      </c>
      <c r="E102" s="241" t="s">
        <v>21</v>
      </c>
      <c r="F102" s="242" t="s">
        <v>1748</v>
      </c>
      <c r="G102" s="240"/>
      <c r="H102" s="243">
        <v>2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178</v>
      </c>
      <c r="AU102" s="249" t="s">
        <v>82</v>
      </c>
      <c r="AV102" s="13" t="s">
        <v>82</v>
      </c>
      <c r="AW102" s="13" t="s">
        <v>34</v>
      </c>
      <c r="AX102" s="13" t="s">
        <v>73</v>
      </c>
      <c r="AY102" s="249" t="s">
        <v>170</v>
      </c>
    </row>
    <row r="103" s="14" customFormat="1">
      <c r="B103" s="250"/>
      <c r="C103" s="251"/>
      <c r="D103" s="230" t="s">
        <v>178</v>
      </c>
      <c r="E103" s="252" t="s">
        <v>21</v>
      </c>
      <c r="F103" s="253" t="s">
        <v>200</v>
      </c>
      <c r="G103" s="251"/>
      <c r="H103" s="254">
        <v>51.399999999999999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AT103" s="260" t="s">
        <v>178</v>
      </c>
      <c r="AU103" s="260" t="s">
        <v>82</v>
      </c>
      <c r="AV103" s="14" t="s">
        <v>92</v>
      </c>
      <c r="AW103" s="14" t="s">
        <v>34</v>
      </c>
      <c r="AX103" s="14" t="s">
        <v>80</v>
      </c>
      <c r="AY103" s="260" t="s">
        <v>170</v>
      </c>
    </row>
    <row r="104" s="1" customFormat="1" ht="16.5" customHeight="1">
      <c r="B104" s="38"/>
      <c r="C104" s="216" t="s">
        <v>82</v>
      </c>
      <c r="D104" s="216" t="s">
        <v>172</v>
      </c>
      <c r="E104" s="217" t="s">
        <v>1749</v>
      </c>
      <c r="F104" s="218" t="s">
        <v>1750</v>
      </c>
      <c r="G104" s="219" t="s">
        <v>207</v>
      </c>
      <c r="H104" s="220">
        <v>4</v>
      </c>
      <c r="I104" s="221"/>
      <c r="J104" s="222">
        <f>ROUND(I104*H104,2)</f>
        <v>0</v>
      </c>
      <c r="K104" s="218" t="s">
        <v>176</v>
      </c>
      <c r="L104" s="43"/>
      <c r="M104" s="223" t="s">
        <v>21</v>
      </c>
      <c r="N104" s="224" t="s">
        <v>44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303</v>
      </c>
      <c r="AT104" s="17" t="s">
        <v>172</v>
      </c>
      <c r="AU104" s="17" t="s">
        <v>82</v>
      </c>
      <c r="AY104" s="17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80</v>
      </c>
      <c r="BK104" s="227">
        <f>ROUND(I104*H104,2)</f>
        <v>0</v>
      </c>
      <c r="BL104" s="17" t="s">
        <v>303</v>
      </c>
      <c r="BM104" s="17" t="s">
        <v>1751</v>
      </c>
    </row>
    <row r="105" s="13" customFormat="1">
      <c r="B105" s="239"/>
      <c r="C105" s="240"/>
      <c r="D105" s="230" t="s">
        <v>178</v>
      </c>
      <c r="E105" s="241" t="s">
        <v>21</v>
      </c>
      <c r="F105" s="242" t="s">
        <v>1752</v>
      </c>
      <c r="G105" s="240"/>
      <c r="H105" s="243">
        <v>4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178</v>
      </c>
      <c r="AU105" s="249" t="s">
        <v>82</v>
      </c>
      <c r="AV105" s="13" t="s">
        <v>82</v>
      </c>
      <c r="AW105" s="13" t="s">
        <v>34</v>
      </c>
      <c r="AX105" s="13" t="s">
        <v>80</v>
      </c>
      <c r="AY105" s="249" t="s">
        <v>170</v>
      </c>
    </row>
    <row r="106" s="1" customFormat="1" ht="16.5" customHeight="1">
      <c r="B106" s="38"/>
      <c r="C106" s="261" t="s">
        <v>89</v>
      </c>
      <c r="D106" s="261" t="s">
        <v>363</v>
      </c>
      <c r="E106" s="262" t="s">
        <v>1753</v>
      </c>
      <c r="F106" s="263" t="s">
        <v>1754</v>
      </c>
      <c r="G106" s="264" t="s">
        <v>207</v>
      </c>
      <c r="H106" s="265">
        <v>4</v>
      </c>
      <c r="I106" s="266"/>
      <c r="J106" s="267">
        <f>ROUND(I106*H106,2)</f>
        <v>0</v>
      </c>
      <c r="K106" s="263" t="s">
        <v>176</v>
      </c>
      <c r="L106" s="268"/>
      <c r="M106" s="269" t="s">
        <v>21</v>
      </c>
      <c r="N106" s="270" t="s">
        <v>44</v>
      </c>
      <c r="O106" s="79"/>
      <c r="P106" s="225">
        <f>O106*H106</f>
        <v>0</v>
      </c>
      <c r="Q106" s="225">
        <v>0.00012</v>
      </c>
      <c r="R106" s="225">
        <f>Q106*H106</f>
        <v>0.00048000000000000001</v>
      </c>
      <c r="S106" s="225">
        <v>0</v>
      </c>
      <c r="T106" s="226">
        <f>S106*H106</f>
        <v>0</v>
      </c>
      <c r="AR106" s="17" t="s">
        <v>424</v>
      </c>
      <c r="AT106" s="17" t="s">
        <v>363</v>
      </c>
      <c r="AU106" s="17" t="s">
        <v>82</v>
      </c>
      <c r="AY106" s="17" t="s">
        <v>170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80</v>
      </c>
      <c r="BK106" s="227">
        <f>ROUND(I106*H106,2)</f>
        <v>0</v>
      </c>
      <c r="BL106" s="17" t="s">
        <v>303</v>
      </c>
      <c r="BM106" s="17" t="s">
        <v>1755</v>
      </c>
    </row>
    <row r="107" s="11" customFormat="1" ht="22.8" customHeight="1">
      <c r="B107" s="200"/>
      <c r="C107" s="201"/>
      <c r="D107" s="202" t="s">
        <v>72</v>
      </c>
      <c r="E107" s="214" t="s">
        <v>217</v>
      </c>
      <c r="F107" s="214" t="s">
        <v>218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SUM(P108:P113)</f>
        <v>0</v>
      </c>
      <c r="Q107" s="208"/>
      <c r="R107" s="209">
        <f>SUM(R108:R113)</f>
        <v>0.34351799999999999</v>
      </c>
      <c r="S107" s="208"/>
      <c r="T107" s="210">
        <f>SUM(T108:T113)</f>
        <v>0</v>
      </c>
      <c r="AR107" s="211" t="s">
        <v>80</v>
      </c>
      <c r="AT107" s="212" t="s">
        <v>72</v>
      </c>
      <c r="AU107" s="212" t="s">
        <v>80</v>
      </c>
      <c r="AY107" s="211" t="s">
        <v>170</v>
      </c>
      <c r="BK107" s="213">
        <f>SUM(BK108:BK113)</f>
        <v>0</v>
      </c>
    </row>
    <row r="108" s="1" customFormat="1" ht="16.5" customHeight="1">
      <c r="B108" s="38"/>
      <c r="C108" s="216" t="s">
        <v>92</v>
      </c>
      <c r="D108" s="216" t="s">
        <v>172</v>
      </c>
      <c r="E108" s="217" t="s">
        <v>1756</v>
      </c>
      <c r="F108" s="218" t="s">
        <v>1757</v>
      </c>
      <c r="G108" s="219" t="s">
        <v>175</v>
      </c>
      <c r="H108" s="220">
        <v>4.2000000000000002</v>
      </c>
      <c r="I108" s="221"/>
      <c r="J108" s="222">
        <f>ROUND(I108*H108,2)</f>
        <v>0</v>
      </c>
      <c r="K108" s="218" t="s">
        <v>176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0.040000000000000001</v>
      </c>
      <c r="R108" s="225">
        <f>Q108*H108</f>
        <v>0.16800000000000001</v>
      </c>
      <c r="S108" s="225">
        <v>0</v>
      </c>
      <c r="T108" s="226">
        <f>S108*H108</f>
        <v>0</v>
      </c>
      <c r="AR108" s="17" t="s">
        <v>92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92</v>
      </c>
      <c r="BM108" s="17" t="s">
        <v>1758</v>
      </c>
    </row>
    <row r="109" s="12" customFormat="1">
      <c r="B109" s="228"/>
      <c r="C109" s="229"/>
      <c r="D109" s="230" t="s">
        <v>178</v>
      </c>
      <c r="E109" s="231" t="s">
        <v>21</v>
      </c>
      <c r="F109" s="232" t="s">
        <v>1759</v>
      </c>
      <c r="G109" s="229"/>
      <c r="H109" s="231" t="s">
        <v>21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178</v>
      </c>
      <c r="AU109" s="238" t="s">
        <v>82</v>
      </c>
      <c r="AV109" s="12" t="s">
        <v>80</v>
      </c>
      <c r="AW109" s="12" t="s">
        <v>34</v>
      </c>
      <c r="AX109" s="12" t="s">
        <v>73</v>
      </c>
      <c r="AY109" s="238" t="s">
        <v>170</v>
      </c>
    </row>
    <row r="110" s="12" customFormat="1">
      <c r="B110" s="228"/>
      <c r="C110" s="229"/>
      <c r="D110" s="230" t="s">
        <v>178</v>
      </c>
      <c r="E110" s="231" t="s">
        <v>21</v>
      </c>
      <c r="F110" s="232" t="s">
        <v>1760</v>
      </c>
      <c r="G110" s="229"/>
      <c r="H110" s="231" t="s">
        <v>21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178</v>
      </c>
      <c r="AU110" s="238" t="s">
        <v>82</v>
      </c>
      <c r="AV110" s="12" t="s">
        <v>80</v>
      </c>
      <c r="AW110" s="12" t="s">
        <v>34</v>
      </c>
      <c r="AX110" s="12" t="s">
        <v>73</v>
      </c>
      <c r="AY110" s="238" t="s">
        <v>170</v>
      </c>
    </row>
    <row r="111" s="13" customFormat="1">
      <c r="B111" s="239"/>
      <c r="C111" s="240"/>
      <c r="D111" s="230" t="s">
        <v>178</v>
      </c>
      <c r="E111" s="241" t="s">
        <v>21</v>
      </c>
      <c r="F111" s="242" t="s">
        <v>1761</v>
      </c>
      <c r="G111" s="240"/>
      <c r="H111" s="243">
        <v>4.2000000000000002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178</v>
      </c>
      <c r="AU111" s="249" t="s">
        <v>82</v>
      </c>
      <c r="AV111" s="13" t="s">
        <v>82</v>
      </c>
      <c r="AW111" s="13" t="s">
        <v>34</v>
      </c>
      <c r="AX111" s="13" t="s">
        <v>80</v>
      </c>
      <c r="AY111" s="249" t="s">
        <v>170</v>
      </c>
    </row>
    <row r="112" s="1" customFormat="1" ht="16.5" customHeight="1">
      <c r="B112" s="38"/>
      <c r="C112" s="216" t="s">
        <v>95</v>
      </c>
      <c r="D112" s="216" t="s">
        <v>172</v>
      </c>
      <c r="E112" s="217" t="s">
        <v>1762</v>
      </c>
      <c r="F112" s="218" t="s">
        <v>1763</v>
      </c>
      <c r="G112" s="219" t="s">
        <v>175</v>
      </c>
      <c r="H112" s="220">
        <v>4.2000000000000002</v>
      </c>
      <c r="I112" s="221"/>
      <c r="J112" s="222">
        <f>ROUND(I112*H112,2)</f>
        <v>0</v>
      </c>
      <c r="K112" s="218" t="s">
        <v>176</v>
      </c>
      <c r="L112" s="43"/>
      <c r="M112" s="223" t="s">
        <v>21</v>
      </c>
      <c r="N112" s="224" t="s">
        <v>44</v>
      </c>
      <c r="O112" s="79"/>
      <c r="P112" s="225">
        <f>O112*H112</f>
        <v>0</v>
      </c>
      <c r="Q112" s="225">
        <v>0.041529999999999997</v>
      </c>
      <c r="R112" s="225">
        <f>Q112*H112</f>
        <v>0.174426</v>
      </c>
      <c r="S112" s="225">
        <v>0</v>
      </c>
      <c r="T112" s="226">
        <f>S112*H112</f>
        <v>0</v>
      </c>
      <c r="AR112" s="17" t="s">
        <v>92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1764</v>
      </c>
    </row>
    <row r="113" s="1" customFormat="1" ht="16.5" customHeight="1">
      <c r="B113" s="38"/>
      <c r="C113" s="216" t="s">
        <v>98</v>
      </c>
      <c r="D113" s="216" t="s">
        <v>172</v>
      </c>
      <c r="E113" s="217" t="s">
        <v>297</v>
      </c>
      <c r="F113" s="218" t="s">
        <v>298</v>
      </c>
      <c r="G113" s="219" t="s">
        <v>175</v>
      </c>
      <c r="H113" s="220">
        <v>4.2000000000000002</v>
      </c>
      <c r="I113" s="221"/>
      <c r="J113" s="222">
        <f>ROUND(I113*H113,2)</f>
        <v>0</v>
      </c>
      <c r="K113" s="218" t="s">
        <v>176</v>
      </c>
      <c r="L113" s="43"/>
      <c r="M113" s="223" t="s">
        <v>21</v>
      </c>
      <c r="N113" s="224" t="s">
        <v>44</v>
      </c>
      <c r="O113" s="79"/>
      <c r="P113" s="225">
        <f>O113*H113</f>
        <v>0</v>
      </c>
      <c r="Q113" s="225">
        <v>0.00025999999999999998</v>
      </c>
      <c r="R113" s="225">
        <f>Q113*H113</f>
        <v>0.0010919999999999999</v>
      </c>
      <c r="S113" s="225">
        <v>0</v>
      </c>
      <c r="T113" s="226">
        <f>S113*H113</f>
        <v>0</v>
      </c>
      <c r="AR113" s="17" t="s">
        <v>92</v>
      </c>
      <c r="AT113" s="17" t="s">
        <v>172</v>
      </c>
      <c r="AU113" s="17" t="s">
        <v>82</v>
      </c>
      <c r="AY113" s="17" t="s">
        <v>170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7" t="s">
        <v>80</v>
      </c>
      <c r="BK113" s="227">
        <f>ROUND(I113*H113,2)</f>
        <v>0</v>
      </c>
      <c r="BL113" s="17" t="s">
        <v>92</v>
      </c>
      <c r="BM113" s="17" t="s">
        <v>1765</v>
      </c>
    </row>
    <row r="114" s="11" customFormat="1" ht="22.8" customHeight="1">
      <c r="B114" s="200"/>
      <c r="C114" s="201"/>
      <c r="D114" s="202" t="s">
        <v>72</v>
      </c>
      <c r="E114" s="214" t="s">
        <v>399</v>
      </c>
      <c r="F114" s="214" t="s">
        <v>400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SUM(P115:P130)</f>
        <v>0</v>
      </c>
      <c r="Q114" s="208"/>
      <c r="R114" s="209">
        <f>SUM(R115:R130)</f>
        <v>0.0058709999999999995</v>
      </c>
      <c r="S114" s="208"/>
      <c r="T114" s="210">
        <f>SUM(T115:T130)</f>
        <v>1.3734000000000002</v>
      </c>
      <c r="AR114" s="211" t="s">
        <v>80</v>
      </c>
      <c r="AT114" s="212" t="s">
        <v>72</v>
      </c>
      <c r="AU114" s="212" t="s">
        <v>80</v>
      </c>
      <c r="AY114" s="211" t="s">
        <v>170</v>
      </c>
      <c r="BK114" s="213">
        <f>SUM(BK115:BK130)</f>
        <v>0</v>
      </c>
    </row>
    <row r="115" s="1" customFormat="1" ht="22.5" customHeight="1">
      <c r="B115" s="38"/>
      <c r="C115" s="216" t="s">
        <v>101</v>
      </c>
      <c r="D115" s="216" t="s">
        <v>172</v>
      </c>
      <c r="E115" s="217" t="s">
        <v>1766</v>
      </c>
      <c r="F115" s="218" t="s">
        <v>1767</v>
      </c>
      <c r="G115" s="219" t="s">
        <v>306</v>
      </c>
      <c r="H115" s="220">
        <v>1.8999999999999999</v>
      </c>
      <c r="I115" s="221"/>
      <c r="J115" s="222">
        <f>ROUND(I115*H115,2)</f>
        <v>0</v>
      </c>
      <c r="K115" s="218" t="s">
        <v>176</v>
      </c>
      <c r="L115" s="43"/>
      <c r="M115" s="223" t="s">
        <v>21</v>
      </c>
      <c r="N115" s="224" t="s">
        <v>44</v>
      </c>
      <c r="O115" s="79"/>
      <c r="P115" s="225">
        <f>O115*H115</f>
        <v>0</v>
      </c>
      <c r="Q115" s="225">
        <v>0.0030899999999999999</v>
      </c>
      <c r="R115" s="225">
        <f>Q115*H115</f>
        <v>0.0058709999999999995</v>
      </c>
      <c r="S115" s="225">
        <v>0.126</v>
      </c>
      <c r="T115" s="226">
        <f>S115*H115</f>
        <v>0.2394</v>
      </c>
      <c r="AR115" s="17" t="s">
        <v>92</v>
      </c>
      <c r="AT115" s="17" t="s">
        <v>172</v>
      </c>
      <c r="AU115" s="17" t="s">
        <v>82</v>
      </c>
      <c r="AY115" s="17" t="s">
        <v>170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80</v>
      </c>
      <c r="BK115" s="227">
        <f>ROUND(I115*H115,2)</f>
        <v>0</v>
      </c>
      <c r="BL115" s="17" t="s">
        <v>92</v>
      </c>
      <c r="BM115" s="17" t="s">
        <v>1768</v>
      </c>
    </row>
    <row r="116" s="12" customFormat="1">
      <c r="B116" s="228"/>
      <c r="C116" s="229"/>
      <c r="D116" s="230" t="s">
        <v>178</v>
      </c>
      <c r="E116" s="231" t="s">
        <v>21</v>
      </c>
      <c r="F116" s="232" t="s">
        <v>1769</v>
      </c>
      <c r="G116" s="229"/>
      <c r="H116" s="231" t="s">
        <v>21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178</v>
      </c>
      <c r="AU116" s="238" t="s">
        <v>82</v>
      </c>
      <c r="AV116" s="12" t="s">
        <v>80</v>
      </c>
      <c r="AW116" s="12" t="s">
        <v>34</v>
      </c>
      <c r="AX116" s="12" t="s">
        <v>73</v>
      </c>
      <c r="AY116" s="238" t="s">
        <v>170</v>
      </c>
    </row>
    <row r="117" s="12" customFormat="1">
      <c r="B117" s="228"/>
      <c r="C117" s="229"/>
      <c r="D117" s="230" t="s">
        <v>178</v>
      </c>
      <c r="E117" s="231" t="s">
        <v>21</v>
      </c>
      <c r="F117" s="232" t="s">
        <v>1770</v>
      </c>
      <c r="G117" s="229"/>
      <c r="H117" s="231" t="s">
        <v>21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178</v>
      </c>
      <c r="AU117" s="238" t="s">
        <v>82</v>
      </c>
      <c r="AV117" s="12" t="s">
        <v>80</v>
      </c>
      <c r="AW117" s="12" t="s">
        <v>34</v>
      </c>
      <c r="AX117" s="12" t="s">
        <v>73</v>
      </c>
      <c r="AY117" s="238" t="s">
        <v>170</v>
      </c>
    </row>
    <row r="118" s="12" customFormat="1">
      <c r="B118" s="228"/>
      <c r="C118" s="229"/>
      <c r="D118" s="230" t="s">
        <v>178</v>
      </c>
      <c r="E118" s="231" t="s">
        <v>21</v>
      </c>
      <c r="F118" s="232" t="s">
        <v>1771</v>
      </c>
      <c r="G118" s="229"/>
      <c r="H118" s="231" t="s">
        <v>21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178</v>
      </c>
      <c r="AU118" s="238" t="s">
        <v>82</v>
      </c>
      <c r="AV118" s="12" t="s">
        <v>80</v>
      </c>
      <c r="AW118" s="12" t="s">
        <v>34</v>
      </c>
      <c r="AX118" s="12" t="s">
        <v>73</v>
      </c>
      <c r="AY118" s="238" t="s">
        <v>170</v>
      </c>
    </row>
    <row r="119" s="13" customFormat="1">
      <c r="B119" s="239"/>
      <c r="C119" s="240"/>
      <c r="D119" s="230" t="s">
        <v>178</v>
      </c>
      <c r="E119" s="241" t="s">
        <v>21</v>
      </c>
      <c r="F119" s="242" t="s">
        <v>1772</v>
      </c>
      <c r="G119" s="240"/>
      <c r="H119" s="243">
        <v>1.8999999999999999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178</v>
      </c>
      <c r="AU119" s="249" t="s">
        <v>82</v>
      </c>
      <c r="AV119" s="13" t="s">
        <v>82</v>
      </c>
      <c r="AW119" s="13" t="s">
        <v>34</v>
      </c>
      <c r="AX119" s="13" t="s">
        <v>80</v>
      </c>
      <c r="AY119" s="249" t="s">
        <v>170</v>
      </c>
    </row>
    <row r="120" s="1" customFormat="1" ht="16.5" customHeight="1">
      <c r="B120" s="38"/>
      <c r="C120" s="216" t="s">
        <v>104</v>
      </c>
      <c r="D120" s="216" t="s">
        <v>172</v>
      </c>
      <c r="E120" s="217" t="s">
        <v>1773</v>
      </c>
      <c r="F120" s="218" t="s">
        <v>1774</v>
      </c>
      <c r="G120" s="219" t="s">
        <v>306</v>
      </c>
      <c r="H120" s="220">
        <v>14</v>
      </c>
      <c r="I120" s="221"/>
      <c r="J120" s="222">
        <f>ROUND(I120*H120,2)</f>
        <v>0</v>
      </c>
      <c r="K120" s="218" t="s">
        <v>176</v>
      </c>
      <c r="L120" s="43"/>
      <c r="M120" s="223" t="s">
        <v>21</v>
      </c>
      <c r="N120" s="224" t="s">
        <v>44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0.081000000000000003</v>
      </c>
      <c r="T120" s="226">
        <f>S120*H120</f>
        <v>1.1340000000000001</v>
      </c>
      <c r="AR120" s="17" t="s">
        <v>92</v>
      </c>
      <c r="AT120" s="17" t="s">
        <v>172</v>
      </c>
      <c r="AU120" s="17" t="s">
        <v>82</v>
      </c>
      <c r="AY120" s="17" t="s">
        <v>170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80</v>
      </c>
      <c r="BK120" s="227">
        <f>ROUND(I120*H120,2)</f>
        <v>0</v>
      </c>
      <c r="BL120" s="17" t="s">
        <v>92</v>
      </c>
      <c r="BM120" s="17" t="s">
        <v>1775</v>
      </c>
    </row>
    <row r="121" s="12" customFormat="1">
      <c r="B121" s="228"/>
      <c r="C121" s="229"/>
      <c r="D121" s="230" t="s">
        <v>178</v>
      </c>
      <c r="E121" s="231" t="s">
        <v>21</v>
      </c>
      <c r="F121" s="232" t="s">
        <v>1776</v>
      </c>
      <c r="G121" s="229"/>
      <c r="H121" s="231" t="s">
        <v>21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178</v>
      </c>
      <c r="AU121" s="238" t="s">
        <v>82</v>
      </c>
      <c r="AV121" s="12" t="s">
        <v>80</v>
      </c>
      <c r="AW121" s="12" t="s">
        <v>34</v>
      </c>
      <c r="AX121" s="12" t="s">
        <v>73</v>
      </c>
      <c r="AY121" s="238" t="s">
        <v>170</v>
      </c>
    </row>
    <row r="122" s="12" customFormat="1">
      <c r="B122" s="228"/>
      <c r="C122" s="229"/>
      <c r="D122" s="230" t="s">
        <v>178</v>
      </c>
      <c r="E122" s="231" t="s">
        <v>21</v>
      </c>
      <c r="F122" s="232" t="s">
        <v>1760</v>
      </c>
      <c r="G122" s="229"/>
      <c r="H122" s="231" t="s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178</v>
      </c>
      <c r="AU122" s="238" t="s">
        <v>82</v>
      </c>
      <c r="AV122" s="12" t="s">
        <v>80</v>
      </c>
      <c r="AW122" s="12" t="s">
        <v>34</v>
      </c>
      <c r="AX122" s="12" t="s">
        <v>73</v>
      </c>
      <c r="AY122" s="238" t="s">
        <v>170</v>
      </c>
    </row>
    <row r="123" s="13" customFormat="1">
      <c r="B123" s="239"/>
      <c r="C123" s="240"/>
      <c r="D123" s="230" t="s">
        <v>178</v>
      </c>
      <c r="E123" s="241" t="s">
        <v>21</v>
      </c>
      <c r="F123" s="242" t="s">
        <v>1777</v>
      </c>
      <c r="G123" s="240"/>
      <c r="H123" s="243">
        <v>14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178</v>
      </c>
      <c r="AU123" s="249" t="s">
        <v>82</v>
      </c>
      <c r="AV123" s="13" t="s">
        <v>82</v>
      </c>
      <c r="AW123" s="13" t="s">
        <v>34</v>
      </c>
      <c r="AX123" s="13" t="s">
        <v>80</v>
      </c>
      <c r="AY123" s="249" t="s">
        <v>170</v>
      </c>
    </row>
    <row r="124" s="1" customFormat="1" ht="22.5" customHeight="1">
      <c r="B124" s="38"/>
      <c r="C124" s="216" t="s">
        <v>225</v>
      </c>
      <c r="D124" s="216" t="s">
        <v>172</v>
      </c>
      <c r="E124" s="217" t="s">
        <v>568</v>
      </c>
      <c r="F124" s="218" t="s">
        <v>569</v>
      </c>
      <c r="G124" s="219" t="s">
        <v>570</v>
      </c>
      <c r="H124" s="220">
        <v>1.373</v>
      </c>
      <c r="I124" s="221"/>
      <c r="J124" s="222">
        <f>ROUND(I124*H124,2)</f>
        <v>0</v>
      </c>
      <c r="K124" s="218" t="s">
        <v>176</v>
      </c>
      <c r="L124" s="43"/>
      <c r="M124" s="223" t="s">
        <v>21</v>
      </c>
      <c r="N124" s="224" t="s">
        <v>44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92</v>
      </c>
      <c r="AT124" s="17" t="s">
        <v>172</v>
      </c>
      <c r="AU124" s="17" t="s">
        <v>82</v>
      </c>
      <c r="AY124" s="17" t="s">
        <v>170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80</v>
      </c>
      <c r="BK124" s="227">
        <f>ROUND(I124*H124,2)</f>
        <v>0</v>
      </c>
      <c r="BL124" s="17" t="s">
        <v>92</v>
      </c>
      <c r="BM124" s="17" t="s">
        <v>1778</v>
      </c>
    </row>
    <row r="125" s="13" customFormat="1">
      <c r="B125" s="239"/>
      <c r="C125" s="240"/>
      <c r="D125" s="230" t="s">
        <v>178</v>
      </c>
      <c r="E125" s="241" t="s">
        <v>21</v>
      </c>
      <c r="F125" s="242" t="s">
        <v>1779</v>
      </c>
      <c r="G125" s="240"/>
      <c r="H125" s="243">
        <v>1.373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178</v>
      </c>
      <c r="AU125" s="249" t="s">
        <v>82</v>
      </c>
      <c r="AV125" s="13" t="s">
        <v>82</v>
      </c>
      <c r="AW125" s="13" t="s">
        <v>34</v>
      </c>
      <c r="AX125" s="13" t="s">
        <v>80</v>
      </c>
      <c r="AY125" s="249" t="s">
        <v>170</v>
      </c>
    </row>
    <row r="126" s="1" customFormat="1" ht="16.5" customHeight="1">
      <c r="B126" s="38"/>
      <c r="C126" s="216" t="s">
        <v>233</v>
      </c>
      <c r="D126" s="216" t="s">
        <v>172</v>
      </c>
      <c r="E126" s="217" t="s">
        <v>574</v>
      </c>
      <c r="F126" s="218" t="s">
        <v>575</v>
      </c>
      <c r="G126" s="219" t="s">
        <v>570</v>
      </c>
      <c r="H126" s="220">
        <v>1.373</v>
      </c>
      <c r="I126" s="221"/>
      <c r="J126" s="222">
        <f>ROUND(I126*H126,2)</f>
        <v>0</v>
      </c>
      <c r="K126" s="218" t="s">
        <v>176</v>
      </c>
      <c r="L126" s="43"/>
      <c r="M126" s="223" t="s">
        <v>21</v>
      </c>
      <c r="N126" s="224" t="s">
        <v>44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92</v>
      </c>
      <c r="AT126" s="17" t="s">
        <v>172</v>
      </c>
      <c r="AU126" s="17" t="s">
        <v>82</v>
      </c>
      <c r="AY126" s="17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80</v>
      </c>
      <c r="BK126" s="227">
        <f>ROUND(I126*H126,2)</f>
        <v>0</v>
      </c>
      <c r="BL126" s="17" t="s">
        <v>92</v>
      </c>
      <c r="BM126" s="17" t="s">
        <v>1780</v>
      </c>
    </row>
    <row r="127" s="13" customFormat="1">
      <c r="B127" s="239"/>
      <c r="C127" s="240"/>
      <c r="D127" s="230" t="s">
        <v>178</v>
      </c>
      <c r="E127" s="241" t="s">
        <v>21</v>
      </c>
      <c r="F127" s="242" t="s">
        <v>1779</v>
      </c>
      <c r="G127" s="240"/>
      <c r="H127" s="243">
        <v>1.373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178</v>
      </c>
      <c r="AU127" s="249" t="s">
        <v>82</v>
      </c>
      <c r="AV127" s="13" t="s">
        <v>82</v>
      </c>
      <c r="AW127" s="13" t="s">
        <v>34</v>
      </c>
      <c r="AX127" s="13" t="s">
        <v>80</v>
      </c>
      <c r="AY127" s="249" t="s">
        <v>170</v>
      </c>
    </row>
    <row r="128" s="1" customFormat="1" ht="22.5" customHeight="1">
      <c r="B128" s="38"/>
      <c r="C128" s="216" t="s">
        <v>237</v>
      </c>
      <c r="D128" s="216" t="s">
        <v>172</v>
      </c>
      <c r="E128" s="217" t="s">
        <v>578</v>
      </c>
      <c r="F128" s="218" t="s">
        <v>579</v>
      </c>
      <c r="G128" s="219" t="s">
        <v>570</v>
      </c>
      <c r="H128" s="220">
        <v>26.087</v>
      </c>
      <c r="I128" s="221"/>
      <c r="J128" s="222">
        <f>ROUND(I128*H128,2)</f>
        <v>0</v>
      </c>
      <c r="K128" s="218" t="s">
        <v>176</v>
      </c>
      <c r="L128" s="43"/>
      <c r="M128" s="223" t="s">
        <v>21</v>
      </c>
      <c r="N128" s="224" t="s">
        <v>44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92</v>
      </c>
      <c r="AT128" s="17" t="s">
        <v>172</v>
      </c>
      <c r="AU128" s="17" t="s">
        <v>82</v>
      </c>
      <c r="AY128" s="17" t="s">
        <v>170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80</v>
      </c>
      <c r="BK128" s="227">
        <f>ROUND(I128*H128,2)</f>
        <v>0</v>
      </c>
      <c r="BL128" s="17" t="s">
        <v>92</v>
      </c>
      <c r="BM128" s="17" t="s">
        <v>1781</v>
      </c>
    </row>
    <row r="129" s="13" customFormat="1">
      <c r="B129" s="239"/>
      <c r="C129" s="240"/>
      <c r="D129" s="230" t="s">
        <v>178</v>
      </c>
      <c r="E129" s="241" t="s">
        <v>21</v>
      </c>
      <c r="F129" s="242" t="s">
        <v>1782</v>
      </c>
      <c r="G129" s="240"/>
      <c r="H129" s="243">
        <v>26.087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178</v>
      </c>
      <c r="AU129" s="249" t="s">
        <v>82</v>
      </c>
      <c r="AV129" s="13" t="s">
        <v>82</v>
      </c>
      <c r="AW129" s="13" t="s">
        <v>34</v>
      </c>
      <c r="AX129" s="13" t="s">
        <v>80</v>
      </c>
      <c r="AY129" s="249" t="s">
        <v>170</v>
      </c>
    </row>
    <row r="130" s="1" customFormat="1" ht="22.5" customHeight="1">
      <c r="B130" s="38"/>
      <c r="C130" s="216" t="s">
        <v>259</v>
      </c>
      <c r="D130" s="216" t="s">
        <v>172</v>
      </c>
      <c r="E130" s="217" t="s">
        <v>974</v>
      </c>
      <c r="F130" s="218" t="s">
        <v>975</v>
      </c>
      <c r="G130" s="219" t="s">
        <v>570</v>
      </c>
      <c r="H130" s="220">
        <v>1.373</v>
      </c>
      <c r="I130" s="221"/>
      <c r="J130" s="222">
        <f>ROUND(I130*H130,2)</f>
        <v>0</v>
      </c>
      <c r="K130" s="218" t="s">
        <v>176</v>
      </c>
      <c r="L130" s="43"/>
      <c r="M130" s="223" t="s">
        <v>21</v>
      </c>
      <c r="N130" s="224" t="s">
        <v>44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92</v>
      </c>
      <c r="AT130" s="17" t="s">
        <v>172</v>
      </c>
      <c r="AU130" s="17" t="s">
        <v>82</v>
      </c>
      <c r="AY130" s="17" t="s">
        <v>170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80</v>
      </c>
      <c r="BK130" s="227">
        <f>ROUND(I130*H130,2)</f>
        <v>0</v>
      </c>
      <c r="BL130" s="17" t="s">
        <v>92</v>
      </c>
      <c r="BM130" s="17" t="s">
        <v>1783</v>
      </c>
    </row>
    <row r="131" s="11" customFormat="1" ht="22.8" customHeight="1">
      <c r="B131" s="200"/>
      <c r="C131" s="201"/>
      <c r="D131" s="202" t="s">
        <v>72</v>
      </c>
      <c r="E131" s="214" t="s">
        <v>607</v>
      </c>
      <c r="F131" s="214" t="s">
        <v>608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</v>
      </c>
      <c r="S131" s="208"/>
      <c r="T131" s="210">
        <f>T132</f>
        <v>0</v>
      </c>
      <c r="AR131" s="211" t="s">
        <v>80</v>
      </c>
      <c r="AT131" s="212" t="s">
        <v>72</v>
      </c>
      <c r="AU131" s="212" t="s">
        <v>80</v>
      </c>
      <c r="AY131" s="211" t="s">
        <v>170</v>
      </c>
      <c r="BK131" s="213">
        <f>BK132</f>
        <v>0</v>
      </c>
    </row>
    <row r="132" s="1" customFormat="1" ht="22.5" customHeight="1">
      <c r="B132" s="38"/>
      <c r="C132" s="216" t="s">
        <v>282</v>
      </c>
      <c r="D132" s="216" t="s">
        <v>172</v>
      </c>
      <c r="E132" s="217" t="s">
        <v>1784</v>
      </c>
      <c r="F132" s="218" t="s">
        <v>1785</v>
      </c>
      <c r="G132" s="219" t="s">
        <v>570</v>
      </c>
      <c r="H132" s="220">
        <v>13.69</v>
      </c>
      <c r="I132" s="221"/>
      <c r="J132" s="222">
        <f>ROUND(I132*H132,2)</f>
        <v>0</v>
      </c>
      <c r="K132" s="218" t="s">
        <v>176</v>
      </c>
      <c r="L132" s="43"/>
      <c r="M132" s="223" t="s">
        <v>21</v>
      </c>
      <c r="N132" s="224" t="s">
        <v>44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92</v>
      </c>
      <c r="AT132" s="17" t="s">
        <v>172</v>
      </c>
      <c r="AU132" s="17" t="s">
        <v>82</v>
      </c>
      <c r="AY132" s="17" t="s">
        <v>170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80</v>
      </c>
      <c r="BK132" s="227">
        <f>ROUND(I132*H132,2)</f>
        <v>0</v>
      </c>
      <c r="BL132" s="17" t="s">
        <v>92</v>
      </c>
      <c r="BM132" s="17" t="s">
        <v>1786</v>
      </c>
    </row>
    <row r="133" s="11" customFormat="1" ht="25.92" customHeight="1">
      <c r="B133" s="200"/>
      <c r="C133" s="201"/>
      <c r="D133" s="202" t="s">
        <v>72</v>
      </c>
      <c r="E133" s="203" t="s">
        <v>613</v>
      </c>
      <c r="F133" s="203" t="s">
        <v>614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</f>
        <v>0</v>
      </c>
      <c r="Q133" s="208"/>
      <c r="R133" s="209">
        <f>R134</f>
        <v>0.055389999999999995</v>
      </c>
      <c r="S133" s="208"/>
      <c r="T133" s="210">
        <f>T134</f>
        <v>0</v>
      </c>
      <c r="AR133" s="211" t="s">
        <v>82</v>
      </c>
      <c r="AT133" s="212" t="s">
        <v>72</v>
      </c>
      <c r="AU133" s="212" t="s">
        <v>73</v>
      </c>
      <c r="AY133" s="211" t="s">
        <v>170</v>
      </c>
      <c r="BK133" s="213">
        <f>BK134</f>
        <v>0</v>
      </c>
    </row>
    <row r="134" s="11" customFormat="1" ht="22.8" customHeight="1">
      <c r="B134" s="200"/>
      <c r="C134" s="201"/>
      <c r="D134" s="202" t="s">
        <v>72</v>
      </c>
      <c r="E134" s="214" t="s">
        <v>1787</v>
      </c>
      <c r="F134" s="214" t="s">
        <v>1788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SUM(P135:P142)</f>
        <v>0</v>
      </c>
      <c r="Q134" s="208"/>
      <c r="R134" s="209">
        <f>SUM(R135:R142)</f>
        <v>0.055389999999999995</v>
      </c>
      <c r="S134" s="208"/>
      <c r="T134" s="210">
        <f>SUM(T135:T142)</f>
        <v>0</v>
      </c>
      <c r="AR134" s="211" t="s">
        <v>82</v>
      </c>
      <c r="AT134" s="212" t="s">
        <v>72</v>
      </c>
      <c r="AU134" s="212" t="s">
        <v>80</v>
      </c>
      <c r="AY134" s="211" t="s">
        <v>170</v>
      </c>
      <c r="BK134" s="213">
        <f>SUM(BK135:BK142)</f>
        <v>0</v>
      </c>
    </row>
    <row r="135" s="1" customFormat="1" ht="16.5" customHeight="1">
      <c r="B135" s="38"/>
      <c r="C135" s="216" t="s">
        <v>291</v>
      </c>
      <c r="D135" s="216" t="s">
        <v>172</v>
      </c>
      <c r="E135" s="217" t="s">
        <v>1789</v>
      </c>
      <c r="F135" s="218" t="s">
        <v>1790</v>
      </c>
      <c r="G135" s="219" t="s">
        <v>306</v>
      </c>
      <c r="H135" s="220">
        <v>19</v>
      </c>
      <c r="I135" s="221"/>
      <c r="J135" s="222">
        <f>ROUND(I135*H135,2)</f>
        <v>0</v>
      </c>
      <c r="K135" s="218" t="s">
        <v>176</v>
      </c>
      <c r="L135" s="43"/>
      <c r="M135" s="223" t="s">
        <v>21</v>
      </c>
      <c r="N135" s="224" t="s">
        <v>44</v>
      </c>
      <c r="O135" s="79"/>
      <c r="P135" s="225">
        <f>O135*H135</f>
        <v>0</v>
      </c>
      <c r="Q135" s="225">
        <v>0.0028999999999999998</v>
      </c>
      <c r="R135" s="225">
        <f>Q135*H135</f>
        <v>0.055099999999999996</v>
      </c>
      <c r="S135" s="225">
        <v>0</v>
      </c>
      <c r="T135" s="226">
        <f>S135*H135</f>
        <v>0</v>
      </c>
      <c r="AR135" s="17" t="s">
        <v>303</v>
      </c>
      <c r="AT135" s="17" t="s">
        <v>172</v>
      </c>
      <c r="AU135" s="17" t="s">
        <v>82</v>
      </c>
      <c r="AY135" s="17" t="s">
        <v>170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7" t="s">
        <v>80</v>
      </c>
      <c r="BK135" s="227">
        <f>ROUND(I135*H135,2)</f>
        <v>0</v>
      </c>
      <c r="BL135" s="17" t="s">
        <v>303</v>
      </c>
      <c r="BM135" s="17" t="s">
        <v>1791</v>
      </c>
    </row>
    <row r="136" s="12" customFormat="1">
      <c r="B136" s="228"/>
      <c r="C136" s="229"/>
      <c r="D136" s="230" t="s">
        <v>178</v>
      </c>
      <c r="E136" s="231" t="s">
        <v>21</v>
      </c>
      <c r="F136" s="232" t="s">
        <v>1792</v>
      </c>
      <c r="G136" s="229"/>
      <c r="H136" s="231" t="s">
        <v>21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178</v>
      </c>
      <c r="AU136" s="238" t="s">
        <v>82</v>
      </c>
      <c r="AV136" s="12" t="s">
        <v>80</v>
      </c>
      <c r="AW136" s="12" t="s">
        <v>34</v>
      </c>
      <c r="AX136" s="12" t="s">
        <v>73</v>
      </c>
      <c r="AY136" s="238" t="s">
        <v>170</v>
      </c>
    </row>
    <row r="137" s="12" customFormat="1">
      <c r="B137" s="228"/>
      <c r="C137" s="229"/>
      <c r="D137" s="230" t="s">
        <v>178</v>
      </c>
      <c r="E137" s="231" t="s">
        <v>21</v>
      </c>
      <c r="F137" s="232" t="s">
        <v>1760</v>
      </c>
      <c r="G137" s="229"/>
      <c r="H137" s="231" t="s">
        <v>21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178</v>
      </c>
      <c r="AU137" s="238" t="s">
        <v>82</v>
      </c>
      <c r="AV137" s="12" t="s">
        <v>80</v>
      </c>
      <c r="AW137" s="12" t="s">
        <v>34</v>
      </c>
      <c r="AX137" s="12" t="s">
        <v>73</v>
      </c>
      <c r="AY137" s="238" t="s">
        <v>170</v>
      </c>
    </row>
    <row r="138" s="13" customFormat="1">
      <c r="B138" s="239"/>
      <c r="C138" s="240"/>
      <c r="D138" s="230" t="s">
        <v>178</v>
      </c>
      <c r="E138" s="241" t="s">
        <v>21</v>
      </c>
      <c r="F138" s="242" t="s">
        <v>1793</v>
      </c>
      <c r="G138" s="240"/>
      <c r="H138" s="243">
        <v>19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178</v>
      </c>
      <c r="AU138" s="249" t="s">
        <v>82</v>
      </c>
      <c r="AV138" s="13" t="s">
        <v>82</v>
      </c>
      <c r="AW138" s="13" t="s">
        <v>34</v>
      </c>
      <c r="AX138" s="13" t="s">
        <v>73</v>
      </c>
      <c r="AY138" s="249" t="s">
        <v>170</v>
      </c>
    </row>
    <row r="139" s="14" customFormat="1">
      <c r="B139" s="250"/>
      <c r="C139" s="251"/>
      <c r="D139" s="230" t="s">
        <v>178</v>
      </c>
      <c r="E139" s="252" t="s">
        <v>21</v>
      </c>
      <c r="F139" s="253" t="s">
        <v>200</v>
      </c>
      <c r="G139" s="251"/>
      <c r="H139" s="254">
        <v>19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178</v>
      </c>
      <c r="AU139" s="260" t="s">
        <v>82</v>
      </c>
      <c r="AV139" s="14" t="s">
        <v>92</v>
      </c>
      <c r="AW139" s="14" t="s">
        <v>34</v>
      </c>
      <c r="AX139" s="14" t="s">
        <v>80</v>
      </c>
      <c r="AY139" s="260" t="s">
        <v>170</v>
      </c>
    </row>
    <row r="140" s="1" customFormat="1" ht="16.5" customHeight="1">
      <c r="B140" s="38"/>
      <c r="C140" s="216" t="s">
        <v>8</v>
      </c>
      <c r="D140" s="216" t="s">
        <v>172</v>
      </c>
      <c r="E140" s="217" t="s">
        <v>1794</v>
      </c>
      <c r="F140" s="218" t="s">
        <v>1795</v>
      </c>
      <c r="G140" s="219" t="s">
        <v>207</v>
      </c>
      <c r="H140" s="220">
        <v>1</v>
      </c>
      <c r="I140" s="221"/>
      <c r="J140" s="222">
        <f>ROUND(I140*H140,2)</f>
        <v>0</v>
      </c>
      <c r="K140" s="218" t="s">
        <v>176</v>
      </c>
      <c r="L140" s="43"/>
      <c r="M140" s="223" t="s">
        <v>21</v>
      </c>
      <c r="N140" s="224" t="s">
        <v>44</v>
      </c>
      <c r="O140" s="79"/>
      <c r="P140" s="225">
        <f>O140*H140</f>
        <v>0</v>
      </c>
      <c r="Q140" s="225">
        <v>0.00029</v>
      </c>
      <c r="R140" s="225">
        <f>Q140*H140</f>
        <v>0.00029</v>
      </c>
      <c r="S140" s="225">
        <v>0</v>
      </c>
      <c r="T140" s="226">
        <f>S140*H140</f>
        <v>0</v>
      </c>
      <c r="AR140" s="17" t="s">
        <v>303</v>
      </c>
      <c r="AT140" s="17" t="s">
        <v>172</v>
      </c>
      <c r="AU140" s="17" t="s">
        <v>82</v>
      </c>
      <c r="AY140" s="17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80</v>
      </c>
      <c r="BK140" s="227">
        <f>ROUND(I140*H140,2)</f>
        <v>0</v>
      </c>
      <c r="BL140" s="17" t="s">
        <v>303</v>
      </c>
      <c r="BM140" s="17" t="s">
        <v>1796</v>
      </c>
    </row>
    <row r="141" s="1" customFormat="1" ht="22.5" customHeight="1">
      <c r="B141" s="38"/>
      <c r="C141" s="216" t="s">
        <v>303</v>
      </c>
      <c r="D141" s="216" t="s">
        <v>172</v>
      </c>
      <c r="E141" s="217" t="s">
        <v>1797</v>
      </c>
      <c r="F141" s="218" t="s">
        <v>1798</v>
      </c>
      <c r="G141" s="219" t="s">
        <v>570</v>
      </c>
      <c r="H141" s="220">
        <v>0.055</v>
      </c>
      <c r="I141" s="221"/>
      <c r="J141" s="222">
        <f>ROUND(I141*H141,2)</f>
        <v>0</v>
      </c>
      <c r="K141" s="218" t="s">
        <v>176</v>
      </c>
      <c r="L141" s="43"/>
      <c r="M141" s="223" t="s">
        <v>21</v>
      </c>
      <c r="N141" s="224" t="s">
        <v>44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303</v>
      </c>
      <c r="AT141" s="17" t="s">
        <v>172</v>
      </c>
      <c r="AU141" s="17" t="s">
        <v>82</v>
      </c>
      <c r="AY141" s="17" t="s">
        <v>170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80</v>
      </c>
      <c r="BK141" s="227">
        <f>ROUND(I141*H141,2)</f>
        <v>0</v>
      </c>
      <c r="BL141" s="17" t="s">
        <v>303</v>
      </c>
      <c r="BM141" s="17" t="s">
        <v>1799</v>
      </c>
    </row>
    <row r="142" s="1" customFormat="1" ht="22.5" customHeight="1">
      <c r="B142" s="38"/>
      <c r="C142" s="216" t="s">
        <v>310</v>
      </c>
      <c r="D142" s="216" t="s">
        <v>172</v>
      </c>
      <c r="E142" s="217" t="s">
        <v>1800</v>
      </c>
      <c r="F142" s="218" t="s">
        <v>1801</v>
      </c>
      <c r="G142" s="219" t="s">
        <v>570</v>
      </c>
      <c r="H142" s="220">
        <v>0.055</v>
      </c>
      <c r="I142" s="221"/>
      <c r="J142" s="222">
        <f>ROUND(I142*H142,2)</f>
        <v>0</v>
      </c>
      <c r="K142" s="218" t="s">
        <v>176</v>
      </c>
      <c r="L142" s="43"/>
      <c r="M142" s="223" t="s">
        <v>21</v>
      </c>
      <c r="N142" s="224" t="s">
        <v>44</v>
      </c>
      <c r="O142" s="7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7" t="s">
        <v>303</v>
      </c>
      <c r="AT142" s="17" t="s">
        <v>172</v>
      </c>
      <c r="AU142" s="17" t="s">
        <v>82</v>
      </c>
      <c r="AY142" s="17" t="s">
        <v>170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80</v>
      </c>
      <c r="BK142" s="227">
        <f>ROUND(I142*H142,2)</f>
        <v>0</v>
      </c>
      <c r="BL142" s="17" t="s">
        <v>303</v>
      </c>
      <c r="BM142" s="17" t="s">
        <v>1802</v>
      </c>
    </row>
    <row r="143" s="11" customFormat="1" ht="25.92" customHeight="1">
      <c r="B143" s="200"/>
      <c r="C143" s="201"/>
      <c r="D143" s="202" t="s">
        <v>72</v>
      </c>
      <c r="E143" s="203" t="s">
        <v>1803</v>
      </c>
      <c r="F143" s="203" t="s">
        <v>1804</v>
      </c>
      <c r="G143" s="201"/>
      <c r="H143" s="201"/>
      <c r="I143" s="204"/>
      <c r="J143" s="205">
        <f>BK143</f>
        <v>0</v>
      </c>
      <c r="K143" s="201"/>
      <c r="L143" s="206"/>
      <c r="M143" s="207"/>
      <c r="N143" s="208"/>
      <c r="O143" s="208"/>
      <c r="P143" s="209">
        <f>P144</f>
        <v>0</v>
      </c>
      <c r="Q143" s="208"/>
      <c r="R143" s="209">
        <f>R144</f>
        <v>0</v>
      </c>
      <c r="S143" s="208"/>
      <c r="T143" s="210">
        <f>T144</f>
        <v>0</v>
      </c>
      <c r="AR143" s="211" t="s">
        <v>92</v>
      </c>
      <c r="AT143" s="212" t="s">
        <v>72</v>
      </c>
      <c r="AU143" s="212" t="s">
        <v>73</v>
      </c>
      <c r="AY143" s="211" t="s">
        <v>170</v>
      </c>
      <c r="BK143" s="213">
        <f>BK144</f>
        <v>0</v>
      </c>
    </row>
    <row r="144" s="11" customFormat="1" ht="22.8" customHeight="1">
      <c r="B144" s="200"/>
      <c r="C144" s="201"/>
      <c r="D144" s="202" t="s">
        <v>72</v>
      </c>
      <c r="E144" s="214" t="s">
        <v>1548</v>
      </c>
      <c r="F144" s="214" t="s">
        <v>1805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SUM(P145:P148)</f>
        <v>0</v>
      </c>
      <c r="Q144" s="208"/>
      <c r="R144" s="209">
        <f>SUM(R145:R148)</f>
        <v>0</v>
      </c>
      <c r="S144" s="208"/>
      <c r="T144" s="210">
        <f>SUM(T145:T148)</f>
        <v>0</v>
      </c>
      <c r="AR144" s="211" t="s">
        <v>92</v>
      </c>
      <c r="AT144" s="212" t="s">
        <v>72</v>
      </c>
      <c r="AU144" s="212" t="s">
        <v>80</v>
      </c>
      <c r="AY144" s="211" t="s">
        <v>170</v>
      </c>
      <c r="BK144" s="213">
        <f>SUM(BK145:BK148)</f>
        <v>0</v>
      </c>
    </row>
    <row r="145" s="1" customFormat="1" ht="22.5" customHeight="1">
      <c r="B145" s="38"/>
      <c r="C145" s="216" t="s">
        <v>319</v>
      </c>
      <c r="D145" s="216" t="s">
        <v>172</v>
      </c>
      <c r="E145" s="217" t="s">
        <v>1806</v>
      </c>
      <c r="F145" s="218" t="s">
        <v>1807</v>
      </c>
      <c r="G145" s="219" t="s">
        <v>1808</v>
      </c>
      <c r="H145" s="220">
        <v>32</v>
      </c>
      <c r="I145" s="221"/>
      <c r="J145" s="222">
        <f>ROUND(I145*H145,2)</f>
        <v>0</v>
      </c>
      <c r="K145" s="218" t="s">
        <v>21</v>
      </c>
      <c r="L145" s="43"/>
      <c r="M145" s="223" t="s">
        <v>21</v>
      </c>
      <c r="N145" s="224" t="s">
        <v>44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1809</v>
      </c>
      <c r="AT145" s="17" t="s">
        <v>172</v>
      </c>
      <c r="AU145" s="17" t="s">
        <v>82</v>
      </c>
      <c r="AY145" s="17" t="s">
        <v>170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80</v>
      </c>
      <c r="BK145" s="227">
        <f>ROUND(I145*H145,2)</f>
        <v>0</v>
      </c>
      <c r="BL145" s="17" t="s">
        <v>1809</v>
      </c>
      <c r="BM145" s="17" t="s">
        <v>1810</v>
      </c>
    </row>
    <row r="146" s="12" customFormat="1">
      <c r="B146" s="228"/>
      <c r="C146" s="229"/>
      <c r="D146" s="230" t="s">
        <v>178</v>
      </c>
      <c r="E146" s="231" t="s">
        <v>21</v>
      </c>
      <c r="F146" s="232" t="s">
        <v>1811</v>
      </c>
      <c r="G146" s="229"/>
      <c r="H146" s="231" t="s">
        <v>21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178</v>
      </c>
      <c r="AU146" s="238" t="s">
        <v>82</v>
      </c>
      <c r="AV146" s="12" t="s">
        <v>80</v>
      </c>
      <c r="AW146" s="12" t="s">
        <v>34</v>
      </c>
      <c r="AX146" s="12" t="s">
        <v>73</v>
      </c>
      <c r="AY146" s="238" t="s">
        <v>170</v>
      </c>
    </row>
    <row r="147" s="13" customFormat="1">
      <c r="B147" s="239"/>
      <c r="C147" s="240"/>
      <c r="D147" s="230" t="s">
        <v>178</v>
      </c>
      <c r="E147" s="241" t="s">
        <v>21</v>
      </c>
      <c r="F147" s="242" t="s">
        <v>1812</v>
      </c>
      <c r="G147" s="240"/>
      <c r="H147" s="243">
        <v>32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178</v>
      </c>
      <c r="AU147" s="249" t="s">
        <v>82</v>
      </c>
      <c r="AV147" s="13" t="s">
        <v>82</v>
      </c>
      <c r="AW147" s="13" t="s">
        <v>34</v>
      </c>
      <c r="AX147" s="13" t="s">
        <v>73</v>
      </c>
      <c r="AY147" s="249" t="s">
        <v>170</v>
      </c>
    </row>
    <row r="148" s="14" customFormat="1">
      <c r="B148" s="250"/>
      <c r="C148" s="251"/>
      <c r="D148" s="230" t="s">
        <v>178</v>
      </c>
      <c r="E148" s="252" t="s">
        <v>21</v>
      </c>
      <c r="F148" s="253" t="s">
        <v>200</v>
      </c>
      <c r="G148" s="251"/>
      <c r="H148" s="254">
        <v>32</v>
      </c>
      <c r="I148" s="255"/>
      <c r="J148" s="251"/>
      <c r="K148" s="251"/>
      <c r="L148" s="256"/>
      <c r="M148" s="276"/>
      <c r="N148" s="277"/>
      <c r="O148" s="277"/>
      <c r="P148" s="277"/>
      <c r="Q148" s="277"/>
      <c r="R148" s="277"/>
      <c r="S148" s="277"/>
      <c r="T148" s="278"/>
      <c r="AT148" s="260" t="s">
        <v>178</v>
      </c>
      <c r="AU148" s="260" t="s">
        <v>82</v>
      </c>
      <c r="AV148" s="14" t="s">
        <v>92</v>
      </c>
      <c r="AW148" s="14" t="s">
        <v>34</v>
      </c>
      <c r="AX148" s="14" t="s">
        <v>80</v>
      </c>
      <c r="AY148" s="260" t="s">
        <v>170</v>
      </c>
    </row>
    <row r="149" s="1" customFormat="1" ht="6.96" customHeight="1">
      <c r="B149" s="57"/>
      <c r="C149" s="58"/>
      <c r="D149" s="58"/>
      <c r="E149" s="58"/>
      <c r="F149" s="58"/>
      <c r="G149" s="58"/>
      <c r="H149" s="58"/>
      <c r="I149" s="166"/>
      <c r="J149" s="58"/>
      <c r="K149" s="58"/>
      <c r="L149" s="43"/>
    </row>
  </sheetData>
  <sheetProtection sheet="1" autoFilter="0" formatColumns="0" formatRows="0" objects="1" scenarios="1" spinCount="100000" saltValue="HGbZVDhgywuae9cnXu66L58UkwUBMeUmZ5fD27KI/BA2tKkEt0rovpxF/DWwwx9U16ylI+xaCbO7sGTyaJJEwA==" hashValue="xut1kSoQeRPdIwg1smToxXMCzzorWhY32P+5iNXtHUwziKjg1og7f9iW/MbWuhJwIoBkXfWaU/WDQzgwWJsKnw==" algorithmName="SHA-512" password="CC35"/>
  <autoFilter ref="C93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111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1813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1814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21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22.5" customHeight="1">
      <c r="B29" s="146"/>
      <c r="E29" s="147" t="s">
        <v>1573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ROUND(J92,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ROUND((SUM(BE92:BE112)),  2)</f>
        <v>0</v>
      </c>
      <c r="I35" s="155">
        <v>0.20999999999999999</v>
      </c>
      <c r="J35" s="154">
        <f>ROUND(((SUM(BE92:BE112))*I35),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ROUND((SUM(BF92:BF112)),  2)</f>
        <v>0</v>
      </c>
      <c r="I36" s="155">
        <v>0.14999999999999999</v>
      </c>
      <c r="J36" s="154">
        <f>ROUND(((SUM(BF92:BF112))*I36),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ROUND((SUM(BG92:BG112)),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ROUND((SUM(BH92:BH112)),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ROUND((SUM(BI92:BI112)),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1813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DEŠŤOVÁ KANALIZACE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J92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J93</f>
        <v>0</v>
      </c>
      <c r="K64" s="177"/>
      <c r="L64" s="182"/>
    </row>
    <row r="65" s="9" customFormat="1" ht="19.92" customHeight="1">
      <c r="B65" s="183"/>
      <c r="C65" s="121"/>
      <c r="D65" s="184" t="s">
        <v>1392</v>
      </c>
      <c r="E65" s="185"/>
      <c r="F65" s="185"/>
      <c r="G65" s="185"/>
      <c r="H65" s="185"/>
      <c r="I65" s="186"/>
      <c r="J65" s="187">
        <f>J94</f>
        <v>0</v>
      </c>
      <c r="K65" s="121"/>
      <c r="L65" s="188"/>
    </row>
    <row r="66" s="9" customFormat="1" ht="19.92" customHeight="1">
      <c r="B66" s="183"/>
      <c r="C66" s="121"/>
      <c r="D66" s="184" t="s">
        <v>1815</v>
      </c>
      <c r="E66" s="185"/>
      <c r="F66" s="185"/>
      <c r="G66" s="185"/>
      <c r="H66" s="185"/>
      <c r="I66" s="186"/>
      <c r="J66" s="187">
        <f>J98</f>
        <v>0</v>
      </c>
      <c r="K66" s="121"/>
      <c r="L66" s="188"/>
    </row>
    <row r="67" s="9" customFormat="1" ht="19.92" customHeight="1">
      <c r="B67" s="183"/>
      <c r="C67" s="121"/>
      <c r="D67" s="184" t="s">
        <v>1816</v>
      </c>
      <c r="E67" s="185"/>
      <c r="F67" s="185"/>
      <c r="G67" s="185"/>
      <c r="H67" s="185"/>
      <c r="I67" s="186"/>
      <c r="J67" s="187">
        <f>J102</f>
        <v>0</v>
      </c>
      <c r="K67" s="121"/>
      <c r="L67" s="188"/>
    </row>
    <row r="68" s="8" customFormat="1" ht="24.96" customHeight="1">
      <c r="B68" s="176"/>
      <c r="C68" s="177"/>
      <c r="D68" s="178" t="s">
        <v>150</v>
      </c>
      <c r="E68" s="179"/>
      <c r="F68" s="179"/>
      <c r="G68" s="179"/>
      <c r="H68" s="179"/>
      <c r="I68" s="180"/>
      <c r="J68" s="181">
        <f>J105</f>
        <v>0</v>
      </c>
      <c r="K68" s="177"/>
      <c r="L68" s="182"/>
    </row>
    <row r="69" s="9" customFormat="1" ht="19.92" customHeight="1">
      <c r="B69" s="183"/>
      <c r="C69" s="121"/>
      <c r="D69" s="184" t="s">
        <v>151</v>
      </c>
      <c r="E69" s="185"/>
      <c r="F69" s="185"/>
      <c r="G69" s="185"/>
      <c r="H69" s="185"/>
      <c r="I69" s="186"/>
      <c r="J69" s="187">
        <f>J106</f>
        <v>0</v>
      </c>
      <c r="K69" s="121"/>
      <c r="L69" s="188"/>
    </row>
    <row r="70" s="9" customFormat="1" ht="19.92" customHeight="1">
      <c r="B70" s="183"/>
      <c r="C70" s="121"/>
      <c r="D70" s="184" t="s">
        <v>152</v>
      </c>
      <c r="E70" s="185"/>
      <c r="F70" s="185"/>
      <c r="G70" s="185"/>
      <c r="H70" s="185"/>
      <c r="I70" s="186"/>
      <c r="J70" s="187">
        <f>J109</f>
        <v>0</v>
      </c>
      <c r="K70" s="121"/>
      <c r="L70" s="188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42"/>
      <c r="J71" s="39"/>
      <c r="K71" s="39"/>
      <c r="L71" s="43"/>
    </row>
    <row r="72" s="1" customFormat="1" ht="6.96" customHeight="1">
      <c r="B72" s="57"/>
      <c r="C72" s="58"/>
      <c r="D72" s="58"/>
      <c r="E72" s="58"/>
      <c r="F72" s="58"/>
      <c r="G72" s="58"/>
      <c r="H72" s="58"/>
      <c r="I72" s="166"/>
      <c r="J72" s="58"/>
      <c r="K72" s="58"/>
      <c r="L72" s="43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69"/>
      <c r="J76" s="60"/>
      <c r="K76" s="60"/>
      <c r="L76" s="43"/>
    </row>
    <row r="77" s="1" customFormat="1" ht="24.96" customHeight="1">
      <c r="B77" s="38"/>
      <c r="C77" s="23" t="s">
        <v>155</v>
      </c>
      <c r="D77" s="39"/>
      <c r="E77" s="39"/>
      <c r="F77" s="39"/>
      <c r="G77" s="39"/>
      <c r="H77" s="39"/>
      <c r="I77" s="142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42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42"/>
      <c r="J79" s="39"/>
      <c r="K79" s="39"/>
      <c r="L79" s="43"/>
    </row>
    <row r="80" s="1" customFormat="1" ht="16.5" customHeight="1">
      <c r="B80" s="38"/>
      <c r="C80" s="39"/>
      <c r="D80" s="39"/>
      <c r="E80" s="170" t="str">
        <f>E7</f>
        <v>CHOMUTOV ON - PD OPRAVA (PLÁŠŤ, VPP)</v>
      </c>
      <c r="F80" s="32"/>
      <c r="G80" s="32"/>
      <c r="H80" s="32"/>
      <c r="I80" s="142"/>
      <c r="J80" s="39"/>
      <c r="K80" s="39"/>
      <c r="L80" s="43"/>
    </row>
    <row r="81" ht="12" customHeight="1">
      <c r="B81" s="21"/>
      <c r="C81" s="32" t="s">
        <v>117</v>
      </c>
      <c r="D81" s="22"/>
      <c r="E81" s="22"/>
      <c r="F81" s="22"/>
      <c r="G81" s="22"/>
      <c r="H81" s="22"/>
      <c r="I81" s="135"/>
      <c r="J81" s="22"/>
      <c r="K81" s="22"/>
      <c r="L81" s="20"/>
    </row>
    <row r="82" s="1" customFormat="1" ht="16.5" customHeight="1">
      <c r="B82" s="38"/>
      <c r="C82" s="39"/>
      <c r="D82" s="39"/>
      <c r="E82" s="170" t="s">
        <v>1813</v>
      </c>
      <c r="F82" s="39"/>
      <c r="G82" s="39"/>
      <c r="H82" s="39"/>
      <c r="I82" s="142"/>
      <c r="J82" s="39"/>
      <c r="K82" s="39"/>
      <c r="L82" s="43"/>
    </row>
    <row r="83" s="1" customFormat="1" ht="12" customHeight="1">
      <c r="B83" s="38"/>
      <c r="C83" s="32" t="s">
        <v>119</v>
      </c>
      <c r="D83" s="39"/>
      <c r="E83" s="39"/>
      <c r="F83" s="39"/>
      <c r="G83" s="39"/>
      <c r="H83" s="39"/>
      <c r="I83" s="142"/>
      <c r="J83" s="39"/>
      <c r="K83" s="39"/>
      <c r="L83" s="43"/>
    </row>
    <row r="84" s="1" customFormat="1" ht="16.5" customHeight="1">
      <c r="B84" s="38"/>
      <c r="C84" s="39"/>
      <c r="D84" s="39"/>
      <c r="E84" s="64" t="str">
        <f>E11</f>
        <v>1 - DEŠŤOVÁ KANALIZACE</v>
      </c>
      <c r="F84" s="39"/>
      <c r="G84" s="39"/>
      <c r="H84" s="39"/>
      <c r="I84" s="142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2"/>
      <c r="J85" s="39"/>
      <c r="K85" s="39"/>
      <c r="L85" s="43"/>
    </row>
    <row r="86" s="1" customFormat="1" ht="12" customHeight="1">
      <c r="B86" s="38"/>
      <c r="C86" s="32" t="s">
        <v>22</v>
      </c>
      <c r="D86" s="39"/>
      <c r="E86" s="39"/>
      <c r="F86" s="27" t="str">
        <f>F14</f>
        <v>CHOMUTOV</v>
      </c>
      <c r="G86" s="39"/>
      <c r="H86" s="39"/>
      <c r="I86" s="144" t="s">
        <v>24</v>
      </c>
      <c r="J86" s="67" t="str">
        <f>IF(J14="","",J14)</f>
        <v>13. 2. 2019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24.9" customHeight="1">
      <c r="B88" s="38"/>
      <c r="C88" s="32" t="s">
        <v>26</v>
      </c>
      <c r="D88" s="39"/>
      <c r="E88" s="39"/>
      <c r="F88" s="27" t="str">
        <f>E17</f>
        <v>SŽDZ s.o., OŘ ÚSTÍ NAD LABEM</v>
      </c>
      <c r="G88" s="39"/>
      <c r="H88" s="39"/>
      <c r="I88" s="144" t="s">
        <v>32</v>
      </c>
      <c r="J88" s="36" t="str">
        <f>E23</f>
        <v>STRABAG RAIL a.s., STOSMOL s.r.o.</v>
      </c>
      <c r="K88" s="39"/>
      <c r="L88" s="43"/>
    </row>
    <row r="89" s="1" customFormat="1" ht="13.65" customHeight="1">
      <c r="B89" s="38"/>
      <c r="C89" s="32" t="s">
        <v>30</v>
      </c>
      <c r="D89" s="39"/>
      <c r="E89" s="39"/>
      <c r="F89" s="27" t="str">
        <f>IF(E20="","",E20)</f>
        <v>Vyplň údaj</v>
      </c>
      <c r="G89" s="39"/>
      <c r="H89" s="39"/>
      <c r="I89" s="144" t="s">
        <v>35</v>
      </c>
      <c r="J89" s="36" t="str">
        <f>E26</f>
        <v xml:space="preserve"> 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42"/>
      <c r="J90" s="39"/>
      <c r="K90" s="39"/>
      <c r="L90" s="43"/>
    </row>
    <row r="91" s="10" customFormat="1" ht="29.28" customHeight="1">
      <c r="B91" s="189"/>
      <c r="C91" s="190" t="s">
        <v>156</v>
      </c>
      <c r="D91" s="191" t="s">
        <v>58</v>
      </c>
      <c r="E91" s="191" t="s">
        <v>54</v>
      </c>
      <c r="F91" s="191" t="s">
        <v>55</v>
      </c>
      <c r="G91" s="191" t="s">
        <v>157</v>
      </c>
      <c r="H91" s="191" t="s">
        <v>158</v>
      </c>
      <c r="I91" s="192" t="s">
        <v>159</v>
      </c>
      <c r="J91" s="193" t="s">
        <v>124</v>
      </c>
      <c r="K91" s="194" t="s">
        <v>160</v>
      </c>
      <c r="L91" s="195"/>
      <c r="M91" s="87" t="s">
        <v>21</v>
      </c>
      <c r="N91" s="88" t="s">
        <v>43</v>
      </c>
      <c r="O91" s="88" t="s">
        <v>161</v>
      </c>
      <c r="P91" s="88" t="s">
        <v>162</v>
      </c>
      <c r="Q91" s="88" t="s">
        <v>163</v>
      </c>
      <c r="R91" s="88" t="s">
        <v>164</v>
      </c>
      <c r="S91" s="88" t="s">
        <v>165</v>
      </c>
      <c r="T91" s="89" t="s">
        <v>166</v>
      </c>
    </row>
    <row r="92" s="1" customFormat="1" ht="22.8" customHeight="1">
      <c r="B92" s="38"/>
      <c r="C92" s="94" t="s">
        <v>167</v>
      </c>
      <c r="D92" s="39"/>
      <c r="E92" s="39"/>
      <c r="F92" s="39"/>
      <c r="G92" s="39"/>
      <c r="H92" s="39"/>
      <c r="I92" s="142"/>
      <c r="J92" s="196">
        <f>BK92</f>
        <v>0</v>
      </c>
      <c r="K92" s="39"/>
      <c r="L92" s="43"/>
      <c r="M92" s="90"/>
      <c r="N92" s="91"/>
      <c r="O92" s="91"/>
      <c r="P92" s="197">
        <f>P93+P105</f>
        <v>0</v>
      </c>
      <c r="Q92" s="91"/>
      <c r="R92" s="197">
        <f>R93+R105</f>
        <v>0</v>
      </c>
      <c r="S92" s="91"/>
      <c r="T92" s="198">
        <f>T93+T105</f>
        <v>0</v>
      </c>
      <c r="AT92" s="17" t="s">
        <v>72</v>
      </c>
      <c r="AU92" s="17" t="s">
        <v>125</v>
      </c>
      <c r="BK92" s="199">
        <f>BK93+BK105</f>
        <v>0</v>
      </c>
    </row>
    <row r="93" s="11" customFormat="1" ht="25.92" customHeight="1">
      <c r="B93" s="200"/>
      <c r="C93" s="201"/>
      <c r="D93" s="202" t="s">
        <v>72</v>
      </c>
      <c r="E93" s="203" t="s">
        <v>168</v>
      </c>
      <c r="F93" s="203" t="s">
        <v>169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P94+P98+P102</f>
        <v>0</v>
      </c>
      <c r="Q93" s="208"/>
      <c r="R93" s="209">
        <f>R94+R98+R102</f>
        <v>0</v>
      </c>
      <c r="S93" s="208"/>
      <c r="T93" s="210">
        <f>T94+T98+T102</f>
        <v>0</v>
      </c>
      <c r="AR93" s="211" t="s">
        <v>80</v>
      </c>
      <c r="AT93" s="212" t="s">
        <v>72</v>
      </c>
      <c r="AU93" s="212" t="s">
        <v>73</v>
      </c>
      <c r="AY93" s="211" t="s">
        <v>170</v>
      </c>
      <c r="BK93" s="213">
        <f>BK94+BK98+BK102</f>
        <v>0</v>
      </c>
    </row>
    <row r="94" s="11" customFormat="1" ht="22.8" customHeight="1">
      <c r="B94" s="200"/>
      <c r="C94" s="201"/>
      <c r="D94" s="202" t="s">
        <v>72</v>
      </c>
      <c r="E94" s="214" t="s">
        <v>80</v>
      </c>
      <c r="F94" s="214" t="s">
        <v>1395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SUM(P95:P97)</f>
        <v>0</v>
      </c>
      <c r="Q94" s="208"/>
      <c r="R94" s="209">
        <f>SUM(R95:R97)</f>
        <v>0</v>
      </c>
      <c r="S94" s="208"/>
      <c r="T94" s="210">
        <f>SUM(T95:T97)</f>
        <v>0</v>
      </c>
      <c r="AR94" s="211" t="s">
        <v>80</v>
      </c>
      <c r="AT94" s="212" t="s">
        <v>72</v>
      </c>
      <c r="AU94" s="212" t="s">
        <v>80</v>
      </c>
      <c r="AY94" s="211" t="s">
        <v>170</v>
      </c>
      <c r="BK94" s="213">
        <f>SUM(BK95:BK97)</f>
        <v>0</v>
      </c>
    </row>
    <row r="95" s="1" customFormat="1" ht="16.5" customHeight="1">
      <c r="B95" s="38"/>
      <c r="C95" s="216" t="s">
        <v>80</v>
      </c>
      <c r="D95" s="216" t="s">
        <v>172</v>
      </c>
      <c r="E95" s="217" t="s">
        <v>1396</v>
      </c>
      <c r="F95" s="218" t="s">
        <v>1397</v>
      </c>
      <c r="G95" s="219" t="s">
        <v>329</v>
      </c>
      <c r="H95" s="220">
        <v>247</v>
      </c>
      <c r="I95" s="221"/>
      <c r="J95" s="222">
        <f>ROUND(I95*H95,2)</f>
        <v>0</v>
      </c>
      <c r="K95" s="218" t="s">
        <v>21</v>
      </c>
      <c r="L95" s="43"/>
      <c r="M95" s="223" t="s">
        <v>21</v>
      </c>
      <c r="N95" s="224" t="s">
        <v>44</v>
      </c>
      <c r="O95" s="79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AR95" s="17" t="s">
        <v>92</v>
      </c>
      <c r="AT95" s="17" t="s">
        <v>172</v>
      </c>
      <c r="AU95" s="17" t="s">
        <v>82</v>
      </c>
      <c r="AY95" s="17" t="s">
        <v>170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7" t="s">
        <v>80</v>
      </c>
      <c r="BK95" s="227">
        <f>ROUND(I95*H95,2)</f>
        <v>0</v>
      </c>
      <c r="BL95" s="17" t="s">
        <v>92</v>
      </c>
      <c r="BM95" s="17" t="s">
        <v>1817</v>
      </c>
    </row>
    <row r="96" s="1" customFormat="1" ht="16.5" customHeight="1">
      <c r="B96" s="38"/>
      <c r="C96" s="216" t="s">
        <v>82</v>
      </c>
      <c r="D96" s="216" t="s">
        <v>172</v>
      </c>
      <c r="E96" s="217" t="s">
        <v>1399</v>
      </c>
      <c r="F96" s="218" t="s">
        <v>1400</v>
      </c>
      <c r="G96" s="219" t="s">
        <v>329</v>
      </c>
      <c r="H96" s="220">
        <v>76</v>
      </c>
      <c r="I96" s="221"/>
      <c r="J96" s="222">
        <f>ROUND(I96*H96,2)</f>
        <v>0</v>
      </c>
      <c r="K96" s="218" t="s">
        <v>21</v>
      </c>
      <c r="L96" s="43"/>
      <c r="M96" s="223" t="s">
        <v>21</v>
      </c>
      <c r="N96" s="224" t="s">
        <v>44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92</v>
      </c>
      <c r="AT96" s="17" t="s">
        <v>172</v>
      </c>
      <c r="AU96" s="17" t="s">
        <v>82</v>
      </c>
      <c r="AY96" s="17" t="s">
        <v>170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80</v>
      </c>
      <c r="BK96" s="227">
        <f>ROUND(I96*H96,2)</f>
        <v>0</v>
      </c>
      <c r="BL96" s="17" t="s">
        <v>92</v>
      </c>
      <c r="BM96" s="17" t="s">
        <v>1818</v>
      </c>
    </row>
    <row r="97" s="1" customFormat="1" ht="16.5" customHeight="1">
      <c r="B97" s="38"/>
      <c r="C97" s="216" t="s">
        <v>89</v>
      </c>
      <c r="D97" s="216" t="s">
        <v>172</v>
      </c>
      <c r="E97" s="217" t="s">
        <v>1402</v>
      </c>
      <c r="F97" s="218" t="s">
        <v>1403</v>
      </c>
      <c r="G97" s="219" t="s">
        <v>329</v>
      </c>
      <c r="H97" s="220">
        <v>171</v>
      </c>
      <c r="I97" s="221"/>
      <c r="J97" s="222">
        <f>ROUND(I97*H97,2)</f>
        <v>0</v>
      </c>
      <c r="K97" s="218" t="s">
        <v>21</v>
      </c>
      <c r="L97" s="43"/>
      <c r="M97" s="223" t="s">
        <v>21</v>
      </c>
      <c r="N97" s="224" t="s">
        <v>44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92</v>
      </c>
      <c r="AT97" s="17" t="s">
        <v>172</v>
      </c>
      <c r="AU97" s="17" t="s">
        <v>82</v>
      </c>
      <c r="AY97" s="17" t="s">
        <v>170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80</v>
      </c>
      <c r="BK97" s="227">
        <f>ROUND(I97*H97,2)</f>
        <v>0</v>
      </c>
      <c r="BL97" s="17" t="s">
        <v>92</v>
      </c>
      <c r="BM97" s="17" t="s">
        <v>1819</v>
      </c>
    </row>
    <row r="98" s="11" customFormat="1" ht="22.8" customHeight="1">
      <c r="B98" s="200"/>
      <c r="C98" s="201"/>
      <c r="D98" s="202" t="s">
        <v>72</v>
      </c>
      <c r="E98" s="214" t="s">
        <v>104</v>
      </c>
      <c r="F98" s="214" t="s">
        <v>1820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SUM(P99:P101)</f>
        <v>0</v>
      </c>
      <c r="Q98" s="208"/>
      <c r="R98" s="209">
        <f>SUM(R99:R101)</f>
        <v>0</v>
      </c>
      <c r="S98" s="208"/>
      <c r="T98" s="210">
        <f>SUM(T99:T101)</f>
        <v>0</v>
      </c>
      <c r="AR98" s="211" t="s">
        <v>80</v>
      </c>
      <c r="AT98" s="212" t="s">
        <v>72</v>
      </c>
      <c r="AU98" s="212" t="s">
        <v>80</v>
      </c>
      <c r="AY98" s="211" t="s">
        <v>170</v>
      </c>
      <c r="BK98" s="213">
        <f>SUM(BK99:BK101)</f>
        <v>0</v>
      </c>
    </row>
    <row r="99" s="1" customFormat="1" ht="16.5" customHeight="1">
      <c r="B99" s="38"/>
      <c r="C99" s="216" t="s">
        <v>92</v>
      </c>
      <c r="D99" s="216" t="s">
        <v>172</v>
      </c>
      <c r="E99" s="217" t="s">
        <v>1406</v>
      </c>
      <c r="F99" s="218" t="s">
        <v>1366</v>
      </c>
      <c r="G99" s="219" t="s">
        <v>1254</v>
      </c>
      <c r="H99" s="220">
        <v>190</v>
      </c>
      <c r="I99" s="221"/>
      <c r="J99" s="222">
        <f>ROUND(I99*H99,2)</f>
        <v>0</v>
      </c>
      <c r="K99" s="218" t="s">
        <v>21</v>
      </c>
      <c r="L99" s="43"/>
      <c r="M99" s="223" t="s">
        <v>21</v>
      </c>
      <c r="N99" s="224" t="s">
        <v>44</v>
      </c>
      <c r="O99" s="79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AR99" s="17" t="s">
        <v>92</v>
      </c>
      <c r="AT99" s="17" t="s">
        <v>172</v>
      </c>
      <c r="AU99" s="17" t="s">
        <v>82</v>
      </c>
      <c r="AY99" s="17" t="s">
        <v>170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7" t="s">
        <v>80</v>
      </c>
      <c r="BK99" s="227">
        <f>ROUND(I99*H99,2)</f>
        <v>0</v>
      </c>
      <c r="BL99" s="17" t="s">
        <v>92</v>
      </c>
      <c r="BM99" s="17" t="s">
        <v>1821</v>
      </c>
    </row>
    <row r="100" s="1" customFormat="1" ht="16.5" customHeight="1">
      <c r="B100" s="38"/>
      <c r="C100" s="216" t="s">
        <v>95</v>
      </c>
      <c r="D100" s="216" t="s">
        <v>172</v>
      </c>
      <c r="E100" s="217" t="s">
        <v>1822</v>
      </c>
      <c r="F100" s="218" t="s">
        <v>1823</v>
      </c>
      <c r="G100" s="219" t="s">
        <v>1209</v>
      </c>
      <c r="H100" s="220">
        <v>12</v>
      </c>
      <c r="I100" s="221"/>
      <c r="J100" s="222">
        <f>ROUND(I100*H100,2)</f>
        <v>0</v>
      </c>
      <c r="K100" s="218" t="s">
        <v>21</v>
      </c>
      <c r="L100" s="43"/>
      <c r="M100" s="223" t="s">
        <v>21</v>
      </c>
      <c r="N100" s="224" t="s">
        <v>44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92</v>
      </c>
      <c r="AT100" s="17" t="s">
        <v>172</v>
      </c>
      <c r="AU100" s="17" t="s">
        <v>82</v>
      </c>
      <c r="AY100" s="17" t="s">
        <v>170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80</v>
      </c>
      <c r="BK100" s="227">
        <f>ROUND(I100*H100,2)</f>
        <v>0</v>
      </c>
      <c r="BL100" s="17" t="s">
        <v>92</v>
      </c>
      <c r="BM100" s="17" t="s">
        <v>1824</v>
      </c>
    </row>
    <row r="101" s="1" customFormat="1" ht="16.5" customHeight="1">
      <c r="B101" s="38"/>
      <c r="C101" s="216" t="s">
        <v>98</v>
      </c>
      <c r="D101" s="216" t="s">
        <v>172</v>
      </c>
      <c r="E101" s="217" t="s">
        <v>1825</v>
      </c>
      <c r="F101" s="218" t="s">
        <v>1826</v>
      </c>
      <c r="G101" s="219" t="s">
        <v>1209</v>
      </c>
      <c r="H101" s="220">
        <v>6</v>
      </c>
      <c r="I101" s="221"/>
      <c r="J101" s="222">
        <f>ROUND(I101*H101,2)</f>
        <v>0</v>
      </c>
      <c r="K101" s="218" t="s">
        <v>21</v>
      </c>
      <c r="L101" s="43"/>
      <c r="M101" s="223" t="s">
        <v>21</v>
      </c>
      <c r="N101" s="224" t="s">
        <v>44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92</v>
      </c>
      <c r="AT101" s="17" t="s">
        <v>172</v>
      </c>
      <c r="AU101" s="17" t="s">
        <v>82</v>
      </c>
      <c r="AY101" s="17" t="s">
        <v>170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80</v>
      </c>
      <c r="BK101" s="227">
        <f>ROUND(I101*H101,2)</f>
        <v>0</v>
      </c>
      <c r="BL101" s="17" t="s">
        <v>92</v>
      </c>
      <c r="BM101" s="17" t="s">
        <v>1827</v>
      </c>
    </row>
    <row r="102" s="11" customFormat="1" ht="22.8" customHeight="1">
      <c r="B102" s="200"/>
      <c r="C102" s="201"/>
      <c r="D102" s="202" t="s">
        <v>72</v>
      </c>
      <c r="E102" s="214" t="s">
        <v>1803</v>
      </c>
      <c r="F102" s="214" t="s">
        <v>1804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SUM(P103:P104)</f>
        <v>0</v>
      </c>
      <c r="Q102" s="208"/>
      <c r="R102" s="209">
        <f>SUM(R103:R104)</f>
        <v>0</v>
      </c>
      <c r="S102" s="208"/>
      <c r="T102" s="210">
        <f>SUM(T103:T104)</f>
        <v>0</v>
      </c>
      <c r="AR102" s="211" t="s">
        <v>92</v>
      </c>
      <c r="AT102" s="212" t="s">
        <v>72</v>
      </c>
      <c r="AU102" s="212" t="s">
        <v>80</v>
      </c>
      <c r="AY102" s="211" t="s">
        <v>170</v>
      </c>
      <c r="BK102" s="213">
        <f>SUM(BK103:BK104)</f>
        <v>0</v>
      </c>
    </row>
    <row r="103" s="1" customFormat="1" ht="16.5" customHeight="1">
      <c r="B103" s="38"/>
      <c r="C103" s="216" t="s">
        <v>101</v>
      </c>
      <c r="D103" s="216" t="s">
        <v>172</v>
      </c>
      <c r="E103" s="217" t="s">
        <v>1828</v>
      </c>
      <c r="F103" s="218" t="s">
        <v>1313</v>
      </c>
      <c r="G103" s="219" t="s">
        <v>1147</v>
      </c>
      <c r="H103" s="220">
        <v>1</v>
      </c>
      <c r="I103" s="221"/>
      <c r="J103" s="222">
        <f>ROUND(I103*H103,2)</f>
        <v>0</v>
      </c>
      <c r="K103" s="218" t="s">
        <v>21</v>
      </c>
      <c r="L103" s="43"/>
      <c r="M103" s="223" t="s">
        <v>21</v>
      </c>
      <c r="N103" s="224" t="s">
        <v>44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92</v>
      </c>
      <c r="AT103" s="17" t="s">
        <v>172</v>
      </c>
      <c r="AU103" s="17" t="s">
        <v>82</v>
      </c>
      <c r="AY103" s="17" t="s">
        <v>170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80</v>
      </c>
      <c r="BK103" s="227">
        <f>ROUND(I103*H103,2)</f>
        <v>0</v>
      </c>
      <c r="BL103" s="17" t="s">
        <v>92</v>
      </c>
      <c r="BM103" s="17" t="s">
        <v>1829</v>
      </c>
    </row>
    <row r="104" s="1" customFormat="1" ht="16.5" customHeight="1">
      <c r="B104" s="38"/>
      <c r="C104" s="216" t="s">
        <v>104</v>
      </c>
      <c r="D104" s="216" t="s">
        <v>172</v>
      </c>
      <c r="E104" s="217" t="s">
        <v>1830</v>
      </c>
      <c r="F104" s="218" t="s">
        <v>1316</v>
      </c>
      <c r="G104" s="219" t="s">
        <v>1147</v>
      </c>
      <c r="H104" s="220">
        <v>1</v>
      </c>
      <c r="I104" s="221"/>
      <c r="J104" s="222">
        <f>ROUND(I104*H104,2)</f>
        <v>0</v>
      </c>
      <c r="K104" s="218" t="s">
        <v>21</v>
      </c>
      <c r="L104" s="43"/>
      <c r="M104" s="223" t="s">
        <v>21</v>
      </c>
      <c r="N104" s="224" t="s">
        <v>44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92</v>
      </c>
      <c r="AT104" s="17" t="s">
        <v>172</v>
      </c>
      <c r="AU104" s="17" t="s">
        <v>82</v>
      </c>
      <c r="AY104" s="17" t="s">
        <v>170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80</v>
      </c>
      <c r="BK104" s="227">
        <f>ROUND(I104*H104,2)</f>
        <v>0</v>
      </c>
      <c r="BL104" s="17" t="s">
        <v>92</v>
      </c>
      <c r="BM104" s="17" t="s">
        <v>1831</v>
      </c>
    </row>
    <row r="105" s="11" customFormat="1" ht="25.92" customHeight="1">
      <c r="B105" s="200"/>
      <c r="C105" s="201"/>
      <c r="D105" s="202" t="s">
        <v>72</v>
      </c>
      <c r="E105" s="203" t="s">
        <v>1155</v>
      </c>
      <c r="F105" s="203" t="s">
        <v>1156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P106+P109</f>
        <v>0</v>
      </c>
      <c r="Q105" s="208"/>
      <c r="R105" s="209">
        <f>R106+R109</f>
        <v>0</v>
      </c>
      <c r="S105" s="208"/>
      <c r="T105" s="210">
        <f>T106+T109</f>
        <v>0</v>
      </c>
      <c r="AR105" s="211" t="s">
        <v>95</v>
      </c>
      <c r="AT105" s="212" t="s">
        <v>72</v>
      </c>
      <c r="AU105" s="212" t="s">
        <v>73</v>
      </c>
      <c r="AY105" s="211" t="s">
        <v>170</v>
      </c>
      <c r="BK105" s="213">
        <f>BK106+BK109</f>
        <v>0</v>
      </c>
    </row>
    <row r="106" s="11" customFormat="1" ht="22.8" customHeight="1">
      <c r="B106" s="200"/>
      <c r="C106" s="201"/>
      <c r="D106" s="202" t="s">
        <v>72</v>
      </c>
      <c r="E106" s="214" t="s">
        <v>1157</v>
      </c>
      <c r="F106" s="214" t="s">
        <v>1158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SUM(P107:P108)</f>
        <v>0</v>
      </c>
      <c r="Q106" s="208"/>
      <c r="R106" s="209">
        <f>SUM(R107:R108)</f>
        <v>0</v>
      </c>
      <c r="S106" s="208"/>
      <c r="T106" s="210">
        <f>SUM(T107:T108)</f>
        <v>0</v>
      </c>
      <c r="AR106" s="211" t="s">
        <v>95</v>
      </c>
      <c r="AT106" s="212" t="s">
        <v>72</v>
      </c>
      <c r="AU106" s="212" t="s">
        <v>80</v>
      </c>
      <c r="AY106" s="211" t="s">
        <v>170</v>
      </c>
      <c r="BK106" s="213">
        <f>SUM(BK107:BK108)</f>
        <v>0</v>
      </c>
    </row>
    <row r="107" s="1" customFormat="1" ht="16.5" customHeight="1">
      <c r="B107" s="38"/>
      <c r="C107" s="216" t="s">
        <v>225</v>
      </c>
      <c r="D107" s="216" t="s">
        <v>172</v>
      </c>
      <c r="E107" s="217" t="s">
        <v>1318</v>
      </c>
      <c r="F107" s="218" t="s">
        <v>1319</v>
      </c>
      <c r="G107" s="219" t="s">
        <v>1147</v>
      </c>
      <c r="H107" s="220">
        <v>1</v>
      </c>
      <c r="I107" s="221"/>
      <c r="J107" s="222">
        <f>ROUND(I107*H107,2)</f>
        <v>0</v>
      </c>
      <c r="K107" s="218" t="s">
        <v>176</v>
      </c>
      <c r="L107" s="43"/>
      <c r="M107" s="223" t="s">
        <v>21</v>
      </c>
      <c r="N107" s="224" t="s">
        <v>44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1162</v>
      </c>
      <c r="AT107" s="17" t="s">
        <v>172</v>
      </c>
      <c r="AU107" s="17" t="s">
        <v>82</v>
      </c>
      <c r="AY107" s="17" t="s">
        <v>170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80</v>
      </c>
      <c r="BK107" s="227">
        <f>ROUND(I107*H107,2)</f>
        <v>0</v>
      </c>
      <c r="BL107" s="17" t="s">
        <v>1162</v>
      </c>
      <c r="BM107" s="17" t="s">
        <v>1832</v>
      </c>
    </row>
    <row r="108" s="1" customFormat="1" ht="16.5" customHeight="1">
      <c r="B108" s="38"/>
      <c r="C108" s="216" t="s">
        <v>233</v>
      </c>
      <c r="D108" s="216" t="s">
        <v>172</v>
      </c>
      <c r="E108" s="217" t="s">
        <v>1160</v>
      </c>
      <c r="F108" s="218" t="s">
        <v>1321</v>
      </c>
      <c r="G108" s="219" t="s">
        <v>1147</v>
      </c>
      <c r="H108" s="220">
        <v>1</v>
      </c>
      <c r="I108" s="221"/>
      <c r="J108" s="222">
        <f>ROUND(I108*H108,2)</f>
        <v>0</v>
      </c>
      <c r="K108" s="218" t="s">
        <v>176</v>
      </c>
      <c r="L108" s="43"/>
      <c r="M108" s="223" t="s">
        <v>21</v>
      </c>
      <c r="N108" s="224" t="s">
        <v>44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1162</v>
      </c>
      <c r="AT108" s="17" t="s">
        <v>172</v>
      </c>
      <c r="AU108" s="17" t="s">
        <v>82</v>
      </c>
      <c r="AY108" s="17" t="s">
        <v>170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80</v>
      </c>
      <c r="BK108" s="227">
        <f>ROUND(I108*H108,2)</f>
        <v>0</v>
      </c>
      <c r="BL108" s="17" t="s">
        <v>1162</v>
      </c>
      <c r="BM108" s="17" t="s">
        <v>1833</v>
      </c>
    </row>
    <row r="109" s="11" customFormat="1" ht="22.8" customHeight="1">
      <c r="B109" s="200"/>
      <c r="C109" s="201"/>
      <c r="D109" s="202" t="s">
        <v>72</v>
      </c>
      <c r="E109" s="214" t="s">
        <v>1164</v>
      </c>
      <c r="F109" s="214" t="s">
        <v>1165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SUM(P110:P112)</f>
        <v>0</v>
      </c>
      <c r="Q109" s="208"/>
      <c r="R109" s="209">
        <f>SUM(R110:R112)</f>
        <v>0</v>
      </c>
      <c r="S109" s="208"/>
      <c r="T109" s="210">
        <f>SUM(T110:T112)</f>
        <v>0</v>
      </c>
      <c r="AR109" s="211" t="s">
        <v>95</v>
      </c>
      <c r="AT109" s="212" t="s">
        <v>72</v>
      </c>
      <c r="AU109" s="212" t="s">
        <v>80</v>
      </c>
      <c r="AY109" s="211" t="s">
        <v>170</v>
      </c>
      <c r="BK109" s="213">
        <f>SUM(BK110:BK112)</f>
        <v>0</v>
      </c>
    </row>
    <row r="110" s="1" customFormat="1" ht="16.5" customHeight="1">
      <c r="B110" s="38"/>
      <c r="C110" s="216" t="s">
        <v>237</v>
      </c>
      <c r="D110" s="216" t="s">
        <v>172</v>
      </c>
      <c r="E110" s="217" t="s">
        <v>1167</v>
      </c>
      <c r="F110" s="218" t="s">
        <v>1168</v>
      </c>
      <c r="G110" s="219" t="s">
        <v>1147</v>
      </c>
      <c r="H110" s="220">
        <v>1</v>
      </c>
      <c r="I110" s="221"/>
      <c r="J110" s="222">
        <f>ROUND(I110*H110,2)</f>
        <v>0</v>
      </c>
      <c r="K110" s="218" t="s">
        <v>176</v>
      </c>
      <c r="L110" s="43"/>
      <c r="M110" s="223" t="s">
        <v>21</v>
      </c>
      <c r="N110" s="224" t="s">
        <v>44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1162</v>
      </c>
      <c r="AT110" s="17" t="s">
        <v>172</v>
      </c>
      <c r="AU110" s="17" t="s">
        <v>82</v>
      </c>
      <c r="AY110" s="17" t="s">
        <v>170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80</v>
      </c>
      <c r="BK110" s="227">
        <f>ROUND(I110*H110,2)</f>
        <v>0</v>
      </c>
      <c r="BL110" s="17" t="s">
        <v>1162</v>
      </c>
      <c r="BM110" s="17" t="s">
        <v>1834</v>
      </c>
    </row>
    <row r="111" s="1" customFormat="1" ht="16.5" customHeight="1">
      <c r="B111" s="38"/>
      <c r="C111" s="216" t="s">
        <v>259</v>
      </c>
      <c r="D111" s="216" t="s">
        <v>172</v>
      </c>
      <c r="E111" s="217" t="s">
        <v>1171</v>
      </c>
      <c r="F111" s="218" t="s">
        <v>1172</v>
      </c>
      <c r="G111" s="219" t="s">
        <v>1147</v>
      </c>
      <c r="H111" s="220">
        <v>1</v>
      </c>
      <c r="I111" s="221"/>
      <c r="J111" s="222">
        <f>ROUND(I111*H111,2)</f>
        <v>0</v>
      </c>
      <c r="K111" s="218" t="s">
        <v>176</v>
      </c>
      <c r="L111" s="43"/>
      <c r="M111" s="223" t="s">
        <v>21</v>
      </c>
      <c r="N111" s="224" t="s">
        <v>44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1162</v>
      </c>
      <c r="AT111" s="17" t="s">
        <v>172</v>
      </c>
      <c r="AU111" s="17" t="s">
        <v>82</v>
      </c>
      <c r="AY111" s="17" t="s">
        <v>170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80</v>
      </c>
      <c r="BK111" s="227">
        <f>ROUND(I111*H111,2)</f>
        <v>0</v>
      </c>
      <c r="BL111" s="17" t="s">
        <v>1162</v>
      </c>
      <c r="BM111" s="17" t="s">
        <v>1835</v>
      </c>
    </row>
    <row r="112" s="1" customFormat="1" ht="16.5" customHeight="1">
      <c r="B112" s="38"/>
      <c r="C112" s="216" t="s">
        <v>282</v>
      </c>
      <c r="D112" s="216" t="s">
        <v>172</v>
      </c>
      <c r="E112" s="217" t="s">
        <v>1325</v>
      </c>
      <c r="F112" s="218" t="s">
        <v>1326</v>
      </c>
      <c r="G112" s="219" t="s">
        <v>1147</v>
      </c>
      <c r="H112" s="220">
        <v>1</v>
      </c>
      <c r="I112" s="221"/>
      <c r="J112" s="222">
        <f>ROUND(I112*H112,2)</f>
        <v>0</v>
      </c>
      <c r="K112" s="218" t="s">
        <v>176</v>
      </c>
      <c r="L112" s="43"/>
      <c r="M112" s="271" t="s">
        <v>21</v>
      </c>
      <c r="N112" s="272" t="s">
        <v>44</v>
      </c>
      <c r="O112" s="273"/>
      <c r="P112" s="274">
        <f>O112*H112</f>
        <v>0</v>
      </c>
      <c r="Q112" s="274">
        <v>0</v>
      </c>
      <c r="R112" s="274">
        <f>Q112*H112</f>
        <v>0</v>
      </c>
      <c r="S112" s="274">
        <v>0</v>
      </c>
      <c r="T112" s="275">
        <f>S112*H112</f>
        <v>0</v>
      </c>
      <c r="AR112" s="17" t="s">
        <v>1162</v>
      </c>
      <c r="AT112" s="17" t="s">
        <v>172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1162</v>
      </c>
      <c r="BM112" s="17" t="s">
        <v>1836</v>
      </c>
    </row>
    <row r="113" s="1" customFormat="1" ht="6.96" customHeight="1">
      <c r="B113" s="57"/>
      <c r="C113" s="58"/>
      <c r="D113" s="58"/>
      <c r="E113" s="58"/>
      <c r="F113" s="58"/>
      <c r="G113" s="58"/>
      <c r="H113" s="58"/>
      <c r="I113" s="166"/>
      <c r="J113" s="58"/>
      <c r="K113" s="58"/>
      <c r="L113" s="43"/>
    </row>
  </sheetData>
  <sheetProtection sheet="1" autoFilter="0" formatColumns="0" formatRows="0" objects="1" scenarios="1" spinCount="100000" saltValue="+ujbvgu9fj5lHuc9X4/UzFLbk1jmIvseg0x4BGEzBFNzUSd8kIwVRLb9wDttm2DdVKiLRPXwB8ylAimFfVvkfQ==" hashValue="wiMWqA/FkNmTOYJa5Ogt8eN9T4OugZi5vqJOitt1FbSHKNClcqu5fKMRi5Db537Y/Q0A5mK4W0G5BIc8a2rzDQ==" algorithmName="SHA-512" password="CC35"/>
  <autoFilter ref="C91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5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36"/>
      <c r="C3" s="137"/>
      <c r="D3" s="137"/>
      <c r="E3" s="137"/>
      <c r="F3" s="137"/>
      <c r="G3" s="137"/>
      <c r="H3" s="137"/>
      <c r="I3" s="138"/>
      <c r="J3" s="137"/>
      <c r="K3" s="137"/>
      <c r="L3" s="20"/>
      <c r="AT3" s="17" t="s">
        <v>82</v>
      </c>
    </row>
    <row r="4" ht="24.96" customHeight="1">
      <c r="B4" s="20"/>
      <c r="D4" s="139" t="s">
        <v>116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0" t="s">
        <v>16</v>
      </c>
      <c r="L6" s="20"/>
    </row>
    <row r="7" ht="16.5" customHeight="1">
      <c r="B7" s="20"/>
      <c r="E7" s="141" t="str">
        <f>'Rekapitulace stavby'!K6</f>
        <v>CHOMUTOV ON - PD OPRAVA (PLÁŠŤ, VPP)</v>
      </c>
      <c r="F7" s="140"/>
      <c r="G7" s="140"/>
      <c r="H7" s="140"/>
      <c r="L7" s="20"/>
    </row>
    <row r="8" ht="12" customHeight="1">
      <c r="B8" s="20"/>
      <c r="D8" s="140" t="s">
        <v>117</v>
      </c>
      <c r="L8" s="20"/>
    </row>
    <row r="9" s="1" customFormat="1" ht="16.5" customHeight="1">
      <c r="B9" s="43"/>
      <c r="E9" s="141" t="s">
        <v>1837</v>
      </c>
      <c r="F9" s="1"/>
      <c r="G9" s="1"/>
      <c r="H9" s="1"/>
      <c r="I9" s="142"/>
      <c r="L9" s="43"/>
    </row>
    <row r="10" s="1" customFormat="1" ht="12" customHeight="1">
      <c r="B10" s="43"/>
      <c r="D10" s="140" t="s">
        <v>119</v>
      </c>
      <c r="I10" s="142"/>
      <c r="L10" s="43"/>
    </row>
    <row r="11" s="1" customFormat="1" ht="36.96" customHeight="1">
      <c r="B11" s="43"/>
      <c r="E11" s="143" t="s">
        <v>120</v>
      </c>
      <c r="F11" s="1"/>
      <c r="G11" s="1"/>
      <c r="H11" s="1"/>
      <c r="I11" s="142"/>
      <c r="L11" s="43"/>
    </row>
    <row r="12" s="1" customFormat="1">
      <c r="B12" s="43"/>
      <c r="I12" s="142"/>
      <c r="L12" s="43"/>
    </row>
    <row r="13" s="1" customFormat="1" ht="12" customHeight="1">
      <c r="B13" s="43"/>
      <c r="D13" s="140" t="s">
        <v>18</v>
      </c>
      <c r="F13" s="17" t="s">
        <v>19</v>
      </c>
      <c r="I13" s="144" t="s">
        <v>20</v>
      </c>
      <c r="J13" s="17" t="s">
        <v>21</v>
      </c>
      <c r="L13" s="43"/>
    </row>
    <row r="14" s="1" customFormat="1" ht="12" customHeight="1">
      <c r="B14" s="43"/>
      <c r="D14" s="140" t="s">
        <v>22</v>
      </c>
      <c r="F14" s="17" t="s">
        <v>23</v>
      </c>
      <c r="I14" s="144" t="s">
        <v>24</v>
      </c>
      <c r="J14" s="145" t="str">
        <f>'Rekapitulace stavby'!AN8</f>
        <v>13. 2. 2019</v>
      </c>
      <c r="L14" s="43"/>
    </row>
    <row r="15" s="1" customFormat="1" ht="10.8" customHeight="1">
      <c r="B15" s="43"/>
      <c r="I15" s="142"/>
      <c r="L15" s="43"/>
    </row>
    <row r="16" s="1" customFormat="1" ht="12" customHeight="1">
      <c r="B16" s="43"/>
      <c r="D16" s="140" t="s">
        <v>26</v>
      </c>
      <c r="I16" s="144" t="s">
        <v>27</v>
      </c>
      <c r="J16" s="17" t="s">
        <v>21</v>
      </c>
      <c r="L16" s="43"/>
    </row>
    <row r="17" s="1" customFormat="1" ht="18" customHeight="1">
      <c r="B17" s="43"/>
      <c r="E17" s="17" t="s">
        <v>28</v>
      </c>
      <c r="I17" s="144" t="s">
        <v>29</v>
      </c>
      <c r="J17" s="17" t="s">
        <v>21</v>
      </c>
      <c r="L17" s="43"/>
    </row>
    <row r="18" s="1" customFormat="1" ht="6.96" customHeight="1">
      <c r="B18" s="43"/>
      <c r="I18" s="142"/>
      <c r="L18" s="43"/>
    </row>
    <row r="19" s="1" customFormat="1" ht="12" customHeight="1">
      <c r="B19" s="43"/>
      <c r="D19" s="140" t="s">
        <v>30</v>
      </c>
      <c r="I19" s="144" t="s">
        <v>27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4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2"/>
      <c r="L21" s="43"/>
    </row>
    <row r="22" s="1" customFormat="1" ht="12" customHeight="1">
      <c r="B22" s="43"/>
      <c r="D22" s="140" t="s">
        <v>32</v>
      </c>
      <c r="I22" s="144" t="s">
        <v>27</v>
      </c>
      <c r="J22" s="17" t="s">
        <v>21</v>
      </c>
      <c r="L22" s="43"/>
    </row>
    <row r="23" s="1" customFormat="1" ht="18" customHeight="1">
      <c r="B23" s="43"/>
      <c r="E23" s="17" t="s">
        <v>33</v>
      </c>
      <c r="I23" s="144" t="s">
        <v>29</v>
      </c>
      <c r="J23" s="17" t="s">
        <v>21</v>
      </c>
      <c r="L23" s="43"/>
    </row>
    <row r="24" s="1" customFormat="1" ht="6.96" customHeight="1">
      <c r="B24" s="43"/>
      <c r="I24" s="142"/>
      <c r="L24" s="43"/>
    </row>
    <row r="25" s="1" customFormat="1" ht="12" customHeight="1">
      <c r="B25" s="43"/>
      <c r="D25" s="140" t="s">
        <v>35</v>
      </c>
      <c r="I25" s="144" t="s">
        <v>27</v>
      </c>
      <c r="J25" s="17" t="s">
        <v>21</v>
      </c>
      <c r="L25" s="43"/>
    </row>
    <row r="26" s="1" customFormat="1" ht="18" customHeight="1">
      <c r="B26" s="43"/>
      <c r="E26" s="17" t="s">
        <v>36</v>
      </c>
      <c r="I26" s="144" t="s">
        <v>29</v>
      </c>
      <c r="J26" s="17" t="s">
        <v>21</v>
      </c>
      <c r="L26" s="43"/>
    </row>
    <row r="27" s="1" customFormat="1" ht="6.96" customHeight="1">
      <c r="B27" s="43"/>
      <c r="I27" s="142"/>
      <c r="L27" s="43"/>
    </row>
    <row r="28" s="1" customFormat="1" ht="12" customHeight="1">
      <c r="B28" s="43"/>
      <c r="D28" s="140" t="s">
        <v>37</v>
      </c>
      <c r="I28" s="142"/>
      <c r="L28" s="43"/>
    </row>
    <row r="29" s="7" customFormat="1" ht="45" customHeight="1">
      <c r="B29" s="146"/>
      <c r="E29" s="147" t="s">
        <v>1838</v>
      </c>
      <c r="F29" s="147"/>
      <c r="G29" s="147"/>
      <c r="H29" s="147"/>
      <c r="I29" s="148"/>
      <c r="L29" s="146"/>
    </row>
    <row r="30" s="1" customFormat="1" ht="6.96" customHeight="1">
      <c r="B30" s="43"/>
      <c r="I30" s="142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49"/>
      <c r="J31" s="71"/>
      <c r="K31" s="71"/>
      <c r="L31" s="43"/>
    </row>
    <row r="32" s="1" customFormat="1" ht="25.44" customHeight="1">
      <c r="B32" s="43"/>
      <c r="D32" s="150" t="s">
        <v>39</v>
      </c>
      <c r="I32" s="142"/>
      <c r="J32" s="151">
        <f>ROUND(J102,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49"/>
      <c r="J33" s="71"/>
      <c r="K33" s="71"/>
      <c r="L33" s="43"/>
    </row>
    <row r="34" s="1" customFormat="1" ht="14.4" customHeight="1">
      <c r="B34" s="43"/>
      <c r="F34" s="152" t="s">
        <v>41</v>
      </c>
      <c r="I34" s="153" t="s">
        <v>40</v>
      </c>
      <c r="J34" s="152" t="s">
        <v>42</v>
      </c>
      <c r="L34" s="43"/>
    </row>
    <row r="35" s="1" customFormat="1" ht="14.4" customHeight="1">
      <c r="B35" s="43"/>
      <c r="D35" s="140" t="s">
        <v>43</v>
      </c>
      <c r="E35" s="140" t="s">
        <v>44</v>
      </c>
      <c r="F35" s="154">
        <f>ROUND((SUM(BE102:BE242)),  2)</f>
        <v>0</v>
      </c>
      <c r="I35" s="155">
        <v>0.20999999999999999</v>
      </c>
      <c r="J35" s="154">
        <f>ROUND(((SUM(BE102:BE242))*I35),  2)</f>
        <v>0</v>
      </c>
      <c r="L35" s="43"/>
    </row>
    <row r="36" s="1" customFormat="1" ht="14.4" customHeight="1">
      <c r="B36" s="43"/>
      <c r="E36" s="140" t="s">
        <v>45</v>
      </c>
      <c r="F36" s="154">
        <f>ROUND((SUM(BF102:BF242)),  2)</f>
        <v>0</v>
      </c>
      <c r="I36" s="155">
        <v>0.14999999999999999</v>
      </c>
      <c r="J36" s="154">
        <f>ROUND(((SUM(BF102:BF242))*I36),  2)</f>
        <v>0</v>
      </c>
      <c r="L36" s="43"/>
    </row>
    <row r="37" hidden="1" s="1" customFormat="1" ht="14.4" customHeight="1">
      <c r="B37" s="43"/>
      <c r="E37" s="140" t="s">
        <v>46</v>
      </c>
      <c r="F37" s="154">
        <f>ROUND((SUM(BG102:BG242)),  2)</f>
        <v>0</v>
      </c>
      <c r="I37" s="155">
        <v>0.20999999999999999</v>
      </c>
      <c r="J37" s="154">
        <f>0</f>
        <v>0</v>
      </c>
      <c r="L37" s="43"/>
    </row>
    <row r="38" hidden="1" s="1" customFormat="1" ht="14.4" customHeight="1">
      <c r="B38" s="43"/>
      <c r="E38" s="140" t="s">
        <v>47</v>
      </c>
      <c r="F38" s="154">
        <f>ROUND((SUM(BH102:BH242)),  2)</f>
        <v>0</v>
      </c>
      <c r="I38" s="155">
        <v>0.14999999999999999</v>
      </c>
      <c r="J38" s="154">
        <f>0</f>
        <v>0</v>
      </c>
      <c r="L38" s="43"/>
    </row>
    <row r="39" hidden="1" s="1" customFormat="1" ht="14.4" customHeight="1">
      <c r="B39" s="43"/>
      <c r="E39" s="140" t="s">
        <v>48</v>
      </c>
      <c r="F39" s="154">
        <f>ROUND((SUM(BI102:BI242)),  2)</f>
        <v>0</v>
      </c>
      <c r="I39" s="155">
        <v>0</v>
      </c>
      <c r="J39" s="154">
        <f>0</f>
        <v>0</v>
      </c>
      <c r="L39" s="43"/>
    </row>
    <row r="40" s="1" customFormat="1" ht="6.96" customHeight="1">
      <c r="B40" s="43"/>
      <c r="I40" s="142"/>
      <c r="L40" s="43"/>
    </row>
    <row r="41" s="1" customFormat="1" ht="25.44" customHeight="1">
      <c r="B41" s="43"/>
      <c r="C41" s="156"/>
      <c r="D41" s="157" t="s">
        <v>49</v>
      </c>
      <c r="E41" s="158"/>
      <c r="F41" s="158"/>
      <c r="G41" s="159" t="s">
        <v>50</v>
      </c>
      <c r="H41" s="160" t="s">
        <v>51</v>
      </c>
      <c r="I41" s="161"/>
      <c r="J41" s="162">
        <f>SUM(J32:J39)</f>
        <v>0</v>
      </c>
      <c r="K41" s="163"/>
      <c r="L41" s="43"/>
    </row>
    <row r="42" s="1" customFormat="1" ht="14.4" customHeight="1">
      <c r="B42" s="164"/>
      <c r="C42" s="165"/>
      <c r="D42" s="165"/>
      <c r="E42" s="165"/>
      <c r="F42" s="165"/>
      <c r="G42" s="165"/>
      <c r="H42" s="165"/>
      <c r="I42" s="166"/>
      <c r="J42" s="165"/>
      <c r="K42" s="165"/>
      <c r="L42" s="43"/>
    </row>
    <row r="46" s="1" customFormat="1" ht="6.96" customHeight="1">
      <c r="B46" s="167"/>
      <c r="C46" s="168"/>
      <c r="D46" s="168"/>
      <c r="E46" s="168"/>
      <c r="F46" s="168"/>
      <c r="G46" s="168"/>
      <c r="H46" s="168"/>
      <c r="I46" s="169"/>
      <c r="J46" s="168"/>
      <c r="K46" s="168"/>
      <c r="L46" s="43"/>
    </row>
    <row r="47" s="1" customFormat="1" ht="24.96" customHeight="1">
      <c r="B47" s="38"/>
      <c r="C47" s="23" t="s">
        <v>122</v>
      </c>
      <c r="D47" s="39"/>
      <c r="E47" s="39"/>
      <c r="F47" s="39"/>
      <c r="G47" s="39"/>
      <c r="H47" s="39"/>
      <c r="I47" s="142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2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2"/>
      <c r="J49" s="39"/>
      <c r="K49" s="39"/>
      <c r="L49" s="43"/>
    </row>
    <row r="50" s="1" customFormat="1" ht="16.5" customHeight="1">
      <c r="B50" s="38"/>
      <c r="C50" s="39"/>
      <c r="D50" s="39"/>
      <c r="E50" s="170" t="str">
        <f>E7</f>
        <v>CHOMUTOV ON - PD OPRAVA (PLÁŠŤ, VPP)</v>
      </c>
      <c r="F50" s="32"/>
      <c r="G50" s="32"/>
      <c r="H50" s="32"/>
      <c r="I50" s="142"/>
      <c r="J50" s="39"/>
      <c r="K50" s="39"/>
      <c r="L50" s="43"/>
    </row>
    <row r="51" ht="12" customHeight="1">
      <c r="B51" s="21"/>
      <c r="C51" s="32" t="s">
        <v>117</v>
      </c>
      <c r="D51" s="22"/>
      <c r="E51" s="22"/>
      <c r="F51" s="22"/>
      <c r="G51" s="22"/>
      <c r="H51" s="22"/>
      <c r="I51" s="135"/>
      <c r="J51" s="22"/>
      <c r="K51" s="22"/>
      <c r="L51" s="20"/>
    </row>
    <row r="52" s="1" customFormat="1" ht="16.5" customHeight="1">
      <c r="B52" s="38"/>
      <c r="C52" s="39"/>
      <c r="D52" s="39"/>
      <c r="E52" s="170" t="s">
        <v>1837</v>
      </c>
      <c r="F52" s="39"/>
      <c r="G52" s="39"/>
      <c r="H52" s="39"/>
      <c r="I52" s="142"/>
      <c r="J52" s="39"/>
      <c r="K52" s="39"/>
      <c r="L52" s="43"/>
    </row>
    <row r="53" s="1" customFormat="1" ht="12" customHeight="1">
      <c r="B53" s="38"/>
      <c r="C53" s="32" t="s">
        <v>119</v>
      </c>
      <c r="D53" s="39"/>
      <c r="E53" s="39"/>
      <c r="F53" s="39"/>
      <c r="G53" s="39"/>
      <c r="H53" s="39"/>
      <c r="I53" s="142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STAVEBNĚ ARCHITEKTONICKÉ ŘEŠENÍ</v>
      </c>
      <c r="F54" s="39"/>
      <c r="G54" s="39"/>
      <c r="H54" s="39"/>
      <c r="I54" s="142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2"/>
      <c r="J55" s="39"/>
      <c r="K55" s="39"/>
      <c r="L55" s="43"/>
    </row>
    <row r="56" s="1" customFormat="1" ht="12" customHeight="1">
      <c r="B56" s="38"/>
      <c r="C56" s="32" t="s">
        <v>22</v>
      </c>
      <c r="D56" s="39"/>
      <c r="E56" s="39"/>
      <c r="F56" s="27" t="str">
        <f>F14</f>
        <v>CHOMUTOV</v>
      </c>
      <c r="G56" s="39"/>
      <c r="H56" s="39"/>
      <c r="I56" s="144" t="s">
        <v>24</v>
      </c>
      <c r="J56" s="67" t="str">
        <f>IF(J14="","",J14)</f>
        <v>13. 2. 2019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2"/>
      <c r="J57" s="39"/>
      <c r="K57" s="39"/>
      <c r="L57" s="43"/>
    </row>
    <row r="58" s="1" customFormat="1" ht="24.9" customHeight="1">
      <c r="B58" s="38"/>
      <c r="C58" s="32" t="s">
        <v>26</v>
      </c>
      <c r="D58" s="39"/>
      <c r="E58" s="39"/>
      <c r="F58" s="27" t="str">
        <f>E17</f>
        <v>SŽDZ s.o., OŘ ÚSTÍ NAD LABEM</v>
      </c>
      <c r="G58" s="39"/>
      <c r="H58" s="39"/>
      <c r="I58" s="144" t="s">
        <v>32</v>
      </c>
      <c r="J58" s="36" t="str">
        <f>E23</f>
        <v>STRABAG RAIL a.s., STOSMOL s.r.o.</v>
      </c>
      <c r="K58" s="39"/>
      <c r="L58" s="43"/>
    </row>
    <row r="59" s="1" customFormat="1" ht="13.65" customHeight="1">
      <c r="B59" s="38"/>
      <c r="C59" s="32" t="s">
        <v>30</v>
      </c>
      <c r="D59" s="39"/>
      <c r="E59" s="39"/>
      <c r="F59" s="27" t="str">
        <f>IF(E20="","",E20)</f>
        <v>Vyplň údaj</v>
      </c>
      <c r="G59" s="39"/>
      <c r="H59" s="39"/>
      <c r="I59" s="144" t="s">
        <v>35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2"/>
      <c r="J60" s="39"/>
      <c r="K60" s="39"/>
      <c r="L60" s="43"/>
    </row>
    <row r="61" s="1" customFormat="1" ht="29.28" customHeight="1">
      <c r="B61" s="38"/>
      <c r="C61" s="171" t="s">
        <v>123</v>
      </c>
      <c r="D61" s="172"/>
      <c r="E61" s="172"/>
      <c r="F61" s="172"/>
      <c r="G61" s="172"/>
      <c r="H61" s="172"/>
      <c r="I61" s="173"/>
      <c r="J61" s="174" t="s">
        <v>124</v>
      </c>
      <c r="K61" s="172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2"/>
      <c r="J62" s="39"/>
      <c r="K62" s="39"/>
      <c r="L62" s="43"/>
    </row>
    <row r="63" s="1" customFormat="1" ht="22.8" customHeight="1">
      <c r="B63" s="38"/>
      <c r="C63" s="175" t="s">
        <v>71</v>
      </c>
      <c r="D63" s="39"/>
      <c r="E63" s="39"/>
      <c r="F63" s="39"/>
      <c r="G63" s="39"/>
      <c r="H63" s="39"/>
      <c r="I63" s="142"/>
      <c r="J63" s="97">
        <f>J102</f>
        <v>0</v>
      </c>
      <c r="K63" s="39"/>
      <c r="L63" s="43"/>
      <c r="AU63" s="17" t="s">
        <v>125</v>
      </c>
    </row>
    <row r="64" s="8" customFormat="1" ht="24.96" customHeight="1">
      <c r="B64" s="176"/>
      <c r="C64" s="177"/>
      <c r="D64" s="178" t="s">
        <v>126</v>
      </c>
      <c r="E64" s="179"/>
      <c r="F64" s="179"/>
      <c r="G64" s="179"/>
      <c r="H64" s="179"/>
      <c r="I64" s="180"/>
      <c r="J64" s="181">
        <f>J103</f>
        <v>0</v>
      </c>
      <c r="K64" s="177"/>
      <c r="L64" s="182"/>
    </row>
    <row r="65" s="9" customFormat="1" ht="19.92" customHeight="1">
      <c r="B65" s="183"/>
      <c r="C65" s="121"/>
      <c r="D65" s="184" t="s">
        <v>1392</v>
      </c>
      <c r="E65" s="185"/>
      <c r="F65" s="185"/>
      <c r="G65" s="185"/>
      <c r="H65" s="185"/>
      <c r="I65" s="186"/>
      <c r="J65" s="187">
        <f>J104</f>
        <v>0</v>
      </c>
      <c r="K65" s="121"/>
      <c r="L65" s="188"/>
    </row>
    <row r="66" s="9" customFormat="1" ht="19.92" customHeight="1">
      <c r="B66" s="183"/>
      <c r="C66" s="121"/>
      <c r="D66" s="184" t="s">
        <v>127</v>
      </c>
      <c r="E66" s="185"/>
      <c r="F66" s="185"/>
      <c r="G66" s="185"/>
      <c r="H66" s="185"/>
      <c r="I66" s="186"/>
      <c r="J66" s="187">
        <f>J115</f>
        <v>0</v>
      </c>
      <c r="K66" s="121"/>
      <c r="L66" s="188"/>
    </row>
    <row r="67" s="9" customFormat="1" ht="19.92" customHeight="1">
      <c r="B67" s="183"/>
      <c r="C67" s="121"/>
      <c r="D67" s="184" t="s">
        <v>1839</v>
      </c>
      <c r="E67" s="185"/>
      <c r="F67" s="185"/>
      <c r="G67" s="185"/>
      <c r="H67" s="185"/>
      <c r="I67" s="186"/>
      <c r="J67" s="187">
        <f>J125</f>
        <v>0</v>
      </c>
      <c r="K67" s="121"/>
      <c r="L67" s="188"/>
    </row>
    <row r="68" s="9" customFormat="1" ht="19.92" customHeight="1">
      <c r="B68" s="183"/>
      <c r="C68" s="121"/>
      <c r="D68" s="184" t="s">
        <v>130</v>
      </c>
      <c r="E68" s="185"/>
      <c r="F68" s="185"/>
      <c r="G68" s="185"/>
      <c r="H68" s="185"/>
      <c r="I68" s="186"/>
      <c r="J68" s="187">
        <f>J145</f>
        <v>0</v>
      </c>
      <c r="K68" s="121"/>
      <c r="L68" s="188"/>
    </row>
    <row r="69" s="9" customFormat="1" ht="19.92" customHeight="1">
      <c r="B69" s="183"/>
      <c r="C69" s="121"/>
      <c r="D69" s="184" t="s">
        <v>132</v>
      </c>
      <c r="E69" s="185"/>
      <c r="F69" s="185"/>
      <c r="G69" s="185"/>
      <c r="H69" s="185"/>
      <c r="I69" s="186"/>
      <c r="J69" s="187">
        <f>J159</f>
        <v>0</v>
      </c>
      <c r="K69" s="121"/>
      <c r="L69" s="188"/>
    </row>
    <row r="70" s="9" customFormat="1" ht="19.92" customHeight="1">
      <c r="B70" s="183"/>
      <c r="C70" s="121"/>
      <c r="D70" s="184" t="s">
        <v>133</v>
      </c>
      <c r="E70" s="185"/>
      <c r="F70" s="185"/>
      <c r="G70" s="185"/>
      <c r="H70" s="185"/>
      <c r="I70" s="186"/>
      <c r="J70" s="187">
        <f>J166</f>
        <v>0</v>
      </c>
      <c r="K70" s="121"/>
      <c r="L70" s="188"/>
    </row>
    <row r="71" s="9" customFormat="1" ht="19.92" customHeight="1">
      <c r="B71" s="183"/>
      <c r="C71" s="121"/>
      <c r="D71" s="184" t="s">
        <v>134</v>
      </c>
      <c r="E71" s="185"/>
      <c r="F71" s="185"/>
      <c r="G71" s="185"/>
      <c r="H71" s="185"/>
      <c r="I71" s="186"/>
      <c r="J71" s="187">
        <f>J178</f>
        <v>0</v>
      </c>
      <c r="K71" s="121"/>
      <c r="L71" s="188"/>
    </row>
    <row r="72" s="9" customFormat="1" ht="19.92" customHeight="1">
      <c r="B72" s="183"/>
      <c r="C72" s="121"/>
      <c r="D72" s="184" t="s">
        <v>135</v>
      </c>
      <c r="E72" s="185"/>
      <c r="F72" s="185"/>
      <c r="G72" s="185"/>
      <c r="H72" s="185"/>
      <c r="I72" s="186"/>
      <c r="J72" s="187">
        <f>J207</f>
        <v>0</v>
      </c>
      <c r="K72" s="121"/>
      <c r="L72" s="188"/>
    </row>
    <row r="73" s="8" customFormat="1" ht="24.96" customHeight="1">
      <c r="B73" s="176"/>
      <c r="C73" s="177"/>
      <c r="D73" s="178" t="s">
        <v>136</v>
      </c>
      <c r="E73" s="179"/>
      <c r="F73" s="179"/>
      <c r="G73" s="179"/>
      <c r="H73" s="179"/>
      <c r="I73" s="180"/>
      <c r="J73" s="181">
        <f>J210</f>
        <v>0</v>
      </c>
      <c r="K73" s="177"/>
      <c r="L73" s="182"/>
    </row>
    <row r="74" s="9" customFormat="1" ht="19.92" customHeight="1">
      <c r="B74" s="183"/>
      <c r="C74" s="121"/>
      <c r="D74" s="184" t="s">
        <v>142</v>
      </c>
      <c r="E74" s="185"/>
      <c r="F74" s="185"/>
      <c r="G74" s="185"/>
      <c r="H74" s="185"/>
      <c r="I74" s="186"/>
      <c r="J74" s="187">
        <f>J211</f>
        <v>0</v>
      </c>
      <c r="K74" s="121"/>
      <c r="L74" s="188"/>
    </row>
    <row r="75" s="9" customFormat="1" ht="19.92" customHeight="1">
      <c r="B75" s="183"/>
      <c r="C75" s="121"/>
      <c r="D75" s="184" t="s">
        <v>147</v>
      </c>
      <c r="E75" s="185"/>
      <c r="F75" s="185"/>
      <c r="G75" s="185"/>
      <c r="H75" s="185"/>
      <c r="I75" s="186"/>
      <c r="J75" s="187">
        <f>J228</f>
        <v>0</v>
      </c>
      <c r="K75" s="121"/>
      <c r="L75" s="188"/>
    </row>
    <row r="76" s="8" customFormat="1" ht="24.96" customHeight="1">
      <c r="B76" s="176"/>
      <c r="C76" s="177"/>
      <c r="D76" s="178" t="s">
        <v>1840</v>
      </c>
      <c r="E76" s="179"/>
      <c r="F76" s="179"/>
      <c r="G76" s="179"/>
      <c r="H76" s="179"/>
      <c r="I76" s="180"/>
      <c r="J76" s="181">
        <f>J233</f>
        <v>0</v>
      </c>
      <c r="K76" s="177"/>
      <c r="L76" s="182"/>
    </row>
    <row r="77" s="8" customFormat="1" ht="24.96" customHeight="1">
      <c r="B77" s="176"/>
      <c r="C77" s="177"/>
      <c r="D77" s="178" t="s">
        <v>150</v>
      </c>
      <c r="E77" s="179"/>
      <c r="F77" s="179"/>
      <c r="G77" s="179"/>
      <c r="H77" s="179"/>
      <c r="I77" s="180"/>
      <c r="J77" s="181">
        <f>J235</f>
        <v>0</v>
      </c>
      <c r="K77" s="177"/>
      <c r="L77" s="182"/>
    </row>
    <row r="78" s="9" customFormat="1" ht="19.92" customHeight="1">
      <c r="B78" s="183"/>
      <c r="C78" s="121"/>
      <c r="D78" s="184" t="s">
        <v>152</v>
      </c>
      <c r="E78" s="185"/>
      <c r="F78" s="185"/>
      <c r="G78" s="185"/>
      <c r="H78" s="185"/>
      <c r="I78" s="186"/>
      <c r="J78" s="187">
        <f>J236</f>
        <v>0</v>
      </c>
      <c r="K78" s="121"/>
      <c r="L78" s="188"/>
    </row>
    <row r="79" s="9" customFormat="1" ht="19.92" customHeight="1">
      <c r="B79" s="183"/>
      <c r="C79" s="121"/>
      <c r="D79" s="184" t="s">
        <v>153</v>
      </c>
      <c r="E79" s="185"/>
      <c r="F79" s="185"/>
      <c r="G79" s="185"/>
      <c r="H79" s="185"/>
      <c r="I79" s="186"/>
      <c r="J79" s="187">
        <f>J239</f>
        <v>0</v>
      </c>
      <c r="K79" s="121"/>
      <c r="L79" s="188"/>
    </row>
    <row r="80" s="9" customFormat="1" ht="19.92" customHeight="1">
      <c r="B80" s="183"/>
      <c r="C80" s="121"/>
      <c r="D80" s="184" t="s">
        <v>154</v>
      </c>
      <c r="E80" s="185"/>
      <c r="F80" s="185"/>
      <c r="G80" s="185"/>
      <c r="H80" s="185"/>
      <c r="I80" s="186"/>
      <c r="J80" s="187">
        <f>J241</f>
        <v>0</v>
      </c>
      <c r="K80" s="121"/>
      <c r="L80" s="188"/>
    </row>
    <row r="81" s="1" customFormat="1" ht="21.84" customHeight="1">
      <c r="B81" s="38"/>
      <c r="C81" s="39"/>
      <c r="D81" s="39"/>
      <c r="E81" s="39"/>
      <c r="F81" s="39"/>
      <c r="G81" s="39"/>
      <c r="H81" s="39"/>
      <c r="I81" s="142"/>
      <c r="J81" s="39"/>
      <c r="K81" s="39"/>
      <c r="L81" s="43"/>
    </row>
    <row r="82" s="1" customFormat="1" ht="6.96" customHeight="1">
      <c r="B82" s="57"/>
      <c r="C82" s="58"/>
      <c r="D82" s="58"/>
      <c r="E82" s="58"/>
      <c r="F82" s="58"/>
      <c r="G82" s="58"/>
      <c r="H82" s="58"/>
      <c r="I82" s="166"/>
      <c r="J82" s="58"/>
      <c r="K82" s="58"/>
      <c r="L82" s="43"/>
    </row>
    <row r="86" s="1" customFormat="1" ht="6.96" customHeight="1">
      <c r="B86" s="59"/>
      <c r="C86" s="60"/>
      <c r="D86" s="60"/>
      <c r="E86" s="60"/>
      <c r="F86" s="60"/>
      <c r="G86" s="60"/>
      <c r="H86" s="60"/>
      <c r="I86" s="169"/>
      <c r="J86" s="60"/>
      <c r="K86" s="60"/>
      <c r="L86" s="43"/>
    </row>
    <row r="87" s="1" customFormat="1" ht="24.96" customHeight="1">
      <c r="B87" s="38"/>
      <c r="C87" s="23" t="s">
        <v>155</v>
      </c>
      <c r="D87" s="39"/>
      <c r="E87" s="39"/>
      <c r="F87" s="39"/>
      <c r="G87" s="39"/>
      <c r="H87" s="39"/>
      <c r="I87" s="142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2"/>
      <c r="J88" s="39"/>
      <c r="K88" s="39"/>
      <c r="L88" s="43"/>
    </row>
    <row r="89" s="1" customFormat="1" ht="12" customHeight="1">
      <c r="B89" s="38"/>
      <c r="C89" s="32" t="s">
        <v>16</v>
      </c>
      <c r="D89" s="39"/>
      <c r="E89" s="39"/>
      <c r="F89" s="39"/>
      <c r="G89" s="39"/>
      <c r="H89" s="39"/>
      <c r="I89" s="142"/>
      <c r="J89" s="39"/>
      <c r="K89" s="39"/>
      <c r="L89" s="43"/>
    </row>
    <row r="90" s="1" customFormat="1" ht="16.5" customHeight="1">
      <c r="B90" s="38"/>
      <c r="C90" s="39"/>
      <c r="D90" s="39"/>
      <c r="E90" s="170" t="str">
        <f>E7</f>
        <v>CHOMUTOV ON - PD OPRAVA (PLÁŠŤ, VPP)</v>
      </c>
      <c r="F90" s="32"/>
      <c r="G90" s="32"/>
      <c r="H90" s="32"/>
      <c r="I90" s="142"/>
      <c r="J90" s="39"/>
      <c r="K90" s="39"/>
      <c r="L90" s="43"/>
    </row>
    <row r="91" ht="12" customHeight="1">
      <c r="B91" s="21"/>
      <c r="C91" s="32" t="s">
        <v>117</v>
      </c>
      <c r="D91" s="22"/>
      <c r="E91" s="22"/>
      <c r="F91" s="22"/>
      <c r="G91" s="22"/>
      <c r="H91" s="22"/>
      <c r="I91" s="135"/>
      <c r="J91" s="22"/>
      <c r="K91" s="22"/>
      <c r="L91" s="20"/>
    </row>
    <row r="92" s="1" customFormat="1" ht="16.5" customHeight="1">
      <c r="B92" s="38"/>
      <c r="C92" s="39"/>
      <c r="D92" s="39"/>
      <c r="E92" s="170" t="s">
        <v>1837</v>
      </c>
      <c r="F92" s="39"/>
      <c r="G92" s="39"/>
      <c r="H92" s="39"/>
      <c r="I92" s="142"/>
      <c r="J92" s="39"/>
      <c r="K92" s="39"/>
      <c r="L92" s="43"/>
    </row>
    <row r="93" s="1" customFormat="1" ht="12" customHeight="1">
      <c r="B93" s="38"/>
      <c r="C93" s="32" t="s">
        <v>119</v>
      </c>
      <c r="D93" s="39"/>
      <c r="E93" s="39"/>
      <c r="F93" s="39"/>
      <c r="G93" s="39"/>
      <c r="H93" s="39"/>
      <c r="I93" s="142"/>
      <c r="J93" s="39"/>
      <c r="K93" s="39"/>
      <c r="L93" s="43"/>
    </row>
    <row r="94" s="1" customFormat="1" ht="16.5" customHeight="1">
      <c r="B94" s="38"/>
      <c r="C94" s="39"/>
      <c r="D94" s="39"/>
      <c r="E94" s="64" t="str">
        <f>E11</f>
        <v>1 - STAVEBNĚ ARCHITEKTONICKÉ ŘEŠENÍ</v>
      </c>
      <c r="F94" s="39"/>
      <c r="G94" s="39"/>
      <c r="H94" s="39"/>
      <c r="I94" s="142"/>
      <c r="J94" s="39"/>
      <c r="K94" s="39"/>
      <c r="L94" s="43"/>
    </row>
    <row r="95" s="1" customFormat="1" ht="6.96" customHeight="1">
      <c r="B95" s="38"/>
      <c r="C95" s="39"/>
      <c r="D95" s="39"/>
      <c r="E95" s="39"/>
      <c r="F95" s="39"/>
      <c r="G95" s="39"/>
      <c r="H95" s="39"/>
      <c r="I95" s="142"/>
      <c r="J95" s="39"/>
      <c r="K95" s="39"/>
      <c r="L95" s="43"/>
    </row>
    <row r="96" s="1" customFormat="1" ht="12" customHeight="1">
      <c r="B96" s="38"/>
      <c r="C96" s="32" t="s">
        <v>22</v>
      </c>
      <c r="D96" s="39"/>
      <c r="E96" s="39"/>
      <c r="F96" s="27" t="str">
        <f>F14</f>
        <v>CHOMUTOV</v>
      </c>
      <c r="G96" s="39"/>
      <c r="H96" s="39"/>
      <c r="I96" s="144" t="s">
        <v>24</v>
      </c>
      <c r="J96" s="67" t="str">
        <f>IF(J14="","",J14)</f>
        <v>13. 2. 2019</v>
      </c>
      <c r="K96" s="39"/>
      <c r="L96" s="43"/>
    </row>
    <row r="97" s="1" customFormat="1" ht="6.96" customHeight="1">
      <c r="B97" s="38"/>
      <c r="C97" s="39"/>
      <c r="D97" s="39"/>
      <c r="E97" s="39"/>
      <c r="F97" s="39"/>
      <c r="G97" s="39"/>
      <c r="H97" s="39"/>
      <c r="I97" s="142"/>
      <c r="J97" s="39"/>
      <c r="K97" s="39"/>
      <c r="L97" s="43"/>
    </row>
    <row r="98" s="1" customFormat="1" ht="24.9" customHeight="1">
      <c r="B98" s="38"/>
      <c r="C98" s="32" t="s">
        <v>26</v>
      </c>
      <c r="D98" s="39"/>
      <c r="E98" s="39"/>
      <c r="F98" s="27" t="str">
        <f>E17</f>
        <v>SŽDZ s.o., OŘ ÚSTÍ NAD LABEM</v>
      </c>
      <c r="G98" s="39"/>
      <c r="H98" s="39"/>
      <c r="I98" s="144" t="s">
        <v>32</v>
      </c>
      <c r="J98" s="36" t="str">
        <f>E23</f>
        <v>STRABAG RAIL a.s., STOSMOL s.r.o.</v>
      </c>
      <c r="K98" s="39"/>
      <c r="L98" s="43"/>
    </row>
    <row r="99" s="1" customFormat="1" ht="13.65" customHeight="1">
      <c r="B99" s="38"/>
      <c r="C99" s="32" t="s">
        <v>30</v>
      </c>
      <c r="D99" s="39"/>
      <c r="E99" s="39"/>
      <c r="F99" s="27" t="str">
        <f>IF(E20="","",E20)</f>
        <v>Vyplň údaj</v>
      </c>
      <c r="G99" s="39"/>
      <c r="H99" s="39"/>
      <c r="I99" s="144" t="s">
        <v>35</v>
      </c>
      <c r="J99" s="36" t="str">
        <f>E26</f>
        <v xml:space="preserve"> </v>
      </c>
      <c r="K99" s="39"/>
      <c r="L99" s="43"/>
    </row>
    <row r="100" s="1" customFormat="1" ht="10.32" customHeight="1">
      <c r="B100" s="38"/>
      <c r="C100" s="39"/>
      <c r="D100" s="39"/>
      <c r="E100" s="39"/>
      <c r="F100" s="39"/>
      <c r="G100" s="39"/>
      <c r="H100" s="39"/>
      <c r="I100" s="142"/>
      <c r="J100" s="39"/>
      <c r="K100" s="39"/>
      <c r="L100" s="43"/>
    </row>
    <row r="101" s="10" customFormat="1" ht="29.28" customHeight="1">
      <c r="B101" s="189"/>
      <c r="C101" s="190" t="s">
        <v>156</v>
      </c>
      <c r="D101" s="191" t="s">
        <v>58</v>
      </c>
      <c r="E101" s="191" t="s">
        <v>54</v>
      </c>
      <c r="F101" s="191" t="s">
        <v>55</v>
      </c>
      <c r="G101" s="191" t="s">
        <v>157</v>
      </c>
      <c r="H101" s="191" t="s">
        <v>158</v>
      </c>
      <c r="I101" s="192" t="s">
        <v>159</v>
      </c>
      <c r="J101" s="193" t="s">
        <v>124</v>
      </c>
      <c r="K101" s="194" t="s">
        <v>160</v>
      </c>
      <c r="L101" s="195"/>
      <c r="M101" s="87" t="s">
        <v>21</v>
      </c>
      <c r="N101" s="88" t="s">
        <v>43</v>
      </c>
      <c r="O101" s="88" t="s">
        <v>161</v>
      </c>
      <c r="P101" s="88" t="s">
        <v>162</v>
      </c>
      <c r="Q101" s="88" t="s">
        <v>163</v>
      </c>
      <c r="R101" s="88" t="s">
        <v>164</v>
      </c>
      <c r="S101" s="88" t="s">
        <v>165</v>
      </c>
      <c r="T101" s="89" t="s">
        <v>166</v>
      </c>
    </row>
    <row r="102" s="1" customFormat="1" ht="22.8" customHeight="1">
      <c r="B102" s="38"/>
      <c r="C102" s="94" t="s">
        <v>167</v>
      </c>
      <c r="D102" s="39"/>
      <c r="E102" s="39"/>
      <c r="F102" s="39"/>
      <c r="G102" s="39"/>
      <c r="H102" s="39"/>
      <c r="I102" s="142"/>
      <c r="J102" s="196">
        <f>BK102</f>
        <v>0</v>
      </c>
      <c r="K102" s="39"/>
      <c r="L102" s="43"/>
      <c r="M102" s="90"/>
      <c r="N102" s="91"/>
      <c r="O102" s="91"/>
      <c r="P102" s="197">
        <f>P103+P210+P233+P235</f>
        <v>0</v>
      </c>
      <c r="Q102" s="91"/>
      <c r="R102" s="197">
        <f>R103+R210+R233+R235</f>
        <v>88.39738002</v>
      </c>
      <c r="S102" s="91"/>
      <c r="T102" s="198">
        <f>T103+T210+T233+T235</f>
        <v>134.96182059999998</v>
      </c>
      <c r="AT102" s="17" t="s">
        <v>72</v>
      </c>
      <c r="AU102" s="17" t="s">
        <v>125</v>
      </c>
      <c r="BK102" s="199">
        <f>BK103+BK210+BK233+BK235</f>
        <v>0</v>
      </c>
    </row>
    <row r="103" s="11" customFormat="1" ht="25.92" customHeight="1">
      <c r="B103" s="200"/>
      <c r="C103" s="201"/>
      <c r="D103" s="202" t="s">
        <v>72</v>
      </c>
      <c r="E103" s="203" t="s">
        <v>168</v>
      </c>
      <c r="F103" s="203" t="s">
        <v>169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P104+P115+P125+P145+P159+P166+P178+P207</f>
        <v>0</v>
      </c>
      <c r="Q103" s="208"/>
      <c r="R103" s="209">
        <f>R104+R115+R125+R145+R159+R166+R178+R207</f>
        <v>87.603242339999994</v>
      </c>
      <c r="S103" s="208"/>
      <c r="T103" s="210">
        <f>T104+T115+T125+T145+T159+T166+T178+T207</f>
        <v>134.68182059999998</v>
      </c>
      <c r="AR103" s="211" t="s">
        <v>80</v>
      </c>
      <c r="AT103" s="212" t="s">
        <v>72</v>
      </c>
      <c r="AU103" s="212" t="s">
        <v>73</v>
      </c>
      <c r="AY103" s="211" t="s">
        <v>170</v>
      </c>
      <c r="BK103" s="213">
        <f>BK104+BK115+BK125+BK145+BK159+BK166+BK178+BK207</f>
        <v>0</v>
      </c>
    </row>
    <row r="104" s="11" customFormat="1" ht="22.8" customHeight="1">
      <c r="B104" s="200"/>
      <c r="C104" s="201"/>
      <c r="D104" s="202" t="s">
        <v>72</v>
      </c>
      <c r="E104" s="214" t="s">
        <v>80</v>
      </c>
      <c r="F104" s="214" t="s">
        <v>1395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SUM(P105:P114)</f>
        <v>0</v>
      </c>
      <c r="Q104" s="208"/>
      <c r="R104" s="209">
        <f>SUM(R105:R114)</f>
        <v>29.52</v>
      </c>
      <c r="S104" s="208"/>
      <c r="T104" s="210">
        <f>SUM(T105:T114)</f>
        <v>0</v>
      </c>
      <c r="AR104" s="211" t="s">
        <v>80</v>
      </c>
      <c r="AT104" s="212" t="s">
        <v>72</v>
      </c>
      <c r="AU104" s="212" t="s">
        <v>80</v>
      </c>
      <c r="AY104" s="211" t="s">
        <v>170</v>
      </c>
      <c r="BK104" s="213">
        <f>SUM(BK105:BK114)</f>
        <v>0</v>
      </c>
    </row>
    <row r="105" s="1" customFormat="1" ht="22.5" customHeight="1">
      <c r="B105" s="38"/>
      <c r="C105" s="216" t="s">
        <v>80</v>
      </c>
      <c r="D105" s="216" t="s">
        <v>172</v>
      </c>
      <c r="E105" s="217" t="s">
        <v>1841</v>
      </c>
      <c r="F105" s="218" t="s">
        <v>1842</v>
      </c>
      <c r="G105" s="219" t="s">
        <v>329</v>
      </c>
      <c r="H105" s="220">
        <v>14.76</v>
      </c>
      <c r="I105" s="221"/>
      <c r="J105" s="222">
        <f>ROUND(I105*H105,2)</f>
        <v>0</v>
      </c>
      <c r="K105" s="218" t="s">
        <v>176</v>
      </c>
      <c r="L105" s="43"/>
      <c r="M105" s="223" t="s">
        <v>21</v>
      </c>
      <c r="N105" s="224" t="s">
        <v>44</v>
      </c>
      <c r="O105" s="79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AR105" s="17" t="s">
        <v>92</v>
      </c>
      <c r="AT105" s="17" t="s">
        <v>172</v>
      </c>
      <c r="AU105" s="17" t="s">
        <v>82</v>
      </c>
      <c r="AY105" s="17" t="s">
        <v>170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7" t="s">
        <v>80</v>
      </c>
      <c r="BK105" s="227">
        <f>ROUND(I105*H105,2)</f>
        <v>0</v>
      </c>
      <c r="BL105" s="17" t="s">
        <v>92</v>
      </c>
      <c r="BM105" s="17" t="s">
        <v>1843</v>
      </c>
    </row>
    <row r="106" s="12" customFormat="1">
      <c r="B106" s="228"/>
      <c r="C106" s="229"/>
      <c r="D106" s="230" t="s">
        <v>178</v>
      </c>
      <c r="E106" s="231" t="s">
        <v>21</v>
      </c>
      <c r="F106" s="232" t="s">
        <v>1844</v>
      </c>
      <c r="G106" s="229"/>
      <c r="H106" s="231" t="s">
        <v>21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178</v>
      </c>
      <c r="AU106" s="238" t="s">
        <v>82</v>
      </c>
      <c r="AV106" s="12" t="s">
        <v>80</v>
      </c>
      <c r="AW106" s="12" t="s">
        <v>34</v>
      </c>
      <c r="AX106" s="12" t="s">
        <v>73</v>
      </c>
      <c r="AY106" s="238" t="s">
        <v>170</v>
      </c>
    </row>
    <row r="107" s="12" customFormat="1">
      <c r="B107" s="228"/>
      <c r="C107" s="229"/>
      <c r="D107" s="230" t="s">
        <v>178</v>
      </c>
      <c r="E107" s="231" t="s">
        <v>21</v>
      </c>
      <c r="F107" s="232" t="s">
        <v>1845</v>
      </c>
      <c r="G107" s="229"/>
      <c r="H107" s="231" t="s">
        <v>21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178</v>
      </c>
      <c r="AU107" s="238" t="s">
        <v>82</v>
      </c>
      <c r="AV107" s="12" t="s">
        <v>80</v>
      </c>
      <c r="AW107" s="12" t="s">
        <v>34</v>
      </c>
      <c r="AX107" s="12" t="s">
        <v>73</v>
      </c>
      <c r="AY107" s="238" t="s">
        <v>170</v>
      </c>
    </row>
    <row r="108" s="12" customFormat="1">
      <c r="B108" s="228"/>
      <c r="C108" s="229"/>
      <c r="D108" s="230" t="s">
        <v>178</v>
      </c>
      <c r="E108" s="231" t="s">
        <v>21</v>
      </c>
      <c r="F108" s="232" t="s">
        <v>1846</v>
      </c>
      <c r="G108" s="229"/>
      <c r="H108" s="231" t="s">
        <v>21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178</v>
      </c>
      <c r="AU108" s="238" t="s">
        <v>82</v>
      </c>
      <c r="AV108" s="12" t="s">
        <v>80</v>
      </c>
      <c r="AW108" s="12" t="s">
        <v>34</v>
      </c>
      <c r="AX108" s="12" t="s">
        <v>73</v>
      </c>
      <c r="AY108" s="238" t="s">
        <v>170</v>
      </c>
    </row>
    <row r="109" s="13" customFormat="1">
      <c r="B109" s="239"/>
      <c r="C109" s="240"/>
      <c r="D109" s="230" t="s">
        <v>178</v>
      </c>
      <c r="E109" s="241" t="s">
        <v>21</v>
      </c>
      <c r="F109" s="242" t="s">
        <v>1847</v>
      </c>
      <c r="G109" s="240"/>
      <c r="H109" s="243">
        <v>5.04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178</v>
      </c>
      <c r="AU109" s="249" t="s">
        <v>82</v>
      </c>
      <c r="AV109" s="13" t="s">
        <v>82</v>
      </c>
      <c r="AW109" s="13" t="s">
        <v>34</v>
      </c>
      <c r="AX109" s="13" t="s">
        <v>73</v>
      </c>
      <c r="AY109" s="249" t="s">
        <v>170</v>
      </c>
    </row>
    <row r="110" s="13" customFormat="1">
      <c r="B110" s="239"/>
      <c r="C110" s="240"/>
      <c r="D110" s="230" t="s">
        <v>178</v>
      </c>
      <c r="E110" s="241" t="s">
        <v>21</v>
      </c>
      <c r="F110" s="242" t="s">
        <v>1848</v>
      </c>
      <c r="G110" s="240"/>
      <c r="H110" s="243">
        <v>9.7200000000000006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178</v>
      </c>
      <c r="AU110" s="249" t="s">
        <v>82</v>
      </c>
      <c r="AV110" s="13" t="s">
        <v>82</v>
      </c>
      <c r="AW110" s="13" t="s">
        <v>34</v>
      </c>
      <c r="AX110" s="13" t="s">
        <v>73</v>
      </c>
      <c r="AY110" s="249" t="s">
        <v>170</v>
      </c>
    </row>
    <row r="111" s="14" customFormat="1">
      <c r="B111" s="250"/>
      <c r="C111" s="251"/>
      <c r="D111" s="230" t="s">
        <v>178</v>
      </c>
      <c r="E111" s="252" t="s">
        <v>21</v>
      </c>
      <c r="F111" s="253" t="s">
        <v>200</v>
      </c>
      <c r="G111" s="251"/>
      <c r="H111" s="254">
        <v>14.760000000000002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AT111" s="260" t="s">
        <v>178</v>
      </c>
      <c r="AU111" s="260" t="s">
        <v>82</v>
      </c>
      <c r="AV111" s="14" t="s">
        <v>92</v>
      </c>
      <c r="AW111" s="14" t="s">
        <v>34</v>
      </c>
      <c r="AX111" s="14" t="s">
        <v>80</v>
      </c>
      <c r="AY111" s="260" t="s">
        <v>170</v>
      </c>
    </row>
    <row r="112" s="1" customFormat="1" ht="16.5" customHeight="1">
      <c r="B112" s="38"/>
      <c r="C112" s="261" t="s">
        <v>82</v>
      </c>
      <c r="D112" s="261" t="s">
        <v>363</v>
      </c>
      <c r="E112" s="262" t="s">
        <v>1849</v>
      </c>
      <c r="F112" s="263" t="s">
        <v>1850</v>
      </c>
      <c r="G112" s="264" t="s">
        <v>570</v>
      </c>
      <c r="H112" s="265">
        <v>29.52</v>
      </c>
      <c r="I112" s="266"/>
      <c r="J112" s="267">
        <f>ROUND(I112*H112,2)</f>
        <v>0</v>
      </c>
      <c r="K112" s="263" t="s">
        <v>176</v>
      </c>
      <c r="L112" s="268"/>
      <c r="M112" s="269" t="s">
        <v>21</v>
      </c>
      <c r="N112" s="270" t="s">
        <v>44</v>
      </c>
      <c r="O112" s="79"/>
      <c r="P112" s="225">
        <f>O112*H112</f>
        <v>0</v>
      </c>
      <c r="Q112" s="225">
        <v>1</v>
      </c>
      <c r="R112" s="225">
        <f>Q112*H112</f>
        <v>29.52</v>
      </c>
      <c r="S112" s="225">
        <v>0</v>
      </c>
      <c r="T112" s="226">
        <f>S112*H112</f>
        <v>0</v>
      </c>
      <c r="AR112" s="17" t="s">
        <v>104</v>
      </c>
      <c r="AT112" s="17" t="s">
        <v>363</v>
      </c>
      <c r="AU112" s="17" t="s">
        <v>82</v>
      </c>
      <c r="AY112" s="17" t="s">
        <v>170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80</v>
      </c>
      <c r="BK112" s="227">
        <f>ROUND(I112*H112,2)</f>
        <v>0</v>
      </c>
      <c r="BL112" s="17" t="s">
        <v>92</v>
      </c>
      <c r="BM112" s="17" t="s">
        <v>1851</v>
      </c>
    </row>
    <row r="113" s="13" customFormat="1">
      <c r="B113" s="239"/>
      <c r="C113" s="240"/>
      <c r="D113" s="230" t="s">
        <v>178</v>
      </c>
      <c r="E113" s="241" t="s">
        <v>21</v>
      </c>
      <c r="F113" s="242" t="s">
        <v>1852</v>
      </c>
      <c r="G113" s="240"/>
      <c r="H113" s="243">
        <v>14.76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178</v>
      </c>
      <c r="AU113" s="249" t="s">
        <v>82</v>
      </c>
      <c r="AV113" s="13" t="s">
        <v>82</v>
      </c>
      <c r="AW113" s="13" t="s">
        <v>34</v>
      </c>
      <c r="AX113" s="13" t="s">
        <v>73</v>
      </c>
      <c r="AY113" s="249" t="s">
        <v>170</v>
      </c>
    </row>
    <row r="114" s="13" customFormat="1">
      <c r="B114" s="239"/>
      <c r="C114" s="240"/>
      <c r="D114" s="230" t="s">
        <v>178</v>
      </c>
      <c r="E114" s="241" t="s">
        <v>21</v>
      </c>
      <c r="F114" s="242" t="s">
        <v>1853</v>
      </c>
      <c r="G114" s="240"/>
      <c r="H114" s="243">
        <v>29.52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178</v>
      </c>
      <c r="AU114" s="249" t="s">
        <v>82</v>
      </c>
      <c r="AV114" s="13" t="s">
        <v>82</v>
      </c>
      <c r="AW114" s="13" t="s">
        <v>34</v>
      </c>
      <c r="AX114" s="13" t="s">
        <v>80</v>
      </c>
      <c r="AY114" s="249" t="s">
        <v>170</v>
      </c>
    </row>
    <row r="115" s="11" customFormat="1" ht="22.8" customHeight="1">
      <c r="B115" s="200"/>
      <c r="C115" s="201"/>
      <c r="D115" s="202" t="s">
        <v>72</v>
      </c>
      <c r="E115" s="214" t="s">
        <v>89</v>
      </c>
      <c r="F115" s="214" t="s">
        <v>171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SUM(P116:P124)</f>
        <v>0</v>
      </c>
      <c r="Q115" s="208"/>
      <c r="R115" s="209">
        <f>SUM(R116:R124)</f>
        <v>20.783925</v>
      </c>
      <c r="S115" s="208"/>
      <c r="T115" s="210">
        <f>SUM(T116:T124)</f>
        <v>0</v>
      </c>
      <c r="AR115" s="211" t="s">
        <v>80</v>
      </c>
      <c r="AT115" s="212" t="s">
        <v>72</v>
      </c>
      <c r="AU115" s="212" t="s">
        <v>80</v>
      </c>
      <c r="AY115" s="211" t="s">
        <v>170</v>
      </c>
      <c r="BK115" s="213">
        <f>SUM(BK116:BK124)</f>
        <v>0</v>
      </c>
    </row>
    <row r="116" s="1" customFormat="1" ht="16.5" customHeight="1">
      <c r="B116" s="38"/>
      <c r="C116" s="216" t="s">
        <v>89</v>
      </c>
      <c r="D116" s="216" t="s">
        <v>172</v>
      </c>
      <c r="E116" s="217" t="s">
        <v>1854</v>
      </c>
      <c r="F116" s="218" t="s">
        <v>1855</v>
      </c>
      <c r="G116" s="219" t="s">
        <v>329</v>
      </c>
      <c r="H116" s="220">
        <v>11.07</v>
      </c>
      <c r="I116" s="221"/>
      <c r="J116" s="222">
        <f>ROUND(I116*H116,2)</f>
        <v>0</v>
      </c>
      <c r="K116" s="218" t="s">
        <v>176</v>
      </c>
      <c r="L116" s="43"/>
      <c r="M116" s="223" t="s">
        <v>21</v>
      </c>
      <c r="N116" s="224" t="s">
        <v>44</v>
      </c>
      <c r="O116" s="79"/>
      <c r="P116" s="225">
        <f>O116*H116</f>
        <v>0</v>
      </c>
      <c r="Q116" s="225">
        <v>1.8775</v>
      </c>
      <c r="R116" s="225">
        <f>Q116*H116</f>
        <v>20.783925</v>
      </c>
      <c r="S116" s="225">
        <v>0</v>
      </c>
      <c r="T116" s="226">
        <f>S116*H116</f>
        <v>0</v>
      </c>
      <c r="AR116" s="17" t="s">
        <v>92</v>
      </c>
      <c r="AT116" s="17" t="s">
        <v>172</v>
      </c>
      <c r="AU116" s="17" t="s">
        <v>82</v>
      </c>
      <c r="AY116" s="17" t="s">
        <v>170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80</v>
      </c>
      <c r="BK116" s="227">
        <f>ROUND(I116*H116,2)</f>
        <v>0</v>
      </c>
      <c r="BL116" s="17" t="s">
        <v>92</v>
      </c>
      <c r="BM116" s="17" t="s">
        <v>1856</v>
      </c>
    </row>
    <row r="117" s="12" customFormat="1">
      <c r="B117" s="228"/>
      <c r="C117" s="229"/>
      <c r="D117" s="230" t="s">
        <v>178</v>
      </c>
      <c r="E117" s="231" t="s">
        <v>21</v>
      </c>
      <c r="F117" s="232" t="s">
        <v>1857</v>
      </c>
      <c r="G117" s="229"/>
      <c r="H117" s="231" t="s">
        <v>21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178</v>
      </c>
      <c r="AU117" s="238" t="s">
        <v>82</v>
      </c>
      <c r="AV117" s="12" t="s">
        <v>80</v>
      </c>
      <c r="AW117" s="12" t="s">
        <v>34</v>
      </c>
      <c r="AX117" s="12" t="s">
        <v>73</v>
      </c>
      <c r="AY117" s="238" t="s">
        <v>170</v>
      </c>
    </row>
    <row r="118" s="12" customFormat="1">
      <c r="B118" s="228"/>
      <c r="C118" s="229"/>
      <c r="D118" s="230" t="s">
        <v>178</v>
      </c>
      <c r="E118" s="231" t="s">
        <v>21</v>
      </c>
      <c r="F118" s="232" t="s">
        <v>1845</v>
      </c>
      <c r="G118" s="229"/>
      <c r="H118" s="231" t="s">
        <v>21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178</v>
      </c>
      <c r="AU118" s="238" t="s">
        <v>82</v>
      </c>
      <c r="AV118" s="12" t="s">
        <v>80</v>
      </c>
      <c r="AW118" s="12" t="s">
        <v>34</v>
      </c>
      <c r="AX118" s="12" t="s">
        <v>73</v>
      </c>
      <c r="AY118" s="238" t="s">
        <v>170</v>
      </c>
    </row>
    <row r="119" s="12" customFormat="1">
      <c r="B119" s="228"/>
      <c r="C119" s="229"/>
      <c r="D119" s="230" t="s">
        <v>178</v>
      </c>
      <c r="E119" s="231" t="s">
        <v>21</v>
      </c>
      <c r="F119" s="232" t="s">
        <v>1846</v>
      </c>
      <c r="G119" s="229"/>
      <c r="H119" s="231" t="s">
        <v>21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178</v>
      </c>
      <c r="AU119" s="238" t="s">
        <v>82</v>
      </c>
      <c r="AV119" s="12" t="s">
        <v>80</v>
      </c>
      <c r="AW119" s="12" t="s">
        <v>34</v>
      </c>
      <c r="AX119" s="12" t="s">
        <v>73</v>
      </c>
      <c r="AY119" s="238" t="s">
        <v>170</v>
      </c>
    </row>
    <row r="120" s="13" customFormat="1">
      <c r="B120" s="239"/>
      <c r="C120" s="240"/>
      <c r="D120" s="230" t="s">
        <v>178</v>
      </c>
      <c r="E120" s="241" t="s">
        <v>21</v>
      </c>
      <c r="F120" s="242" t="s">
        <v>1858</v>
      </c>
      <c r="G120" s="240"/>
      <c r="H120" s="243">
        <v>1.3500000000000001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178</v>
      </c>
      <c r="AU120" s="249" t="s">
        <v>82</v>
      </c>
      <c r="AV120" s="13" t="s">
        <v>82</v>
      </c>
      <c r="AW120" s="13" t="s">
        <v>34</v>
      </c>
      <c r="AX120" s="13" t="s">
        <v>73</v>
      </c>
      <c r="AY120" s="249" t="s">
        <v>170</v>
      </c>
    </row>
    <row r="121" s="12" customFormat="1">
      <c r="B121" s="228"/>
      <c r="C121" s="229"/>
      <c r="D121" s="230" t="s">
        <v>178</v>
      </c>
      <c r="E121" s="231" t="s">
        <v>21</v>
      </c>
      <c r="F121" s="232" t="s">
        <v>1859</v>
      </c>
      <c r="G121" s="229"/>
      <c r="H121" s="231" t="s">
        <v>21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178</v>
      </c>
      <c r="AU121" s="238" t="s">
        <v>82</v>
      </c>
      <c r="AV121" s="12" t="s">
        <v>80</v>
      </c>
      <c r="AW121" s="12" t="s">
        <v>34</v>
      </c>
      <c r="AX121" s="12" t="s">
        <v>73</v>
      </c>
      <c r="AY121" s="238" t="s">
        <v>170</v>
      </c>
    </row>
    <row r="122" s="12" customFormat="1">
      <c r="B122" s="228"/>
      <c r="C122" s="229"/>
      <c r="D122" s="230" t="s">
        <v>178</v>
      </c>
      <c r="E122" s="231" t="s">
        <v>21</v>
      </c>
      <c r="F122" s="232" t="s">
        <v>1846</v>
      </c>
      <c r="G122" s="229"/>
      <c r="H122" s="231" t="s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178</v>
      </c>
      <c r="AU122" s="238" t="s">
        <v>82</v>
      </c>
      <c r="AV122" s="12" t="s">
        <v>80</v>
      </c>
      <c r="AW122" s="12" t="s">
        <v>34</v>
      </c>
      <c r="AX122" s="12" t="s">
        <v>73</v>
      </c>
      <c r="AY122" s="238" t="s">
        <v>170</v>
      </c>
    </row>
    <row r="123" s="13" customFormat="1">
      <c r="B123" s="239"/>
      <c r="C123" s="240"/>
      <c r="D123" s="230" t="s">
        <v>178</v>
      </c>
      <c r="E123" s="241" t="s">
        <v>21</v>
      </c>
      <c r="F123" s="242" t="s">
        <v>1860</v>
      </c>
      <c r="G123" s="240"/>
      <c r="H123" s="243">
        <v>9.7200000000000006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178</v>
      </c>
      <c r="AU123" s="249" t="s">
        <v>82</v>
      </c>
      <c r="AV123" s="13" t="s">
        <v>82</v>
      </c>
      <c r="AW123" s="13" t="s">
        <v>34</v>
      </c>
      <c r="AX123" s="13" t="s">
        <v>73</v>
      </c>
      <c r="AY123" s="249" t="s">
        <v>170</v>
      </c>
    </row>
    <row r="124" s="14" customFormat="1">
      <c r="B124" s="250"/>
      <c r="C124" s="251"/>
      <c r="D124" s="230" t="s">
        <v>178</v>
      </c>
      <c r="E124" s="252" t="s">
        <v>21</v>
      </c>
      <c r="F124" s="253" t="s">
        <v>200</v>
      </c>
      <c r="G124" s="251"/>
      <c r="H124" s="254">
        <v>11.07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178</v>
      </c>
      <c r="AU124" s="260" t="s">
        <v>82</v>
      </c>
      <c r="AV124" s="14" t="s">
        <v>92</v>
      </c>
      <c r="AW124" s="14" t="s">
        <v>34</v>
      </c>
      <c r="AX124" s="14" t="s">
        <v>80</v>
      </c>
      <c r="AY124" s="260" t="s">
        <v>170</v>
      </c>
    </row>
    <row r="125" s="11" customFormat="1" ht="22.8" customHeight="1">
      <c r="B125" s="200"/>
      <c r="C125" s="201"/>
      <c r="D125" s="202" t="s">
        <v>72</v>
      </c>
      <c r="E125" s="214" t="s">
        <v>460</v>
      </c>
      <c r="F125" s="214" t="s">
        <v>1861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SUM(P126:P144)</f>
        <v>0</v>
      </c>
      <c r="Q125" s="208"/>
      <c r="R125" s="209">
        <f>SUM(R126:R144)</f>
        <v>37.100124839999999</v>
      </c>
      <c r="S125" s="208"/>
      <c r="T125" s="210">
        <f>SUM(T126:T144)</f>
        <v>0.0035006000000000004</v>
      </c>
      <c r="AR125" s="211" t="s">
        <v>80</v>
      </c>
      <c r="AT125" s="212" t="s">
        <v>72</v>
      </c>
      <c r="AU125" s="212" t="s">
        <v>80</v>
      </c>
      <c r="AY125" s="211" t="s">
        <v>170</v>
      </c>
      <c r="BK125" s="213">
        <f>SUM(BK126:BK144)</f>
        <v>0</v>
      </c>
    </row>
    <row r="126" s="1" customFormat="1" ht="16.5" customHeight="1">
      <c r="B126" s="38"/>
      <c r="C126" s="216" t="s">
        <v>92</v>
      </c>
      <c r="D126" s="216" t="s">
        <v>172</v>
      </c>
      <c r="E126" s="217" t="s">
        <v>1862</v>
      </c>
      <c r="F126" s="218" t="s">
        <v>1863</v>
      </c>
      <c r="G126" s="219" t="s">
        <v>306</v>
      </c>
      <c r="H126" s="220">
        <v>350.06</v>
      </c>
      <c r="I126" s="221"/>
      <c r="J126" s="222">
        <f>ROUND(I126*H126,2)</f>
        <v>0</v>
      </c>
      <c r="K126" s="218" t="s">
        <v>176</v>
      </c>
      <c r="L126" s="43"/>
      <c r="M126" s="223" t="s">
        <v>21</v>
      </c>
      <c r="N126" s="224" t="s">
        <v>44</v>
      </c>
      <c r="O126" s="79"/>
      <c r="P126" s="225">
        <f>O126*H126</f>
        <v>0</v>
      </c>
      <c r="Q126" s="225">
        <v>0.0011999999999999999</v>
      </c>
      <c r="R126" s="225">
        <f>Q126*H126</f>
        <v>0.42007199999999995</v>
      </c>
      <c r="S126" s="225">
        <v>1.0000000000000001E-05</v>
      </c>
      <c r="T126" s="226">
        <f>S126*H126</f>
        <v>0.0035006000000000004</v>
      </c>
      <c r="AR126" s="17" t="s">
        <v>92</v>
      </c>
      <c r="AT126" s="17" t="s">
        <v>172</v>
      </c>
      <c r="AU126" s="17" t="s">
        <v>82</v>
      </c>
      <c r="AY126" s="17" t="s">
        <v>170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80</v>
      </c>
      <c r="BK126" s="227">
        <f>ROUND(I126*H126,2)</f>
        <v>0</v>
      </c>
      <c r="BL126" s="17" t="s">
        <v>92</v>
      </c>
      <c r="BM126" s="17" t="s">
        <v>1864</v>
      </c>
    </row>
    <row r="127" s="12" customFormat="1">
      <c r="B127" s="228"/>
      <c r="C127" s="229"/>
      <c r="D127" s="230" t="s">
        <v>178</v>
      </c>
      <c r="E127" s="231" t="s">
        <v>21</v>
      </c>
      <c r="F127" s="232" t="s">
        <v>1865</v>
      </c>
      <c r="G127" s="229"/>
      <c r="H127" s="231" t="s">
        <v>21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178</v>
      </c>
      <c r="AU127" s="238" t="s">
        <v>82</v>
      </c>
      <c r="AV127" s="12" t="s">
        <v>80</v>
      </c>
      <c r="AW127" s="12" t="s">
        <v>34</v>
      </c>
      <c r="AX127" s="12" t="s">
        <v>73</v>
      </c>
      <c r="AY127" s="238" t="s">
        <v>170</v>
      </c>
    </row>
    <row r="128" s="12" customFormat="1">
      <c r="B128" s="228"/>
      <c r="C128" s="229"/>
      <c r="D128" s="230" t="s">
        <v>178</v>
      </c>
      <c r="E128" s="231" t="s">
        <v>21</v>
      </c>
      <c r="F128" s="232" t="s">
        <v>1866</v>
      </c>
      <c r="G128" s="229"/>
      <c r="H128" s="231" t="s">
        <v>21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178</v>
      </c>
      <c r="AU128" s="238" t="s">
        <v>82</v>
      </c>
      <c r="AV128" s="12" t="s">
        <v>80</v>
      </c>
      <c r="AW128" s="12" t="s">
        <v>34</v>
      </c>
      <c r="AX128" s="12" t="s">
        <v>73</v>
      </c>
      <c r="AY128" s="238" t="s">
        <v>170</v>
      </c>
    </row>
    <row r="129" s="12" customFormat="1">
      <c r="B129" s="228"/>
      <c r="C129" s="229"/>
      <c r="D129" s="230" t="s">
        <v>178</v>
      </c>
      <c r="E129" s="231" t="s">
        <v>21</v>
      </c>
      <c r="F129" s="232" t="s">
        <v>1845</v>
      </c>
      <c r="G129" s="229"/>
      <c r="H129" s="231" t="s">
        <v>21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178</v>
      </c>
      <c r="AU129" s="238" t="s">
        <v>82</v>
      </c>
      <c r="AV129" s="12" t="s">
        <v>80</v>
      </c>
      <c r="AW129" s="12" t="s">
        <v>34</v>
      </c>
      <c r="AX129" s="12" t="s">
        <v>73</v>
      </c>
      <c r="AY129" s="238" t="s">
        <v>170</v>
      </c>
    </row>
    <row r="130" s="12" customFormat="1">
      <c r="B130" s="228"/>
      <c r="C130" s="229"/>
      <c r="D130" s="230" t="s">
        <v>178</v>
      </c>
      <c r="E130" s="231" t="s">
        <v>21</v>
      </c>
      <c r="F130" s="232" t="s">
        <v>1867</v>
      </c>
      <c r="G130" s="229"/>
      <c r="H130" s="231" t="s">
        <v>21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178</v>
      </c>
      <c r="AU130" s="238" t="s">
        <v>82</v>
      </c>
      <c r="AV130" s="12" t="s">
        <v>80</v>
      </c>
      <c r="AW130" s="12" t="s">
        <v>34</v>
      </c>
      <c r="AX130" s="12" t="s">
        <v>73</v>
      </c>
      <c r="AY130" s="238" t="s">
        <v>170</v>
      </c>
    </row>
    <row r="131" s="13" customFormat="1">
      <c r="B131" s="239"/>
      <c r="C131" s="240"/>
      <c r="D131" s="230" t="s">
        <v>178</v>
      </c>
      <c r="E131" s="241" t="s">
        <v>21</v>
      </c>
      <c r="F131" s="242" t="s">
        <v>1868</v>
      </c>
      <c r="G131" s="240"/>
      <c r="H131" s="243">
        <v>48.229999999999997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178</v>
      </c>
      <c r="AU131" s="249" t="s">
        <v>82</v>
      </c>
      <c r="AV131" s="13" t="s">
        <v>82</v>
      </c>
      <c r="AW131" s="13" t="s">
        <v>34</v>
      </c>
      <c r="AX131" s="13" t="s">
        <v>73</v>
      </c>
      <c r="AY131" s="249" t="s">
        <v>170</v>
      </c>
    </row>
    <row r="132" s="13" customFormat="1">
      <c r="B132" s="239"/>
      <c r="C132" s="240"/>
      <c r="D132" s="230" t="s">
        <v>178</v>
      </c>
      <c r="E132" s="241" t="s">
        <v>21</v>
      </c>
      <c r="F132" s="242" t="s">
        <v>1869</v>
      </c>
      <c r="G132" s="240"/>
      <c r="H132" s="243">
        <v>51.030000000000001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178</v>
      </c>
      <c r="AU132" s="249" t="s">
        <v>82</v>
      </c>
      <c r="AV132" s="13" t="s">
        <v>82</v>
      </c>
      <c r="AW132" s="13" t="s">
        <v>34</v>
      </c>
      <c r="AX132" s="13" t="s">
        <v>73</v>
      </c>
      <c r="AY132" s="249" t="s">
        <v>170</v>
      </c>
    </row>
    <row r="133" s="12" customFormat="1">
      <c r="B133" s="228"/>
      <c r="C133" s="229"/>
      <c r="D133" s="230" t="s">
        <v>178</v>
      </c>
      <c r="E133" s="231" t="s">
        <v>21</v>
      </c>
      <c r="F133" s="232" t="s">
        <v>1870</v>
      </c>
      <c r="G133" s="229"/>
      <c r="H133" s="231" t="s">
        <v>21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178</v>
      </c>
      <c r="AU133" s="238" t="s">
        <v>82</v>
      </c>
      <c r="AV133" s="12" t="s">
        <v>80</v>
      </c>
      <c r="AW133" s="12" t="s">
        <v>34</v>
      </c>
      <c r="AX133" s="12" t="s">
        <v>73</v>
      </c>
      <c r="AY133" s="238" t="s">
        <v>170</v>
      </c>
    </row>
    <row r="134" s="12" customFormat="1">
      <c r="B134" s="228"/>
      <c r="C134" s="229"/>
      <c r="D134" s="230" t="s">
        <v>178</v>
      </c>
      <c r="E134" s="231" t="s">
        <v>21</v>
      </c>
      <c r="F134" s="232" t="s">
        <v>1871</v>
      </c>
      <c r="G134" s="229"/>
      <c r="H134" s="231" t="s">
        <v>21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178</v>
      </c>
      <c r="AU134" s="238" t="s">
        <v>82</v>
      </c>
      <c r="AV134" s="12" t="s">
        <v>80</v>
      </c>
      <c r="AW134" s="12" t="s">
        <v>34</v>
      </c>
      <c r="AX134" s="12" t="s">
        <v>73</v>
      </c>
      <c r="AY134" s="238" t="s">
        <v>170</v>
      </c>
    </row>
    <row r="135" s="13" customFormat="1">
      <c r="B135" s="239"/>
      <c r="C135" s="240"/>
      <c r="D135" s="230" t="s">
        <v>178</v>
      </c>
      <c r="E135" s="241" t="s">
        <v>21</v>
      </c>
      <c r="F135" s="242" t="s">
        <v>1872</v>
      </c>
      <c r="G135" s="240"/>
      <c r="H135" s="243">
        <v>148.155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178</v>
      </c>
      <c r="AU135" s="249" t="s">
        <v>82</v>
      </c>
      <c r="AV135" s="13" t="s">
        <v>82</v>
      </c>
      <c r="AW135" s="13" t="s">
        <v>34</v>
      </c>
      <c r="AX135" s="13" t="s">
        <v>73</v>
      </c>
      <c r="AY135" s="249" t="s">
        <v>170</v>
      </c>
    </row>
    <row r="136" s="13" customFormat="1">
      <c r="B136" s="239"/>
      <c r="C136" s="240"/>
      <c r="D136" s="230" t="s">
        <v>178</v>
      </c>
      <c r="E136" s="241" t="s">
        <v>21</v>
      </c>
      <c r="F136" s="242" t="s">
        <v>1873</v>
      </c>
      <c r="G136" s="240"/>
      <c r="H136" s="243">
        <v>24.149999999999999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178</v>
      </c>
      <c r="AU136" s="249" t="s">
        <v>82</v>
      </c>
      <c r="AV136" s="13" t="s">
        <v>82</v>
      </c>
      <c r="AW136" s="13" t="s">
        <v>34</v>
      </c>
      <c r="AX136" s="13" t="s">
        <v>73</v>
      </c>
      <c r="AY136" s="249" t="s">
        <v>170</v>
      </c>
    </row>
    <row r="137" s="13" customFormat="1">
      <c r="B137" s="239"/>
      <c r="C137" s="240"/>
      <c r="D137" s="230" t="s">
        <v>178</v>
      </c>
      <c r="E137" s="241" t="s">
        <v>21</v>
      </c>
      <c r="F137" s="242" t="s">
        <v>1874</v>
      </c>
      <c r="G137" s="240"/>
      <c r="H137" s="243">
        <v>38.695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178</v>
      </c>
      <c r="AU137" s="249" t="s">
        <v>82</v>
      </c>
      <c r="AV137" s="13" t="s">
        <v>82</v>
      </c>
      <c r="AW137" s="13" t="s">
        <v>34</v>
      </c>
      <c r="AX137" s="13" t="s">
        <v>73</v>
      </c>
      <c r="AY137" s="249" t="s">
        <v>170</v>
      </c>
    </row>
    <row r="138" s="13" customFormat="1">
      <c r="B138" s="239"/>
      <c r="C138" s="240"/>
      <c r="D138" s="230" t="s">
        <v>178</v>
      </c>
      <c r="E138" s="241" t="s">
        <v>21</v>
      </c>
      <c r="F138" s="242" t="s">
        <v>1875</v>
      </c>
      <c r="G138" s="240"/>
      <c r="H138" s="243">
        <v>39.799999999999997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178</v>
      </c>
      <c r="AU138" s="249" t="s">
        <v>82</v>
      </c>
      <c r="AV138" s="13" t="s">
        <v>82</v>
      </c>
      <c r="AW138" s="13" t="s">
        <v>34</v>
      </c>
      <c r="AX138" s="13" t="s">
        <v>73</v>
      </c>
      <c r="AY138" s="249" t="s">
        <v>170</v>
      </c>
    </row>
    <row r="139" s="14" customFormat="1">
      <c r="B139" s="250"/>
      <c r="C139" s="251"/>
      <c r="D139" s="230" t="s">
        <v>178</v>
      </c>
      <c r="E139" s="252" t="s">
        <v>21</v>
      </c>
      <c r="F139" s="253" t="s">
        <v>200</v>
      </c>
      <c r="G139" s="251"/>
      <c r="H139" s="254">
        <v>350.06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AT139" s="260" t="s">
        <v>178</v>
      </c>
      <c r="AU139" s="260" t="s">
        <v>82</v>
      </c>
      <c r="AV139" s="14" t="s">
        <v>92</v>
      </c>
      <c r="AW139" s="14" t="s">
        <v>34</v>
      </c>
      <c r="AX139" s="14" t="s">
        <v>80</v>
      </c>
      <c r="AY139" s="260" t="s">
        <v>170</v>
      </c>
    </row>
    <row r="140" s="1" customFormat="1" ht="16.5" customHeight="1">
      <c r="B140" s="38"/>
      <c r="C140" s="216" t="s">
        <v>95</v>
      </c>
      <c r="D140" s="216" t="s">
        <v>172</v>
      </c>
      <c r="E140" s="217" t="s">
        <v>1876</v>
      </c>
      <c r="F140" s="218" t="s">
        <v>1877</v>
      </c>
      <c r="G140" s="219" t="s">
        <v>329</v>
      </c>
      <c r="H140" s="220">
        <v>22.404</v>
      </c>
      <c r="I140" s="221"/>
      <c r="J140" s="222">
        <f>ROUND(I140*H140,2)</f>
        <v>0</v>
      </c>
      <c r="K140" s="218" t="s">
        <v>176</v>
      </c>
      <c r="L140" s="43"/>
      <c r="M140" s="223" t="s">
        <v>21</v>
      </c>
      <c r="N140" s="224" t="s">
        <v>44</v>
      </c>
      <c r="O140" s="79"/>
      <c r="P140" s="225">
        <f>O140*H140</f>
        <v>0</v>
      </c>
      <c r="Q140" s="225">
        <v>1.6372100000000001</v>
      </c>
      <c r="R140" s="225">
        <f>Q140*H140</f>
        <v>36.680052840000002</v>
      </c>
      <c r="S140" s="225">
        <v>0</v>
      </c>
      <c r="T140" s="226">
        <f>S140*H140</f>
        <v>0</v>
      </c>
      <c r="AR140" s="17" t="s">
        <v>92</v>
      </c>
      <c r="AT140" s="17" t="s">
        <v>172</v>
      </c>
      <c r="AU140" s="17" t="s">
        <v>82</v>
      </c>
      <c r="AY140" s="17" t="s">
        <v>170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80</v>
      </c>
      <c r="BK140" s="227">
        <f>ROUND(I140*H140,2)</f>
        <v>0</v>
      </c>
      <c r="BL140" s="17" t="s">
        <v>92</v>
      </c>
      <c r="BM140" s="17" t="s">
        <v>1878</v>
      </c>
    </row>
    <row r="141" s="12" customFormat="1">
      <c r="B141" s="228"/>
      <c r="C141" s="229"/>
      <c r="D141" s="230" t="s">
        <v>178</v>
      </c>
      <c r="E141" s="231" t="s">
        <v>21</v>
      </c>
      <c r="F141" s="232" t="s">
        <v>1879</v>
      </c>
      <c r="G141" s="229"/>
      <c r="H141" s="231" t="s">
        <v>21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178</v>
      </c>
      <c r="AU141" s="238" t="s">
        <v>82</v>
      </c>
      <c r="AV141" s="12" t="s">
        <v>80</v>
      </c>
      <c r="AW141" s="12" t="s">
        <v>34</v>
      </c>
      <c r="AX141" s="12" t="s">
        <v>73</v>
      </c>
      <c r="AY141" s="238" t="s">
        <v>170</v>
      </c>
    </row>
    <row r="142" s="12" customFormat="1">
      <c r="B142" s="228"/>
      <c r="C142" s="229"/>
      <c r="D142" s="230" t="s">
        <v>178</v>
      </c>
      <c r="E142" s="231" t="s">
        <v>21</v>
      </c>
      <c r="F142" s="232" t="s">
        <v>1880</v>
      </c>
      <c r="G142" s="229"/>
      <c r="H142" s="231" t="s">
        <v>21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178</v>
      </c>
      <c r="AU142" s="238" t="s">
        <v>82</v>
      </c>
      <c r="AV142" s="12" t="s">
        <v>80</v>
      </c>
      <c r="AW142" s="12" t="s">
        <v>34</v>
      </c>
      <c r="AX142" s="12" t="s">
        <v>73</v>
      </c>
      <c r="AY142" s="238" t="s">
        <v>170</v>
      </c>
    </row>
    <row r="143" s="13" customFormat="1">
      <c r="B143" s="239"/>
      <c r="C143" s="240"/>
      <c r="D143" s="230" t="s">
        <v>178</v>
      </c>
      <c r="E143" s="241" t="s">
        <v>21</v>
      </c>
      <c r="F143" s="242" t="s">
        <v>1881</v>
      </c>
      <c r="G143" s="240"/>
      <c r="H143" s="243">
        <v>22.404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178</v>
      </c>
      <c r="AU143" s="249" t="s">
        <v>82</v>
      </c>
      <c r="AV143" s="13" t="s">
        <v>82</v>
      </c>
      <c r="AW143" s="13" t="s">
        <v>34</v>
      </c>
      <c r="AX143" s="13" t="s">
        <v>73</v>
      </c>
      <c r="AY143" s="249" t="s">
        <v>170</v>
      </c>
    </row>
    <row r="144" s="14" customFormat="1">
      <c r="B144" s="250"/>
      <c r="C144" s="251"/>
      <c r="D144" s="230" t="s">
        <v>178</v>
      </c>
      <c r="E144" s="252" t="s">
        <v>21</v>
      </c>
      <c r="F144" s="253" t="s">
        <v>200</v>
      </c>
      <c r="G144" s="251"/>
      <c r="H144" s="254">
        <v>22.404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178</v>
      </c>
      <c r="AU144" s="260" t="s">
        <v>82</v>
      </c>
      <c r="AV144" s="14" t="s">
        <v>92</v>
      </c>
      <c r="AW144" s="14" t="s">
        <v>34</v>
      </c>
      <c r="AX144" s="14" t="s">
        <v>80</v>
      </c>
      <c r="AY144" s="260" t="s">
        <v>170</v>
      </c>
    </row>
    <row r="145" s="11" customFormat="1" ht="22.8" customHeight="1">
      <c r="B145" s="200"/>
      <c r="C145" s="201"/>
      <c r="D145" s="202" t="s">
        <v>72</v>
      </c>
      <c r="E145" s="214" t="s">
        <v>317</v>
      </c>
      <c r="F145" s="214" t="s">
        <v>318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SUM(P146:P158)</f>
        <v>0</v>
      </c>
      <c r="Q145" s="208"/>
      <c r="R145" s="209">
        <f>SUM(R146:R158)</f>
        <v>0.13699499999999998</v>
      </c>
      <c r="S145" s="208"/>
      <c r="T145" s="210">
        <f>SUM(T146:T158)</f>
        <v>0</v>
      </c>
      <c r="AR145" s="211" t="s">
        <v>80</v>
      </c>
      <c r="AT145" s="212" t="s">
        <v>72</v>
      </c>
      <c r="AU145" s="212" t="s">
        <v>80</v>
      </c>
      <c r="AY145" s="211" t="s">
        <v>170</v>
      </c>
      <c r="BK145" s="213">
        <f>SUM(BK146:BK158)</f>
        <v>0</v>
      </c>
    </row>
    <row r="146" s="1" customFormat="1" ht="16.5" customHeight="1">
      <c r="B146" s="38"/>
      <c r="C146" s="216" t="s">
        <v>98</v>
      </c>
      <c r="D146" s="216" t="s">
        <v>172</v>
      </c>
      <c r="E146" s="217" t="s">
        <v>1882</v>
      </c>
      <c r="F146" s="218" t="s">
        <v>1883</v>
      </c>
      <c r="G146" s="219" t="s">
        <v>175</v>
      </c>
      <c r="H146" s="220">
        <v>456.64999999999998</v>
      </c>
      <c r="I146" s="221"/>
      <c r="J146" s="222">
        <f>ROUND(I146*H146,2)</f>
        <v>0</v>
      </c>
      <c r="K146" s="218" t="s">
        <v>176</v>
      </c>
      <c r="L146" s="43"/>
      <c r="M146" s="223" t="s">
        <v>21</v>
      </c>
      <c r="N146" s="224" t="s">
        <v>44</v>
      </c>
      <c r="O146" s="7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7" t="s">
        <v>92</v>
      </c>
      <c r="AT146" s="17" t="s">
        <v>172</v>
      </c>
      <c r="AU146" s="17" t="s">
        <v>82</v>
      </c>
      <c r="AY146" s="17" t="s">
        <v>170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80</v>
      </c>
      <c r="BK146" s="227">
        <f>ROUND(I146*H146,2)</f>
        <v>0</v>
      </c>
      <c r="BL146" s="17" t="s">
        <v>92</v>
      </c>
      <c r="BM146" s="17" t="s">
        <v>1884</v>
      </c>
    </row>
    <row r="147" s="12" customFormat="1">
      <c r="B147" s="228"/>
      <c r="C147" s="229"/>
      <c r="D147" s="230" t="s">
        <v>178</v>
      </c>
      <c r="E147" s="231" t="s">
        <v>21</v>
      </c>
      <c r="F147" s="232" t="s">
        <v>1885</v>
      </c>
      <c r="G147" s="229"/>
      <c r="H147" s="231" t="s">
        <v>21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178</v>
      </c>
      <c r="AU147" s="238" t="s">
        <v>82</v>
      </c>
      <c r="AV147" s="12" t="s">
        <v>80</v>
      </c>
      <c r="AW147" s="12" t="s">
        <v>34</v>
      </c>
      <c r="AX147" s="12" t="s">
        <v>73</v>
      </c>
      <c r="AY147" s="238" t="s">
        <v>170</v>
      </c>
    </row>
    <row r="148" s="12" customFormat="1">
      <c r="B148" s="228"/>
      <c r="C148" s="229"/>
      <c r="D148" s="230" t="s">
        <v>178</v>
      </c>
      <c r="E148" s="231" t="s">
        <v>21</v>
      </c>
      <c r="F148" s="232" t="s">
        <v>1867</v>
      </c>
      <c r="G148" s="229"/>
      <c r="H148" s="231" t="s">
        <v>21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178</v>
      </c>
      <c r="AU148" s="238" t="s">
        <v>82</v>
      </c>
      <c r="AV148" s="12" t="s">
        <v>80</v>
      </c>
      <c r="AW148" s="12" t="s">
        <v>34</v>
      </c>
      <c r="AX148" s="12" t="s">
        <v>73</v>
      </c>
      <c r="AY148" s="238" t="s">
        <v>170</v>
      </c>
    </row>
    <row r="149" s="13" customFormat="1">
      <c r="B149" s="239"/>
      <c r="C149" s="240"/>
      <c r="D149" s="230" t="s">
        <v>178</v>
      </c>
      <c r="E149" s="241" t="s">
        <v>21</v>
      </c>
      <c r="F149" s="242" t="s">
        <v>1886</v>
      </c>
      <c r="G149" s="240"/>
      <c r="H149" s="243">
        <v>121.39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178</v>
      </c>
      <c r="AU149" s="249" t="s">
        <v>82</v>
      </c>
      <c r="AV149" s="13" t="s">
        <v>82</v>
      </c>
      <c r="AW149" s="13" t="s">
        <v>34</v>
      </c>
      <c r="AX149" s="13" t="s">
        <v>73</v>
      </c>
      <c r="AY149" s="249" t="s">
        <v>170</v>
      </c>
    </row>
    <row r="150" s="13" customFormat="1">
      <c r="B150" s="239"/>
      <c r="C150" s="240"/>
      <c r="D150" s="230" t="s">
        <v>178</v>
      </c>
      <c r="E150" s="241" t="s">
        <v>21</v>
      </c>
      <c r="F150" s="242" t="s">
        <v>1887</v>
      </c>
      <c r="G150" s="240"/>
      <c r="H150" s="243">
        <v>51.289999999999999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178</v>
      </c>
      <c r="AU150" s="249" t="s">
        <v>82</v>
      </c>
      <c r="AV150" s="13" t="s">
        <v>82</v>
      </c>
      <c r="AW150" s="13" t="s">
        <v>34</v>
      </c>
      <c r="AX150" s="13" t="s">
        <v>73</v>
      </c>
      <c r="AY150" s="249" t="s">
        <v>170</v>
      </c>
    </row>
    <row r="151" s="13" customFormat="1">
      <c r="B151" s="239"/>
      <c r="C151" s="240"/>
      <c r="D151" s="230" t="s">
        <v>178</v>
      </c>
      <c r="E151" s="241" t="s">
        <v>21</v>
      </c>
      <c r="F151" s="242" t="s">
        <v>1888</v>
      </c>
      <c r="G151" s="240"/>
      <c r="H151" s="243">
        <v>52.490000000000002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178</v>
      </c>
      <c r="AU151" s="249" t="s">
        <v>82</v>
      </c>
      <c r="AV151" s="13" t="s">
        <v>82</v>
      </c>
      <c r="AW151" s="13" t="s">
        <v>34</v>
      </c>
      <c r="AX151" s="13" t="s">
        <v>73</v>
      </c>
      <c r="AY151" s="249" t="s">
        <v>170</v>
      </c>
    </row>
    <row r="152" s="13" customFormat="1">
      <c r="B152" s="239"/>
      <c r="C152" s="240"/>
      <c r="D152" s="230" t="s">
        <v>178</v>
      </c>
      <c r="E152" s="241" t="s">
        <v>21</v>
      </c>
      <c r="F152" s="242" t="s">
        <v>1889</v>
      </c>
      <c r="G152" s="240"/>
      <c r="H152" s="243">
        <v>22.489999999999998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178</v>
      </c>
      <c r="AU152" s="249" t="s">
        <v>82</v>
      </c>
      <c r="AV152" s="13" t="s">
        <v>82</v>
      </c>
      <c r="AW152" s="13" t="s">
        <v>34</v>
      </c>
      <c r="AX152" s="13" t="s">
        <v>73</v>
      </c>
      <c r="AY152" s="249" t="s">
        <v>170</v>
      </c>
    </row>
    <row r="153" s="13" customFormat="1">
      <c r="B153" s="239"/>
      <c r="C153" s="240"/>
      <c r="D153" s="230" t="s">
        <v>178</v>
      </c>
      <c r="E153" s="241" t="s">
        <v>21</v>
      </c>
      <c r="F153" s="242" t="s">
        <v>1890</v>
      </c>
      <c r="G153" s="240"/>
      <c r="H153" s="243">
        <v>105.42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178</v>
      </c>
      <c r="AU153" s="249" t="s">
        <v>82</v>
      </c>
      <c r="AV153" s="13" t="s">
        <v>82</v>
      </c>
      <c r="AW153" s="13" t="s">
        <v>34</v>
      </c>
      <c r="AX153" s="13" t="s">
        <v>73</v>
      </c>
      <c r="AY153" s="249" t="s">
        <v>170</v>
      </c>
    </row>
    <row r="154" s="13" customFormat="1">
      <c r="B154" s="239"/>
      <c r="C154" s="240"/>
      <c r="D154" s="230" t="s">
        <v>178</v>
      </c>
      <c r="E154" s="241" t="s">
        <v>21</v>
      </c>
      <c r="F154" s="242" t="s">
        <v>1891</v>
      </c>
      <c r="G154" s="240"/>
      <c r="H154" s="243">
        <v>20.940000000000001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178</v>
      </c>
      <c r="AU154" s="249" t="s">
        <v>82</v>
      </c>
      <c r="AV154" s="13" t="s">
        <v>82</v>
      </c>
      <c r="AW154" s="13" t="s">
        <v>34</v>
      </c>
      <c r="AX154" s="13" t="s">
        <v>73</v>
      </c>
      <c r="AY154" s="249" t="s">
        <v>170</v>
      </c>
    </row>
    <row r="155" s="13" customFormat="1">
      <c r="B155" s="239"/>
      <c r="C155" s="240"/>
      <c r="D155" s="230" t="s">
        <v>178</v>
      </c>
      <c r="E155" s="241" t="s">
        <v>21</v>
      </c>
      <c r="F155" s="242" t="s">
        <v>1892</v>
      </c>
      <c r="G155" s="240"/>
      <c r="H155" s="243">
        <v>40.630000000000003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178</v>
      </c>
      <c r="AU155" s="249" t="s">
        <v>82</v>
      </c>
      <c r="AV155" s="13" t="s">
        <v>82</v>
      </c>
      <c r="AW155" s="13" t="s">
        <v>34</v>
      </c>
      <c r="AX155" s="13" t="s">
        <v>73</v>
      </c>
      <c r="AY155" s="249" t="s">
        <v>170</v>
      </c>
    </row>
    <row r="156" s="13" customFormat="1">
      <c r="B156" s="239"/>
      <c r="C156" s="240"/>
      <c r="D156" s="230" t="s">
        <v>178</v>
      </c>
      <c r="E156" s="241" t="s">
        <v>21</v>
      </c>
      <c r="F156" s="242" t="s">
        <v>1893</v>
      </c>
      <c r="G156" s="240"/>
      <c r="H156" s="243">
        <v>42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178</v>
      </c>
      <c r="AU156" s="249" t="s">
        <v>82</v>
      </c>
      <c r="AV156" s="13" t="s">
        <v>82</v>
      </c>
      <c r="AW156" s="13" t="s">
        <v>34</v>
      </c>
      <c r="AX156" s="13" t="s">
        <v>73</v>
      </c>
      <c r="AY156" s="249" t="s">
        <v>170</v>
      </c>
    </row>
    <row r="157" s="14" customFormat="1">
      <c r="B157" s="250"/>
      <c r="C157" s="251"/>
      <c r="D157" s="230" t="s">
        <v>178</v>
      </c>
      <c r="E157" s="252" t="s">
        <v>21</v>
      </c>
      <c r="F157" s="253" t="s">
        <v>200</v>
      </c>
      <c r="G157" s="251"/>
      <c r="H157" s="254">
        <v>456.65000000000003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178</v>
      </c>
      <c r="AU157" s="260" t="s">
        <v>82</v>
      </c>
      <c r="AV157" s="14" t="s">
        <v>92</v>
      </c>
      <c r="AW157" s="14" t="s">
        <v>34</v>
      </c>
      <c r="AX157" s="14" t="s">
        <v>80</v>
      </c>
      <c r="AY157" s="260" t="s">
        <v>170</v>
      </c>
    </row>
    <row r="158" s="1" customFormat="1" ht="16.5" customHeight="1">
      <c r="B158" s="38"/>
      <c r="C158" s="216" t="s">
        <v>101</v>
      </c>
      <c r="D158" s="216" t="s">
        <v>172</v>
      </c>
      <c r="E158" s="217" t="s">
        <v>1894</v>
      </c>
      <c r="F158" s="218" t="s">
        <v>1895</v>
      </c>
      <c r="G158" s="219" t="s">
        <v>175</v>
      </c>
      <c r="H158" s="220">
        <v>456.64999999999998</v>
      </c>
      <c r="I158" s="221"/>
      <c r="J158" s="222">
        <f>ROUND(I158*H158,2)</f>
        <v>0</v>
      </c>
      <c r="K158" s="218" t="s">
        <v>176</v>
      </c>
      <c r="L158" s="43"/>
      <c r="M158" s="223" t="s">
        <v>21</v>
      </c>
      <c r="N158" s="224" t="s">
        <v>44</v>
      </c>
      <c r="O158" s="79"/>
      <c r="P158" s="225">
        <f>O158*H158</f>
        <v>0</v>
      </c>
      <c r="Q158" s="225">
        <v>0.00029999999999999997</v>
      </c>
      <c r="R158" s="225">
        <f>Q158*H158</f>
        <v>0.13699499999999998</v>
      </c>
      <c r="S158" s="225">
        <v>0</v>
      </c>
      <c r="T158" s="226">
        <f>S158*H158</f>
        <v>0</v>
      </c>
      <c r="AR158" s="17" t="s">
        <v>92</v>
      </c>
      <c r="AT158" s="17" t="s">
        <v>172</v>
      </c>
      <c r="AU158" s="17" t="s">
        <v>82</v>
      </c>
      <c r="AY158" s="17" t="s">
        <v>170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7" t="s">
        <v>80</v>
      </c>
      <c r="BK158" s="227">
        <f>ROUND(I158*H158,2)</f>
        <v>0</v>
      </c>
      <c r="BL158" s="17" t="s">
        <v>92</v>
      </c>
      <c r="BM158" s="17" t="s">
        <v>1896</v>
      </c>
    </row>
    <row r="159" s="11" customFormat="1" ht="22.8" customHeight="1">
      <c r="B159" s="200"/>
      <c r="C159" s="201"/>
      <c r="D159" s="202" t="s">
        <v>72</v>
      </c>
      <c r="E159" s="214" t="s">
        <v>225</v>
      </c>
      <c r="F159" s="214" t="s">
        <v>375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SUM(P160:P165)</f>
        <v>0</v>
      </c>
      <c r="Q159" s="208"/>
      <c r="R159" s="209">
        <f>SUM(R160:R165)</f>
        <v>0.008293</v>
      </c>
      <c r="S159" s="208"/>
      <c r="T159" s="210">
        <f>SUM(T160:T165)</f>
        <v>0</v>
      </c>
      <c r="AR159" s="211" t="s">
        <v>80</v>
      </c>
      <c r="AT159" s="212" t="s">
        <v>72</v>
      </c>
      <c r="AU159" s="212" t="s">
        <v>80</v>
      </c>
      <c r="AY159" s="211" t="s">
        <v>170</v>
      </c>
      <c r="BK159" s="213">
        <f>SUM(BK160:BK165)</f>
        <v>0</v>
      </c>
    </row>
    <row r="160" s="1" customFormat="1" ht="22.5" customHeight="1">
      <c r="B160" s="38"/>
      <c r="C160" s="216" t="s">
        <v>104</v>
      </c>
      <c r="D160" s="216" t="s">
        <v>172</v>
      </c>
      <c r="E160" s="217" t="s">
        <v>377</v>
      </c>
      <c r="F160" s="218" t="s">
        <v>378</v>
      </c>
      <c r="G160" s="219" t="s">
        <v>175</v>
      </c>
      <c r="H160" s="220">
        <v>207.32499999999999</v>
      </c>
      <c r="I160" s="221"/>
      <c r="J160" s="222">
        <f>ROUND(I160*H160,2)</f>
        <v>0</v>
      </c>
      <c r="K160" s="218" t="s">
        <v>176</v>
      </c>
      <c r="L160" s="43"/>
      <c r="M160" s="223" t="s">
        <v>21</v>
      </c>
      <c r="N160" s="224" t="s">
        <v>44</v>
      </c>
      <c r="O160" s="79"/>
      <c r="P160" s="225">
        <f>O160*H160</f>
        <v>0</v>
      </c>
      <c r="Q160" s="225">
        <v>4.0000000000000003E-05</v>
      </c>
      <c r="R160" s="225">
        <f>Q160*H160</f>
        <v>0.008293</v>
      </c>
      <c r="S160" s="225">
        <v>0</v>
      </c>
      <c r="T160" s="226">
        <f>S160*H160</f>
        <v>0</v>
      </c>
      <c r="AR160" s="17" t="s">
        <v>92</v>
      </c>
      <c r="AT160" s="17" t="s">
        <v>172</v>
      </c>
      <c r="AU160" s="17" t="s">
        <v>82</v>
      </c>
      <c r="AY160" s="17" t="s">
        <v>170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80</v>
      </c>
      <c r="BK160" s="227">
        <f>ROUND(I160*H160,2)</f>
        <v>0</v>
      </c>
      <c r="BL160" s="17" t="s">
        <v>92</v>
      </c>
      <c r="BM160" s="17" t="s">
        <v>1897</v>
      </c>
    </row>
    <row r="161" s="12" customFormat="1">
      <c r="B161" s="228"/>
      <c r="C161" s="229"/>
      <c r="D161" s="230" t="s">
        <v>178</v>
      </c>
      <c r="E161" s="231" t="s">
        <v>21</v>
      </c>
      <c r="F161" s="232" t="s">
        <v>380</v>
      </c>
      <c r="G161" s="229"/>
      <c r="H161" s="231" t="s">
        <v>21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178</v>
      </c>
      <c r="AU161" s="238" t="s">
        <v>82</v>
      </c>
      <c r="AV161" s="12" t="s">
        <v>80</v>
      </c>
      <c r="AW161" s="12" t="s">
        <v>34</v>
      </c>
      <c r="AX161" s="12" t="s">
        <v>73</v>
      </c>
      <c r="AY161" s="238" t="s">
        <v>170</v>
      </c>
    </row>
    <row r="162" s="12" customFormat="1">
      <c r="B162" s="228"/>
      <c r="C162" s="229"/>
      <c r="D162" s="230" t="s">
        <v>178</v>
      </c>
      <c r="E162" s="231" t="s">
        <v>21</v>
      </c>
      <c r="F162" s="232" t="s">
        <v>1898</v>
      </c>
      <c r="G162" s="229"/>
      <c r="H162" s="231" t="s">
        <v>21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178</v>
      </c>
      <c r="AU162" s="238" t="s">
        <v>82</v>
      </c>
      <c r="AV162" s="12" t="s">
        <v>80</v>
      </c>
      <c r="AW162" s="12" t="s">
        <v>34</v>
      </c>
      <c r="AX162" s="12" t="s">
        <v>73</v>
      </c>
      <c r="AY162" s="238" t="s">
        <v>170</v>
      </c>
    </row>
    <row r="163" s="12" customFormat="1">
      <c r="B163" s="228"/>
      <c r="C163" s="229"/>
      <c r="D163" s="230" t="s">
        <v>178</v>
      </c>
      <c r="E163" s="231" t="s">
        <v>21</v>
      </c>
      <c r="F163" s="232" t="s">
        <v>1899</v>
      </c>
      <c r="G163" s="229"/>
      <c r="H163" s="231" t="s">
        <v>21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178</v>
      </c>
      <c r="AU163" s="238" t="s">
        <v>82</v>
      </c>
      <c r="AV163" s="12" t="s">
        <v>80</v>
      </c>
      <c r="AW163" s="12" t="s">
        <v>34</v>
      </c>
      <c r="AX163" s="12" t="s">
        <v>73</v>
      </c>
      <c r="AY163" s="238" t="s">
        <v>170</v>
      </c>
    </row>
    <row r="164" s="13" customFormat="1">
      <c r="B164" s="239"/>
      <c r="C164" s="240"/>
      <c r="D164" s="230" t="s">
        <v>178</v>
      </c>
      <c r="E164" s="241" t="s">
        <v>21</v>
      </c>
      <c r="F164" s="242" t="s">
        <v>1900</v>
      </c>
      <c r="G164" s="240"/>
      <c r="H164" s="243">
        <v>207.32499999999999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178</v>
      </c>
      <c r="AU164" s="249" t="s">
        <v>82</v>
      </c>
      <c r="AV164" s="13" t="s">
        <v>82</v>
      </c>
      <c r="AW164" s="13" t="s">
        <v>34</v>
      </c>
      <c r="AX164" s="13" t="s">
        <v>73</v>
      </c>
      <c r="AY164" s="249" t="s">
        <v>170</v>
      </c>
    </row>
    <row r="165" s="14" customFormat="1">
      <c r="B165" s="250"/>
      <c r="C165" s="251"/>
      <c r="D165" s="230" t="s">
        <v>178</v>
      </c>
      <c r="E165" s="252" t="s">
        <v>21</v>
      </c>
      <c r="F165" s="253" t="s">
        <v>200</v>
      </c>
      <c r="G165" s="251"/>
      <c r="H165" s="254">
        <v>207.32499999999999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178</v>
      </c>
      <c r="AU165" s="260" t="s">
        <v>82</v>
      </c>
      <c r="AV165" s="14" t="s">
        <v>92</v>
      </c>
      <c r="AW165" s="14" t="s">
        <v>34</v>
      </c>
      <c r="AX165" s="14" t="s">
        <v>80</v>
      </c>
      <c r="AY165" s="260" t="s">
        <v>170</v>
      </c>
    </row>
    <row r="166" s="11" customFormat="1" ht="22.8" customHeight="1">
      <c r="B166" s="200"/>
      <c r="C166" s="201"/>
      <c r="D166" s="202" t="s">
        <v>72</v>
      </c>
      <c r="E166" s="214" t="s">
        <v>389</v>
      </c>
      <c r="F166" s="214" t="s">
        <v>390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SUM(P167:P177)</f>
        <v>0</v>
      </c>
      <c r="Q166" s="208"/>
      <c r="R166" s="209">
        <f>SUM(R167:R177)</f>
        <v>0.053904499999999994</v>
      </c>
      <c r="S166" s="208"/>
      <c r="T166" s="210">
        <f>SUM(T167:T177)</f>
        <v>0</v>
      </c>
      <c r="AR166" s="211" t="s">
        <v>80</v>
      </c>
      <c r="AT166" s="212" t="s">
        <v>72</v>
      </c>
      <c r="AU166" s="212" t="s">
        <v>80</v>
      </c>
      <c r="AY166" s="211" t="s">
        <v>170</v>
      </c>
      <c r="BK166" s="213">
        <f>SUM(BK167:BK177)</f>
        <v>0</v>
      </c>
    </row>
    <row r="167" s="1" customFormat="1" ht="16.5" customHeight="1">
      <c r="B167" s="38"/>
      <c r="C167" s="216" t="s">
        <v>225</v>
      </c>
      <c r="D167" s="216" t="s">
        <v>172</v>
      </c>
      <c r="E167" s="217" t="s">
        <v>1901</v>
      </c>
      <c r="F167" s="218" t="s">
        <v>1902</v>
      </c>
      <c r="G167" s="219" t="s">
        <v>175</v>
      </c>
      <c r="H167" s="220">
        <v>414.64999999999998</v>
      </c>
      <c r="I167" s="221"/>
      <c r="J167" s="222">
        <f>ROUND(I167*H167,2)</f>
        <v>0</v>
      </c>
      <c r="K167" s="218" t="s">
        <v>176</v>
      </c>
      <c r="L167" s="43"/>
      <c r="M167" s="223" t="s">
        <v>21</v>
      </c>
      <c r="N167" s="224" t="s">
        <v>44</v>
      </c>
      <c r="O167" s="79"/>
      <c r="P167" s="225">
        <f>O167*H167</f>
        <v>0</v>
      </c>
      <c r="Q167" s="225">
        <v>0.00012999999999999999</v>
      </c>
      <c r="R167" s="225">
        <f>Q167*H167</f>
        <v>0.053904499999999994</v>
      </c>
      <c r="S167" s="225">
        <v>0</v>
      </c>
      <c r="T167" s="226">
        <f>S167*H167</f>
        <v>0</v>
      </c>
      <c r="AR167" s="17" t="s">
        <v>92</v>
      </c>
      <c r="AT167" s="17" t="s">
        <v>172</v>
      </c>
      <c r="AU167" s="17" t="s">
        <v>82</v>
      </c>
      <c r="AY167" s="17" t="s">
        <v>170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80</v>
      </c>
      <c r="BK167" s="227">
        <f>ROUND(I167*H167,2)</f>
        <v>0</v>
      </c>
      <c r="BL167" s="17" t="s">
        <v>92</v>
      </c>
      <c r="BM167" s="17" t="s">
        <v>1903</v>
      </c>
    </row>
    <row r="168" s="12" customFormat="1">
      <c r="B168" s="228"/>
      <c r="C168" s="229"/>
      <c r="D168" s="230" t="s">
        <v>178</v>
      </c>
      <c r="E168" s="231" t="s">
        <v>21</v>
      </c>
      <c r="F168" s="232" t="s">
        <v>1904</v>
      </c>
      <c r="G168" s="229"/>
      <c r="H168" s="231" t="s">
        <v>21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178</v>
      </c>
      <c r="AU168" s="238" t="s">
        <v>82</v>
      </c>
      <c r="AV168" s="12" t="s">
        <v>80</v>
      </c>
      <c r="AW168" s="12" t="s">
        <v>34</v>
      </c>
      <c r="AX168" s="12" t="s">
        <v>73</v>
      </c>
      <c r="AY168" s="238" t="s">
        <v>170</v>
      </c>
    </row>
    <row r="169" s="12" customFormat="1">
      <c r="B169" s="228"/>
      <c r="C169" s="229"/>
      <c r="D169" s="230" t="s">
        <v>178</v>
      </c>
      <c r="E169" s="231" t="s">
        <v>21</v>
      </c>
      <c r="F169" s="232" t="s">
        <v>1867</v>
      </c>
      <c r="G169" s="229"/>
      <c r="H169" s="231" t="s">
        <v>21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178</v>
      </c>
      <c r="AU169" s="238" t="s">
        <v>82</v>
      </c>
      <c r="AV169" s="12" t="s">
        <v>80</v>
      </c>
      <c r="AW169" s="12" t="s">
        <v>34</v>
      </c>
      <c r="AX169" s="12" t="s">
        <v>73</v>
      </c>
      <c r="AY169" s="238" t="s">
        <v>170</v>
      </c>
    </row>
    <row r="170" s="13" customFormat="1">
      <c r="B170" s="239"/>
      <c r="C170" s="240"/>
      <c r="D170" s="230" t="s">
        <v>178</v>
      </c>
      <c r="E170" s="241" t="s">
        <v>21</v>
      </c>
      <c r="F170" s="242" t="s">
        <v>1886</v>
      </c>
      <c r="G170" s="240"/>
      <c r="H170" s="243">
        <v>121.39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178</v>
      </c>
      <c r="AU170" s="249" t="s">
        <v>82</v>
      </c>
      <c r="AV170" s="13" t="s">
        <v>82</v>
      </c>
      <c r="AW170" s="13" t="s">
        <v>34</v>
      </c>
      <c r="AX170" s="13" t="s">
        <v>73</v>
      </c>
      <c r="AY170" s="249" t="s">
        <v>170</v>
      </c>
    </row>
    <row r="171" s="13" customFormat="1">
      <c r="B171" s="239"/>
      <c r="C171" s="240"/>
      <c r="D171" s="230" t="s">
        <v>178</v>
      </c>
      <c r="E171" s="241" t="s">
        <v>21</v>
      </c>
      <c r="F171" s="242" t="s">
        <v>1887</v>
      </c>
      <c r="G171" s="240"/>
      <c r="H171" s="243">
        <v>51.289999999999999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178</v>
      </c>
      <c r="AU171" s="249" t="s">
        <v>82</v>
      </c>
      <c r="AV171" s="13" t="s">
        <v>82</v>
      </c>
      <c r="AW171" s="13" t="s">
        <v>34</v>
      </c>
      <c r="AX171" s="13" t="s">
        <v>73</v>
      </c>
      <c r="AY171" s="249" t="s">
        <v>170</v>
      </c>
    </row>
    <row r="172" s="13" customFormat="1">
      <c r="B172" s="239"/>
      <c r="C172" s="240"/>
      <c r="D172" s="230" t="s">
        <v>178</v>
      </c>
      <c r="E172" s="241" t="s">
        <v>21</v>
      </c>
      <c r="F172" s="242" t="s">
        <v>1888</v>
      </c>
      <c r="G172" s="240"/>
      <c r="H172" s="243">
        <v>52.490000000000002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178</v>
      </c>
      <c r="AU172" s="249" t="s">
        <v>82</v>
      </c>
      <c r="AV172" s="13" t="s">
        <v>82</v>
      </c>
      <c r="AW172" s="13" t="s">
        <v>34</v>
      </c>
      <c r="AX172" s="13" t="s">
        <v>73</v>
      </c>
      <c r="AY172" s="249" t="s">
        <v>170</v>
      </c>
    </row>
    <row r="173" s="13" customFormat="1">
      <c r="B173" s="239"/>
      <c r="C173" s="240"/>
      <c r="D173" s="230" t="s">
        <v>178</v>
      </c>
      <c r="E173" s="241" t="s">
        <v>21</v>
      </c>
      <c r="F173" s="242" t="s">
        <v>1889</v>
      </c>
      <c r="G173" s="240"/>
      <c r="H173" s="243">
        <v>22.489999999999998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178</v>
      </c>
      <c r="AU173" s="249" t="s">
        <v>82</v>
      </c>
      <c r="AV173" s="13" t="s">
        <v>82</v>
      </c>
      <c r="AW173" s="13" t="s">
        <v>34</v>
      </c>
      <c r="AX173" s="13" t="s">
        <v>73</v>
      </c>
      <c r="AY173" s="249" t="s">
        <v>170</v>
      </c>
    </row>
    <row r="174" s="13" customFormat="1">
      <c r="B174" s="239"/>
      <c r="C174" s="240"/>
      <c r="D174" s="230" t="s">
        <v>178</v>
      </c>
      <c r="E174" s="241" t="s">
        <v>21</v>
      </c>
      <c r="F174" s="242" t="s">
        <v>1890</v>
      </c>
      <c r="G174" s="240"/>
      <c r="H174" s="243">
        <v>105.42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178</v>
      </c>
      <c r="AU174" s="249" t="s">
        <v>82</v>
      </c>
      <c r="AV174" s="13" t="s">
        <v>82</v>
      </c>
      <c r="AW174" s="13" t="s">
        <v>34</v>
      </c>
      <c r="AX174" s="13" t="s">
        <v>73</v>
      </c>
      <c r="AY174" s="249" t="s">
        <v>170</v>
      </c>
    </row>
    <row r="175" s="13" customFormat="1">
      <c r="B175" s="239"/>
      <c r="C175" s="240"/>
      <c r="D175" s="230" t="s">
        <v>178</v>
      </c>
      <c r="E175" s="241" t="s">
        <v>21</v>
      </c>
      <c r="F175" s="242" t="s">
        <v>1891</v>
      </c>
      <c r="G175" s="240"/>
      <c r="H175" s="243">
        <v>20.940000000000001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178</v>
      </c>
      <c r="AU175" s="249" t="s">
        <v>82</v>
      </c>
      <c r="AV175" s="13" t="s">
        <v>82</v>
      </c>
      <c r="AW175" s="13" t="s">
        <v>34</v>
      </c>
      <c r="AX175" s="13" t="s">
        <v>73</v>
      </c>
      <c r="AY175" s="249" t="s">
        <v>170</v>
      </c>
    </row>
    <row r="176" s="13" customFormat="1">
      <c r="B176" s="239"/>
      <c r="C176" s="240"/>
      <c r="D176" s="230" t="s">
        <v>178</v>
      </c>
      <c r="E176" s="241" t="s">
        <v>21</v>
      </c>
      <c r="F176" s="242" t="s">
        <v>1892</v>
      </c>
      <c r="G176" s="240"/>
      <c r="H176" s="243">
        <v>40.630000000000003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178</v>
      </c>
      <c r="AU176" s="249" t="s">
        <v>82</v>
      </c>
      <c r="AV176" s="13" t="s">
        <v>82</v>
      </c>
      <c r="AW176" s="13" t="s">
        <v>34</v>
      </c>
      <c r="AX176" s="13" t="s">
        <v>73</v>
      </c>
      <c r="AY176" s="249" t="s">
        <v>170</v>
      </c>
    </row>
    <row r="177" s="14" customFormat="1">
      <c r="B177" s="250"/>
      <c r="C177" s="251"/>
      <c r="D177" s="230" t="s">
        <v>178</v>
      </c>
      <c r="E177" s="252" t="s">
        <v>21</v>
      </c>
      <c r="F177" s="253" t="s">
        <v>200</v>
      </c>
      <c r="G177" s="251"/>
      <c r="H177" s="254">
        <v>414.65000000000003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178</v>
      </c>
      <c r="AU177" s="260" t="s">
        <v>82</v>
      </c>
      <c r="AV177" s="14" t="s">
        <v>92</v>
      </c>
      <c r="AW177" s="14" t="s">
        <v>34</v>
      </c>
      <c r="AX177" s="14" t="s">
        <v>80</v>
      </c>
      <c r="AY177" s="260" t="s">
        <v>170</v>
      </c>
    </row>
    <row r="178" s="11" customFormat="1" ht="22.8" customHeight="1">
      <c r="B178" s="200"/>
      <c r="C178" s="201"/>
      <c r="D178" s="202" t="s">
        <v>72</v>
      </c>
      <c r="E178" s="214" t="s">
        <v>399</v>
      </c>
      <c r="F178" s="214" t="s">
        <v>400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SUM(P179:P206)</f>
        <v>0</v>
      </c>
      <c r="Q178" s="208"/>
      <c r="R178" s="209">
        <f>SUM(R179:R206)</f>
        <v>0</v>
      </c>
      <c r="S178" s="208"/>
      <c r="T178" s="210">
        <f>SUM(T179:T206)</f>
        <v>134.67831999999999</v>
      </c>
      <c r="AR178" s="211" t="s">
        <v>80</v>
      </c>
      <c r="AT178" s="212" t="s">
        <v>72</v>
      </c>
      <c r="AU178" s="212" t="s">
        <v>80</v>
      </c>
      <c r="AY178" s="211" t="s">
        <v>170</v>
      </c>
      <c r="BK178" s="213">
        <f>SUM(BK179:BK206)</f>
        <v>0</v>
      </c>
    </row>
    <row r="179" s="1" customFormat="1" ht="16.5" customHeight="1">
      <c r="B179" s="38"/>
      <c r="C179" s="216" t="s">
        <v>233</v>
      </c>
      <c r="D179" s="216" t="s">
        <v>172</v>
      </c>
      <c r="E179" s="217" t="s">
        <v>540</v>
      </c>
      <c r="F179" s="218" t="s">
        <v>541</v>
      </c>
      <c r="G179" s="219" t="s">
        <v>175</v>
      </c>
      <c r="H179" s="220">
        <v>580.50999999999999</v>
      </c>
      <c r="I179" s="221"/>
      <c r="J179" s="222">
        <f>ROUND(I179*H179,2)</f>
        <v>0</v>
      </c>
      <c r="K179" s="218" t="s">
        <v>176</v>
      </c>
      <c r="L179" s="43"/>
      <c r="M179" s="223" t="s">
        <v>21</v>
      </c>
      <c r="N179" s="224" t="s">
        <v>44</v>
      </c>
      <c r="O179" s="79"/>
      <c r="P179" s="225">
        <f>O179*H179</f>
        <v>0</v>
      </c>
      <c r="Q179" s="225">
        <v>0</v>
      </c>
      <c r="R179" s="225">
        <f>Q179*H179</f>
        <v>0</v>
      </c>
      <c r="S179" s="225">
        <v>0.050000000000000003</v>
      </c>
      <c r="T179" s="226">
        <f>S179*H179</f>
        <v>29.025500000000001</v>
      </c>
      <c r="AR179" s="17" t="s">
        <v>92</v>
      </c>
      <c r="AT179" s="17" t="s">
        <v>172</v>
      </c>
      <c r="AU179" s="17" t="s">
        <v>82</v>
      </c>
      <c r="AY179" s="17" t="s">
        <v>170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7" t="s">
        <v>80</v>
      </c>
      <c r="BK179" s="227">
        <f>ROUND(I179*H179,2)</f>
        <v>0</v>
      </c>
      <c r="BL179" s="17" t="s">
        <v>92</v>
      </c>
      <c r="BM179" s="17" t="s">
        <v>1905</v>
      </c>
    </row>
    <row r="180" s="12" customFormat="1">
      <c r="B180" s="228"/>
      <c r="C180" s="229"/>
      <c r="D180" s="230" t="s">
        <v>178</v>
      </c>
      <c r="E180" s="231" t="s">
        <v>21</v>
      </c>
      <c r="F180" s="232" t="s">
        <v>1906</v>
      </c>
      <c r="G180" s="229"/>
      <c r="H180" s="231" t="s">
        <v>21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178</v>
      </c>
      <c r="AU180" s="238" t="s">
        <v>82</v>
      </c>
      <c r="AV180" s="12" t="s">
        <v>80</v>
      </c>
      <c r="AW180" s="12" t="s">
        <v>34</v>
      </c>
      <c r="AX180" s="12" t="s">
        <v>73</v>
      </c>
      <c r="AY180" s="238" t="s">
        <v>170</v>
      </c>
    </row>
    <row r="181" s="12" customFormat="1">
      <c r="B181" s="228"/>
      <c r="C181" s="229"/>
      <c r="D181" s="230" t="s">
        <v>178</v>
      </c>
      <c r="E181" s="231" t="s">
        <v>21</v>
      </c>
      <c r="F181" s="232" t="s">
        <v>1867</v>
      </c>
      <c r="G181" s="229"/>
      <c r="H181" s="231" t="s">
        <v>21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178</v>
      </c>
      <c r="AU181" s="238" t="s">
        <v>82</v>
      </c>
      <c r="AV181" s="12" t="s">
        <v>80</v>
      </c>
      <c r="AW181" s="12" t="s">
        <v>34</v>
      </c>
      <c r="AX181" s="12" t="s">
        <v>73</v>
      </c>
      <c r="AY181" s="238" t="s">
        <v>170</v>
      </c>
    </row>
    <row r="182" s="12" customFormat="1">
      <c r="B182" s="228"/>
      <c r="C182" s="229"/>
      <c r="D182" s="230" t="s">
        <v>178</v>
      </c>
      <c r="E182" s="231" t="s">
        <v>21</v>
      </c>
      <c r="F182" s="232" t="s">
        <v>1907</v>
      </c>
      <c r="G182" s="229"/>
      <c r="H182" s="231" t="s">
        <v>21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178</v>
      </c>
      <c r="AU182" s="238" t="s">
        <v>82</v>
      </c>
      <c r="AV182" s="12" t="s">
        <v>80</v>
      </c>
      <c r="AW182" s="12" t="s">
        <v>34</v>
      </c>
      <c r="AX182" s="12" t="s">
        <v>73</v>
      </c>
      <c r="AY182" s="238" t="s">
        <v>170</v>
      </c>
    </row>
    <row r="183" s="13" customFormat="1">
      <c r="B183" s="239"/>
      <c r="C183" s="240"/>
      <c r="D183" s="230" t="s">
        <v>178</v>
      </c>
      <c r="E183" s="241" t="s">
        <v>21</v>
      </c>
      <c r="F183" s="242" t="s">
        <v>1908</v>
      </c>
      <c r="G183" s="240"/>
      <c r="H183" s="243">
        <v>169.946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178</v>
      </c>
      <c r="AU183" s="249" t="s">
        <v>82</v>
      </c>
      <c r="AV183" s="13" t="s">
        <v>82</v>
      </c>
      <c r="AW183" s="13" t="s">
        <v>34</v>
      </c>
      <c r="AX183" s="13" t="s">
        <v>73</v>
      </c>
      <c r="AY183" s="249" t="s">
        <v>170</v>
      </c>
    </row>
    <row r="184" s="13" customFormat="1">
      <c r="B184" s="239"/>
      <c r="C184" s="240"/>
      <c r="D184" s="230" t="s">
        <v>178</v>
      </c>
      <c r="E184" s="241" t="s">
        <v>21</v>
      </c>
      <c r="F184" s="242" t="s">
        <v>1909</v>
      </c>
      <c r="G184" s="240"/>
      <c r="H184" s="243">
        <v>71.805999999999997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178</v>
      </c>
      <c r="AU184" s="249" t="s">
        <v>82</v>
      </c>
      <c r="AV184" s="13" t="s">
        <v>82</v>
      </c>
      <c r="AW184" s="13" t="s">
        <v>34</v>
      </c>
      <c r="AX184" s="13" t="s">
        <v>73</v>
      </c>
      <c r="AY184" s="249" t="s">
        <v>170</v>
      </c>
    </row>
    <row r="185" s="13" customFormat="1">
      <c r="B185" s="239"/>
      <c r="C185" s="240"/>
      <c r="D185" s="230" t="s">
        <v>178</v>
      </c>
      <c r="E185" s="241" t="s">
        <v>21</v>
      </c>
      <c r="F185" s="242" t="s">
        <v>1910</v>
      </c>
      <c r="G185" s="240"/>
      <c r="H185" s="243">
        <v>73.486000000000004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AT185" s="249" t="s">
        <v>178</v>
      </c>
      <c r="AU185" s="249" t="s">
        <v>82</v>
      </c>
      <c r="AV185" s="13" t="s">
        <v>82</v>
      </c>
      <c r="AW185" s="13" t="s">
        <v>34</v>
      </c>
      <c r="AX185" s="13" t="s">
        <v>73</v>
      </c>
      <c r="AY185" s="249" t="s">
        <v>170</v>
      </c>
    </row>
    <row r="186" s="13" customFormat="1">
      <c r="B186" s="239"/>
      <c r="C186" s="240"/>
      <c r="D186" s="230" t="s">
        <v>178</v>
      </c>
      <c r="E186" s="241" t="s">
        <v>21</v>
      </c>
      <c r="F186" s="242" t="s">
        <v>1911</v>
      </c>
      <c r="G186" s="240"/>
      <c r="H186" s="243">
        <v>31.486000000000001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178</v>
      </c>
      <c r="AU186" s="249" t="s">
        <v>82</v>
      </c>
      <c r="AV186" s="13" t="s">
        <v>82</v>
      </c>
      <c r="AW186" s="13" t="s">
        <v>34</v>
      </c>
      <c r="AX186" s="13" t="s">
        <v>73</v>
      </c>
      <c r="AY186" s="249" t="s">
        <v>170</v>
      </c>
    </row>
    <row r="187" s="13" customFormat="1">
      <c r="B187" s="239"/>
      <c r="C187" s="240"/>
      <c r="D187" s="230" t="s">
        <v>178</v>
      </c>
      <c r="E187" s="241" t="s">
        <v>21</v>
      </c>
      <c r="F187" s="242" t="s">
        <v>1912</v>
      </c>
      <c r="G187" s="240"/>
      <c r="H187" s="243">
        <v>147.58799999999999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178</v>
      </c>
      <c r="AU187" s="249" t="s">
        <v>82</v>
      </c>
      <c r="AV187" s="13" t="s">
        <v>82</v>
      </c>
      <c r="AW187" s="13" t="s">
        <v>34</v>
      </c>
      <c r="AX187" s="13" t="s">
        <v>73</v>
      </c>
      <c r="AY187" s="249" t="s">
        <v>170</v>
      </c>
    </row>
    <row r="188" s="13" customFormat="1">
      <c r="B188" s="239"/>
      <c r="C188" s="240"/>
      <c r="D188" s="230" t="s">
        <v>178</v>
      </c>
      <c r="E188" s="241" t="s">
        <v>21</v>
      </c>
      <c r="F188" s="242" t="s">
        <v>1913</v>
      </c>
      <c r="G188" s="240"/>
      <c r="H188" s="243">
        <v>29.315999999999999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178</v>
      </c>
      <c r="AU188" s="249" t="s">
        <v>82</v>
      </c>
      <c r="AV188" s="13" t="s">
        <v>82</v>
      </c>
      <c r="AW188" s="13" t="s">
        <v>34</v>
      </c>
      <c r="AX188" s="13" t="s">
        <v>73</v>
      </c>
      <c r="AY188" s="249" t="s">
        <v>170</v>
      </c>
    </row>
    <row r="189" s="13" customFormat="1">
      <c r="B189" s="239"/>
      <c r="C189" s="240"/>
      <c r="D189" s="230" t="s">
        <v>178</v>
      </c>
      <c r="E189" s="241" t="s">
        <v>21</v>
      </c>
      <c r="F189" s="242" t="s">
        <v>1914</v>
      </c>
      <c r="G189" s="240"/>
      <c r="H189" s="243">
        <v>56.881999999999998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178</v>
      </c>
      <c r="AU189" s="249" t="s">
        <v>82</v>
      </c>
      <c r="AV189" s="13" t="s">
        <v>82</v>
      </c>
      <c r="AW189" s="13" t="s">
        <v>34</v>
      </c>
      <c r="AX189" s="13" t="s">
        <v>73</v>
      </c>
      <c r="AY189" s="249" t="s">
        <v>170</v>
      </c>
    </row>
    <row r="190" s="14" customFormat="1">
      <c r="B190" s="250"/>
      <c r="C190" s="251"/>
      <c r="D190" s="230" t="s">
        <v>178</v>
      </c>
      <c r="E190" s="252" t="s">
        <v>21</v>
      </c>
      <c r="F190" s="253" t="s">
        <v>200</v>
      </c>
      <c r="G190" s="251"/>
      <c r="H190" s="254">
        <v>580.50999999999999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178</v>
      </c>
      <c r="AU190" s="260" t="s">
        <v>82</v>
      </c>
      <c r="AV190" s="14" t="s">
        <v>92</v>
      </c>
      <c r="AW190" s="14" t="s">
        <v>34</v>
      </c>
      <c r="AX190" s="14" t="s">
        <v>80</v>
      </c>
      <c r="AY190" s="260" t="s">
        <v>170</v>
      </c>
    </row>
    <row r="191" s="1" customFormat="1" ht="22.5" customHeight="1">
      <c r="B191" s="38"/>
      <c r="C191" s="216" t="s">
        <v>237</v>
      </c>
      <c r="D191" s="216" t="s">
        <v>172</v>
      </c>
      <c r="E191" s="217" t="s">
        <v>546</v>
      </c>
      <c r="F191" s="218" t="s">
        <v>547</v>
      </c>
      <c r="G191" s="219" t="s">
        <v>175</v>
      </c>
      <c r="H191" s="220">
        <v>1625.4280000000001</v>
      </c>
      <c r="I191" s="221"/>
      <c r="J191" s="222">
        <f>ROUND(I191*H191,2)</f>
        <v>0</v>
      </c>
      <c r="K191" s="218" t="s">
        <v>176</v>
      </c>
      <c r="L191" s="43"/>
      <c r="M191" s="223" t="s">
        <v>21</v>
      </c>
      <c r="N191" s="224" t="s">
        <v>44</v>
      </c>
      <c r="O191" s="79"/>
      <c r="P191" s="225">
        <f>O191*H191</f>
        <v>0</v>
      </c>
      <c r="Q191" s="225">
        <v>0</v>
      </c>
      <c r="R191" s="225">
        <f>Q191*H191</f>
        <v>0</v>
      </c>
      <c r="S191" s="225">
        <v>0.045999999999999999</v>
      </c>
      <c r="T191" s="226">
        <f>S191*H191</f>
        <v>74.769688000000002</v>
      </c>
      <c r="AR191" s="17" t="s">
        <v>92</v>
      </c>
      <c r="AT191" s="17" t="s">
        <v>172</v>
      </c>
      <c r="AU191" s="17" t="s">
        <v>82</v>
      </c>
      <c r="AY191" s="17" t="s">
        <v>170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7" t="s">
        <v>80</v>
      </c>
      <c r="BK191" s="227">
        <f>ROUND(I191*H191,2)</f>
        <v>0</v>
      </c>
      <c r="BL191" s="17" t="s">
        <v>92</v>
      </c>
      <c r="BM191" s="17" t="s">
        <v>1915</v>
      </c>
    </row>
    <row r="192" s="12" customFormat="1">
      <c r="B192" s="228"/>
      <c r="C192" s="229"/>
      <c r="D192" s="230" t="s">
        <v>178</v>
      </c>
      <c r="E192" s="231" t="s">
        <v>21</v>
      </c>
      <c r="F192" s="232" t="s">
        <v>1916</v>
      </c>
      <c r="G192" s="229"/>
      <c r="H192" s="231" t="s">
        <v>21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178</v>
      </c>
      <c r="AU192" s="238" t="s">
        <v>82</v>
      </c>
      <c r="AV192" s="12" t="s">
        <v>80</v>
      </c>
      <c r="AW192" s="12" t="s">
        <v>34</v>
      </c>
      <c r="AX192" s="12" t="s">
        <v>73</v>
      </c>
      <c r="AY192" s="238" t="s">
        <v>170</v>
      </c>
    </row>
    <row r="193" s="13" customFormat="1">
      <c r="B193" s="239"/>
      <c r="C193" s="240"/>
      <c r="D193" s="230" t="s">
        <v>178</v>
      </c>
      <c r="E193" s="241" t="s">
        <v>21</v>
      </c>
      <c r="F193" s="242" t="s">
        <v>1917</v>
      </c>
      <c r="G193" s="240"/>
      <c r="H193" s="243">
        <v>1625.4280000000001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178</v>
      </c>
      <c r="AU193" s="249" t="s">
        <v>82</v>
      </c>
      <c r="AV193" s="13" t="s">
        <v>82</v>
      </c>
      <c r="AW193" s="13" t="s">
        <v>34</v>
      </c>
      <c r="AX193" s="13" t="s">
        <v>80</v>
      </c>
      <c r="AY193" s="249" t="s">
        <v>170</v>
      </c>
    </row>
    <row r="194" s="1" customFormat="1" ht="16.5" customHeight="1">
      <c r="B194" s="38"/>
      <c r="C194" s="216" t="s">
        <v>259</v>
      </c>
      <c r="D194" s="216" t="s">
        <v>172</v>
      </c>
      <c r="E194" s="217" t="s">
        <v>1918</v>
      </c>
      <c r="F194" s="218" t="s">
        <v>1919</v>
      </c>
      <c r="G194" s="219" t="s">
        <v>175</v>
      </c>
      <c r="H194" s="220">
        <v>2205.9380000000001</v>
      </c>
      <c r="I194" s="221"/>
      <c r="J194" s="222">
        <f>ROUND(I194*H194,2)</f>
        <v>0</v>
      </c>
      <c r="K194" s="218" t="s">
        <v>176</v>
      </c>
      <c r="L194" s="43"/>
      <c r="M194" s="223" t="s">
        <v>21</v>
      </c>
      <c r="N194" s="224" t="s">
        <v>44</v>
      </c>
      <c r="O194" s="79"/>
      <c r="P194" s="225">
        <f>O194*H194</f>
        <v>0</v>
      </c>
      <c r="Q194" s="225">
        <v>0</v>
      </c>
      <c r="R194" s="225">
        <f>Q194*H194</f>
        <v>0</v>
      </c>
      <c r="S194" s="225">
        <v>0.014</v>
      </c>
      <c r="T194" s="226">
        <f>S194*H194</f>
        <v>30.883132000000003</v>
      </c>
      <c r="AR194" s="17" t="s">
        <v>92</v>
      </c>
      <c r="AT194" s="17" t="s">
        <v>172</v>
      </c>
      <c r="AU194" s="17" t="s">
        <v>82</v>
      </c>
      <c r="AY194" s="17" t="s">
        <v>170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7" t="s">
        <v>80</v>
      </c>
      <c r="BK194" s="227">
        <f>ROUND(I194*H194,2)</f>
        <v>0</v>
      </c>
      <c r="BL194" s="17" t="s">
        <v>92</v>
      </c>
      <c r="BM194" s="17" t="s">
        <v>1920</v>
      </c>
    </row>
    <row r="195" s="13" customFormat="1">
      <c r="B195" s="239"/>
      <c r="C195" s="240"/>
      <c r="D195" s="230" t="s">
        <v>178</v>
      </c>
      <c r="E195" s="241" t="s">
        <v>21</v>
      </c>
      <c r="F195" s="242" t="s">
        <v>1921</v>
      </c>
      <c r="G195" s="240"/>
      <c r="H195" s="243">
        <v>2205.9380000000001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178</v>
      </c>
      <c r="AU195" s="249" t="s">
        <v>82</v>
      </c>
      <c r="AV195" s="13" t="s">
        <v>82</v>
      </c>
      <c r="AW195" s="13" t="s">
        <v>34</v>
      </c>
      <c r="AX195" s="13" t="s">
        <v>80</v>
      </c>
      <c r="AY195" s="249" t="s">
        <v>170</v>
      </c>
    </row>
    <row r="196" s="1" customFormat="1" ht="22.5" customHeight="1">
      <c r="B196" s="38"/>
      <c r="C196" s="216" t="s">
        <v>282</v>
      </c>
      <c r="D196" s="216" t="s">
        <v>172</v>
      </c>
      <c r="E196" s="217" t="s">
        <v>568</v>
      </c>
      <c r="F196" s="218" t="s">
        <v>569</v>
      </c>
      <c r="G196" s="219" t="s">
        <v>570</v>
      </c>
      <c r="H196" s="220">
        <v>134.678</v>
      </c>
      <c r="I196" s="221"/>
      <c r="J196" s="222">
        <f>ROUND(I196*H196,2)</f>
        <v>0</v>
      </c>
      <c r="K196" s="218" t="s">
        <v>176</v>
      </c>
      <c r="L196" s="43"/>
      <c r="M196" s="223" t="s">
        <v>21</v>
      </c>
      <c r="N196" s="224" t="s">
        <v>44</v>
      </c>
      <c r="O196" s="7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7" t="s">
        <v>92</v>
      </c>
      <c r="AT196" s="17" t="s">
        <v>172</v>
      </c>
      <c r="AU196" s="17" t="s">
        <v>82</v>
      </c>
      <c r="AY196" s="17" t="s">
        <v>170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80</v>
      </c>
      <c r="BK196" s="227">
        <f>ROUND(I196*H196,2)</f>
        <v>0</v>
      </c>
      <c r="BL196" s="17" t="s">
        <v>92</v>
      </c>
      <c r="BM196" s="17" t="s">
        <v>1922</v>
      </c>
    </row>
    <row r="197" s="13" customFormat="1">
      <c r="B197" s="239"/>
      <c r="C197" s="240"/>
      <c r="D197" s="230" t="s">
        <v>178</v>
      </c>
      <c r="E197" s="241" t="s">
        <v>21</v>
      </c>
      <c r="F197" s="242" t="s">
        <v>1923</v>
      </c>
      <c r="G197" s="240"/>
      <c r="H197" s="243">
        <v>134.678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178</v>
      </c>
      <c r="AU197" s="249" t="s">
        <v>82</v>
      </c>
      <c r="AV197" s="13" t="s">
        <v>82</v>
      </c>
      <c r="AW197" s="13" t="s">
        <v>34</v>
      </c>
      <c r="AX197" s="13" t="s">
        <v>80</v>
      </c>
      <c r="AY197" s="249" t="s">
        <v>170</v>
      </c>
    </row>
    <row r="198" s="1" customFormat="1" ht="22.5" customHeight="1">
      <c r="B198" s="38"/>
      <c r="C198" s="216" t="s">
        <v>291</v>
      </c>
      <c r="D198" s="216" t="s">
        <v>172</v>
      </c>
      <c r="E198" s="217" t="s">
        <v>1924</v>
      </c>
      <c r="F198" s="218" t="s">
        <v>1925</v>
      </c>
      <c r="G198" s="219" t="s">
        <v>570</v>
      </c>
      <c r="H198" s="220">
        <v>673.38999999999999</v>
      </c>
      <c r="I198" s="221"/>
      <c r="J198" s="222">
        <f>ROUND(I198*H198,2)</f>
        <v>0</v>
      </c>
      <c r="K198" s="218" t="s">
        <v>176</v>
      </c>
      <c r="L198" s="43"/>
      <c r="M198" s="223" t="s">
        <v>21</v>
      </c>
      <c r="N198" s="224" t="s">
        <v>44</v>
      </c>
      <c r="O198" s="7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AR198" s="17" t="s">
        <v>92</v>
      </c>
      <c r="AT198" s="17" t="s">
        <v>172</v>
      </c>
      <c r="AU198" s="17" t="s">
        <v>82</v>
      </c>
      <c r="AY198" s="17" t="s">
        <v>170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7" t="s">
        <v>80</v>
      </c>
      <c r="BK198" s="227">
        <f>ROUND(I198*H198,2)</f>
        <v>0</v>
      </c>
      <c r="BL198" s="17" t="s">
        <v>92</v>
      </c>
      <c r="BM198" s="17" t="s">
        <v>1926</v>
      </c>
    </row>
    <row r="199" s="12" customFormat="1">
      <c r="B199" s="228"/>
      <c r="C199" s="229"/>
      <c r="D199" s="230" t="s">
        <v>178</v>
      </c>
      <c r="E199" s="231" t="s">
        <v>21</v>
      </c>
      <c r="F199" s="232" t="s">
        <v>1927</v>
      </c>
      <c r="G199" s="229"/>
      <c r="H199" s="231" t="s">
        <v>21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178</v>
      </c>
      <c r="AU199" s="238" t="s">
        <v>82</v>
      </c>
      <c r="AV199" s="12" t="s">
        <v>80</v>
      </c>
      <c r="AW199" s="12" t="s">
        <v>34</v>
      </c>
      <c r="AX199" s="12" t="s">
        <v>73</v>
      </c>
      <c r="AY199" s="238" t="s">
        <v>170</v>
      </c>
    </row>
    <row r="200" s="13" customFormat="1">
      <c r="B200" s="239"/>
      <c r="C200" s="240"/>
      <c r="D200" s="230" t="s">
        <v>178</v>
      </c>
      <c r="E200" s="241" t="s">
        <v>21</v>
      </c>
      <c r="F200" s="242" t="s">
        <v>1928</v>
      </c>
      <c r="G200" s="240"/>
      <c r="H200" s="243">
        <v>673.38999999999999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178</v>
      </c>
      <c r="AU200" s="249" t="s">
        <v>82</v>
      </c>
      <c r="AV200" s="13" t="s">
        <v>82</v>
      </c>
      <c r="AW200" s="13" t="s">
        <v>34</v>
      </c>
      <c r="AX200" s="13" t="s">
        <v>80</v>
      </c>
      <c r="AY200" s="249" t="s">
        <v>170</v>
      </c>
    </row>
    <row r="201" s="1" customFormat="1" ht="16.5" customHeight="1">
      <c r="B201" s="38"/>
      <c r="C201" s="216" t="s">
        <v>8</v>
      </c>
      <c r="D201" s="216" t="s">
        <v>172</v>
      </c>
      <c r="E201" s="217" t="s">
        <v>574</v>
      </c>
      <c r="F201" s="218" t="s">
        <v>575</v>
      </c>
      <c r="G201" s="219" t="s">
        <v>570</v>
      </c>
      <c r="H201" s="220">
        <v>134.678</v>
      </c>
      <c r="I201" s="221"/>
      <c r="J201" s="222">
        <f>ROUND(I201*H201,2)</f>
        <v>0</v>
      </c>
      <c r="K201" s="218" t="s">
        <v>176</v>
      </c>
      <c r="L201" s="43"/>
      <c r="M201" s="223" t="s">
        <v>21</v>
      </c>
      <c r="N201" s="224" t="s">
        <v>44</v>
      </c>
      <c r="O201" s="7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AR201" s="17" t="s">
        <v>92</v>
      </c>
      <c r="AT201" s="17" t="s">
        <v>172</v>
      </c>
      <c r="AU201" s="17" t="s">
        <v>82</v>
      </c>
      <c r="AY201" s="17" t="s">
        <v>170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7" t="s">
        <v>80</v>
      </c>
      <c r="BK201" s="227">
        <f>ROUND(I201*H201,2)</f>
        <v>0</v>
      </c>
      <c r="BL201" s="17" t="s">
        <v>92</v>
      </c>
      <c r="BM201" s="17" t="s">
        <v>1929</v>
      </c>
    </row>
    <row r="202" s="13" customFormat="1">
      <c r="B202" s="239"/>
      <c r="C202" s="240"/>
      <c r="D202" s="230" t="s">
        <v>178</v>
      </c>
      <c r="E202" s="241" t="s">
        <v>21</v>
      </c>
      <c r="F202" s="242" t="s">
        <v>1923</v>
      </c>
      <c r="G202" s="240"/>
      <c r="H202" s="243">
        <v>134.678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178</v>
      </c>
      <c r="AU202" s="249" t="s">
        <v>82</v>
      </c>
      <c r="AV202" s="13" t="s">
        <v>82</v>
      </c>
      <c r="AW202" s="13" t="s">
        <v>34</v>
      </c>
      <c r="AX202" s="13" t="s">
        <v>80</v>
      </c>
      <c r="AY202" s="249" t="s">
        <v>170</v>
      </c>
    </row>
    <row r="203" s="1" customFormat="1" ht="22.5" customHeight="1">
      <c r="B203" s="38"/>
      <c r="C203" s="216" t="s">
        <v>303</v>
      </c>
      <c r="D203" s="216" t="s">
        <v>172</v>
      </c>
      <c r="E203" s="217" t="s">
        <v>578</v>
      </c>
      <c r="F203" s="218" t="s">
        <v>579</v>
      </c>
      <c r="G203" s="219" t="s">
        <v>570</v>
      </c>
      <c r="H203" s="220">
        <v>2558.8820000000001</v>
      </c>
      <c r="I203" s="221"/>
      <c r="J203" s="222">
        <f>ROUND(I203*H203,2)</f>
        <v>0</v>
      </c>
      <c r="K203" s="218" t="s">
        <v>176</v>
      </c>
      <c r="L203" s="43"/>
      <c r="M203" s="223" t="s">
        <v>21</v>
      </c>
      <c r="N203" s="224" t="s">
        <v>44</v>
      </c>
      <c r="O203" s="79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AR203" s="17" t="s">
        <v>92</v>
      </c>
      <c r="AT203" s="17" t="s">
        <v>172</v>
      </c>
      <c r="AU203" s="17" t="s">
        <v>82</v>
      </c>
      <c r="AY203" s="17" t="s">
        <v>170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7" t="s">
        <v>80</v>
      </c>
      <c r="BK203" s="227">
        <f>ROUND(I203*H203,2)</f>
        <v>0</v>
      </c>
      <c r="BL203" s="17" t="s">
        <v>92</v>
      </c>
      <c r="BM203" s="17" t="s">
        <v>1930</v>
      </c>
    </row>
    <row r="204" s="13" customFormat="1">
      <c r="B204" s="239"/>
      <c r="C204" s="240"/>
      <c r="D204" s="230" t="s">
        <v>178</v>
      </c>
      <c r="E204" s="241" t="s">
        <v>21</v>
      </c>
      <c r="F204" s="242" t="s">
        <v>1931</v>
      </c>
      <c r="G204" s="240"/>
      <c r="H204" s="243">
        <v>2558.8820000000001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178</v>
      </c>
      <c r="AU204" s="249" t="s">
        <v>82</v>
      </c>
      <c r="AV204" s="13" t="s">
        <v>82</v>
      </c>
      <c r="AW204" s="13" t="s">
        <v>34</v>
      </c>
      <c r="AX204" s="13" t="s">
        <v>80</v>
      </c>
      <c r="AY204" s="249" t="s">
        <v>170</v>
      </c>
    </row>
    <row r="205" s="1" customFormat="1" ht="22.5" customHeight="1">
      <c r="B205" s="38"/>
      <c r="C205" s="216" t="s">
        <v>310</v>
      </c>
      <c r="D205" s="216" t="s">
        <v>172</v>
      </c>
      <c r="E205" s="217" t="s">
        <v>603</v>
      </c>
      <c r="F205" s="218" t="s">
        <v>604</v>
      </c>
      <c r="G205" s="219" t="s">
        <v>570</v>
      </c>
      <c r="H205" s="220">
        <v>134.678</v>
      </c>
      <c r="I205" s="221"/>
      <c r="J205" s="222">
        <f>ROUND(I205*H205,2)</f>
        <v>0</v>
      </c>
      <c r="K205" s="218" t="s">
        <v>176</v>
      </c>
      <c r="L205" s="43"/>
      <c r="M205" s="223" t="s">
        <v>21</v>
      </c>
      <c r="N205" s="224" t="s">
        <v>44</v>
      </c>
      <c r="O205" s="7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7" t="s">
        <v>92</v>
      </c>
      <c r="AT205" s="17" t="s">
        <v>172</v>
      </c>
      <c r="AU205" s="17" t="s">
        <v>82</v>
      </c>
      <c r="AY205" s="17" t="s">
        <v>170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7" t="s">
        <v>80</v>
      </c>
      <c r="BK205" s="227">
        <f>ROUND(I205*H205,2)</f>
        <v>0</v>
      </c>
      <c r="BL205" s="17" t="s">
        <v>92</v>
      </c>
      <c r="BM205" s="17" t="s">
        <v>1932</v>
      </c>
    </row>
    <row r="206" s="13" customFormat="1">
      <c r="B206" s="239"/>
      <c r="C206" s="240"/>
      <c r="D206" s="230" t="s">
        <v>178</v>
      </c>
      <c r="E206" s="241" t="s">
        <v>21</v>
      </c>
      <c r="F206" s="242" t="s">
        <v>1923</v>
      </c>
      <c r="G206" s="240"/>
      <c r="H206" s="243">
        <v>134.678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178</v>
      </c>
      <c r="AU206" s="249" t="s">
        <v>82</v>
      </c>
      <c r="AV206" s="13" t="s">
        <v>82</v>
      </c>
      <c r="AW206" s="13" t="s">
        <v>34</v>
      </c>
      <c r="AX206" s="13" t="s">
        <v>80</v>
      </c>
      <c r="AY206" s="249" t="s">
        <v>170</v>
      </c>
    </row>
    <row r="207" s="11" customFormat="1" ht="22.8" customHeight="1">
      <c r="B207" s="200"/>
      <c r="C207" s="201"/>
      <c r="D207" s="202" t="s">
        <v>72</v>
      </c>
      <c r="E207" s="214" t="s">
        <v>607</v>
      </c>
      <c r="F207" s="214" t="s">
        <v>608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SUM(P208:P209)</f>
        <v>0</v>
      </c>
      <c r="Q207" s="208"/>
      <c r="R207" s="209">
        <f>SUM(R208:R209)</f>
        <v>0</v>
      </c>
      <c r="S207" s="208"/>
      <c r="T207" s="210">
        <f>SUM(T208:T209)</f>
        <v>0</v>
      </c>
      <c r="AR207" s="211" t="s">
        <v>80</v>
      </c>
      <c r="AT207" s="212" t="s">
        <v>72</v>
      </c>
      <c r="AU207" s="212" t="s">
        <v>80</v>
      </c>
      <c r="AY207" s="211" t="s">
        <v>170</v>
      </c>
      <c r="BK207" s="213">
        <f>SUM(BK208:BK209)</f>
        <v>0</v>
      </c>
    </row>
    <row r="208" s="1" customFormat="1" ht="22.5" customHeight="1">
      <c r="B208" s="38"/>
      <c r="C208" s="216" t="s">
        <v>319</v>
      </c>
      <c r="D208" s="216" t="s">
        <v>172</v>
      </c>
      <c r="E208" s="217" t="s">
        <v>610</v>
      </c>
      <c r="F208" s="218" t="s">
        <v>611</v>
      </c>
      <c r="G208" s="219" t="s">
        <v>570</v>
      </c>
      <c r="H208" s="220">
        <v>87.602999999999994</v>
      </c>
      <c r="I208" s="221"/>
      <c r="J208" s="222">
        <f>ROUND(I208*H208,2)</f>
        <v>0</v>
      </c>
      <c r="K208" s="218" t="s">
        <v>176</v>
      </c>
      <c r="L208" s="43"/>
      <c r="M208" s="223" t="s">
        <v>21</v>
      </c>
      <c r="N208" s="224" t="s">
        <v>44</v>
      </c>
      <c r="O208" s="79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AR208" s="17" t="s">
        <v>92</v>
      </c>
      <c r="AT208" s="17" t="s">
        <v>172</v>
      </c>
      <c r="AU208" s="17" t="s">
        <v>82</v>
      </c>
      <c r="AY208" s="17" t="s">
        <v>170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7" t="s">
        <v>80</v>
      </c>
      <c r="BK208" s="227">
        <f>ROUND(I208*H208,2)</f>
        <v>0</v>
      </c>
      <c r="BL208" s="17" t="s">
        <v>92</v>
      </c>
      <c r="BM208" s="17" t="s">
        <v>1933</v>
      </c>
    </row>
    <row r="209" s="1" customFormat="1" ht="22.5" customHeight="1">
      <c r="B209" s="38"/>
      <c r="C209" s="216" t="s">
        <v>326</v>
      </c>
      <c r="D209" s="216" t="s">
        <v>172</v>
      </c>
      <c r="E209" s="217" t="s">
        <v>1934</v>
      </c>
      <c r="F209" s="218" t="s">
        <v>1935</v>
      </c>
      <c r="G209" s="219" t="s">
        <v>570</v>
      </c>
      <c r="H209" s="220">
        <v>87.602999999999994</v>
      </c>
      <c r="I209" s="221"/>
      <c r="J209" s="222">
        <f>ROUND(I209*H209,2)</f>
        <v>0</v>
      </c>
      <c r="K209" s="218" t="s">
        <v>176</v>
      </c>
      <c r="L209" s="43"/>
      <c r="M209" s="223" t="s">
        <v>21</v>
      </c>
      <c r="N209" s="224" t="s">
        <v>44</v>
      </c>
      <c r="O209" s="79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17" t="s">
        <v>92</v>
      </c>
      <c r="AT209" s="17" t="s">
        <v>172</v>
      </c>
      <c r="AU209" s="17" t="s">
        <v>82</v>
      </c>
      <c r="AY209" s="17" t="s">
        <v>170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7" t="s">
        <v>80</v>
      </c>
      <c r="BK209" s="227">
        <f>ROUND(I209*H209,2)</f>
        <v>0</v>
      </c>
      <c r="BL209" s="17" t="s">
        <v>92</v>
      </c>
      <c r="BM209" s="17" t="s">
        <v>1936</v>
      </c>
    </row>
    <row r="210" s="11" customFormat="1" ht="25.92" customHeight="1">
      <c r="B210" s="200"/>
      <c r="C210" s="201"/>
      <c r="D210" s="202" t="s">
        <v>72</v>
      </c>
      <c r="E210" s="203" t="s">
        <v>613</v>
      </c>
      <c r="F210" s="203" t="s">
        <v>614</v>
      </c>
      <c r="G210" s="201"/>
      <c r="H210" s="201"/>
      <c r="I210" s="204"/>
      <c r="J210" s="205">
        <f>BK210</f>
        <v>0</v>
      </c>
      <c r="K210" s="201"/>
      <c r="L210" s="206"/>
      <c r="M210" s="207"/>
      <c r="N210" s="208"/>
      <c r="O210" s="208"/>
      <c r="P210" s="209">
        <f>P211+P228</f>
        <v>0</v>
      </c>
      <c r="Q210" s="208"/>
      <c r="R210" s="209">
        <f>R211+R228</f>
        <v>0.79413768000000007</v>
      </c>
      <c r="S210" s="208"/>
      <c r="T210" s="210">
        <f>T211+T228</f>
        <v>0.28000000000000003</v>
      </c>
      <c r="AR210" s="211" t="s">
        <v>82</v>
      </c>
      <c r="AT210" s="212" t="s">
        <v>72</v>
      </c>
      <c r="AU210" s="212" t="s">
        <v>73</v>
      </c>
      <c r="AY210" s="211" t="s">
        <v>170</v>
      </c>
      <c r="BK210" s="213">
        <f>BK211+BK228</f>
        <v>0</v>
      </c>
    </row>
    <row r="211" s="11" customFormat="1" ht="22.8" customHeight="1">
      <c r="B211" s="200"/>
      <c r="C211" s="201"/>
      <c r="D211" s="202" t="s">
        <v>72</v>
      </c>
      <c r="E211" s="214" t="s">
        <v>796</v>
      </c>
      <c r="F211" s="214" t="s">
        <v>797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SUM(P212:P227)</f>
        <v>0</v>
      </c>
      <c r="Q211" s="208"/>
      <c r="R211" s="209">
        <f>SUM(R212:R227)</f>
        <v>0</v>
      </c>
      <c r="S211" s="208"/>
      <c r="T211" s="210">
        <f>SUM(T212:T227)</f>
        <v>0.28000000000000003</v>
      </c>
      <c r="AR211" s="211" t="s">
        <v>82</v>
      </c>
      <c r="AT211" s="212" t="s">
        <v>72</v>
      </c>
      <c r="AU211" s="212" t="s">
        <v>80</v>
      </c>
      <c r="AY211" s="211" t="s">
        <v>170</v>
      </c>
      <c r="BK211" s="213">
        <f>SUM(BK212:BK227)</f>
        <v>0</v>
      </c>
    </row>
    <row r="212" s="1" customFormat="1" ht="22.5" customHeight="1">
      <c r="B212" s="38"/>
      <c r="C212" s="216" t="s">
        <v>336</v>
      </c>
      <c r="D212" s="216" t="s">
        <v>172</v>
      </c>
      <c r="E212" s="217" t="s">
        <v>804</v>
      </c>
      <c r="F212" s="218" t="s">
        <v>805</v>
      </c>
      <c r="G212" s="219" t="s">
        <v>207</v>
      </c>
      <c r="H212" s="220">
        <v>10</v>
      </c>
      <c r="I212" s="221"/>
      <c r="J212" s="222">
        <f>ROUND(I212*H212,2)</f>
        <v>0</v>
      </c>
      <c r="K212" s="218" t="s">
        <v>176</v>
      </c>
      <c r="L212" s="43"/>
      <c r="M212" s="223" t="s">
        <v>21</v>
      </c>
      <c r="N212" s="224" t="s">
        <v>44</v>
      </c>
      <c r="O212" s="79"/>
      <c r="P212" s="225">
        <f>O212*H212</f>
        <v>0</v>
      </c>
      <c r="Q212" s="225">
        <v>0</v>
      </c>
      <c r="R212" s="225">
        <f>Q212*H212</f>
        <v>0</v>
      </c>
      <c r="S212" s="225">
        <v>0.028000000000000001</v>
      </c>
      <c r="T212" s="226">
        <f>S212*H212</f>
        <v>0.28000000000000003</v>
      </c>
      <c r="AR212" s="17" t="s">
        <v>303</v>
      </c>
      <c r="AT212" s="17" t="s">
        <v>172</v>
      </c>
      <c r="AU212" s="17" t="s">
        <v>82</v>
      </c>
      <c r="AY212" s="17" t="s">
        <v>170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80</v>
      </c>
      <c r="BK212" s="227">
        <f>ROUND(I212*H212,2)</f>
        <v>0</v>
      </c>
      <c r="BL212" s="17" t="s">
        <v>303</v>
      </c>
      <c r="BM212" s="17" t="s">
        <v>1937</v>
      </c>
    </row>
    <row r="213" s="12" customFormat="1">
      <c r="B213" s="228"/>
      <c r="C213" s="229"/>
      <c r="D213" s="230" t="s">
        <v>178</v>
      </c>
      <c r="E213" s="231" t="s">
        <v>21</v>
      </c>
      <c r="F213" s="232" t="s">
        <v>1938</v>
      </c>
      <c r="G213" s="229"/>
      <c r="H213" s="231" t="s">
        <v>21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178</v>
      </c>
      <c r="AU213" s="238" t="s">
        <v>82</v>
      </c>
      <c r="AV213" s="12" t="s">
        <v>80</v>
      </c>
      <c r="AW213" s="12" t="s">
        <v>34</v>
      </c>
      <c r="AX213" s="12" t="s">
        <v>73</v>
      </c>
      <c r="AY213" s="238" t="s">
        <v>170</v>
      </c>
    </row>
    <row r="214" s="12" customFormat="1">
      <c r="B214" s="228"/>
      <c r="C214" s="229"/>
      <c r="D214" s="230" t="s">
        <v>178</v>
      </c>
      <c r="E214" s="231" t="s">
        <v>21</v>
      </c>
      <c r="F214" s="232" t="s">
        <v>1867</v>
      </c>
      <c r="G214" s="229"/>
      <c r="H214" s="231" t="s">
        <v>21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178</v>
      </c>
      <c r="AU214" s="238" t="s">
        <v>82</v>
      </c>
      <c r="AV214" s="12" t="s">
        <v>80</v>
      </c>
      <c r="AW214" s="12" t="s">
        <v>34</v>
      </c>
      <c r="AX214" s="12" t="s">
        <v>73</v>
      </c>
      <c r="AY214" s="238" t="s">
        <v>170</v>
      </c>
    </row>
    <row r="215" s="13" customFormat="1">
      <c r="B215" s="239"/>
      <c r="C215" s="240"/>
      <c r="D215" s="230" t="s">
        <v>178</v>
      </c>
      <c r="E215" s="241" t="s">
        <v>21</v>
      </c>
      <c r="F215" s="242" t="s">
        <v>1939</v>
      </c>
      <c r="G215" s="240"/>
      <c r="H215" s="243">
        <v>10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178</v>
      </c>
      <c r="AU215" s="249" t="s">
        <v>82</v>
      </c>
      <c r="AV215" s="13" t="s">
        <v>82</v>
      </c>
      <c r="AW215" s="13" t="s">
        <v>34</v>
      </c>
      <c r="AX215" s="13" t="s">
        <v>73</v>
      </c>
      <c r="AY215" s="249" t="s">
        <v>170</v>
      </c>
    </row>
    <row r="216" s="14" customFormat="1">
      <c r="B216" s="250"/>
      <c r="C216" s="251"/>
      <c r="D216" s="230" t="s">
        <v>178</v>
      </c>
      <c r="E216" s="252" t="s">
        <v>21</v>
      </c>
      <c r="F216" s="253" t="s">
        <v>200</v>
      </c>
      <c r="G216" s="251"/>
      <c r="H216" s="254">
        <v>10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178</v>
      </c>
      <c r="AU216" s="260" t="s">
        <v>82</v>
      </c>
      <c r="AV216" s="14" t="s">
        <v>92</v>
      </c>
      <c r="AW216" s="14" t="s">
        <v>34</v>
      </c>
      <c r="AX216" s="14" t="s">
        <v>80</v>
      </c>
      <c r="AY216" s="260" t="s">
        <v>170</v>
      </c>
    </row>
    <row r="217" s="1" customFormat="1" ht="22.5" customHeight="1">
      <c r="B217" s="38"/>
      <c r="C217" s="216" t="s">
        <v>7</v>
      </c>
      <c r="D217" s="216" t="s">
        <v>172</v>
      </c>
      <c r="E217" s="217" t="s">
        <v>568</v>
      </c>
      <c r="F217" s="218" t="s">
        <v>569</v>
      </c>
      <c r="G217" s="219" t="s">
        <v>570</v>
      </c>
      <c r="H217" s="220">
        <v>0.28000000000000003</v>
      </c>
      <c r="I217" s="221"/>
      <c r="J217" s="222">
        <f>ROUND(I217*H217,2)</f>
        <v>0</v>
      </c>
      <c r="K217" s="218" t="s">
        <v>176</v>
      </c>
      <c r="L217" s="43"/>
      <c r="M217" s="223" t="s">
        <v>21</v>
      </c>
      <c r="N217" s="224" t="s">
        <v>44</v>
      </c>
      <c r="O217" s="7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7" t="s">
        <v>303</v>
      </c>
      <c r="AT217" s="17" t="s">
        <v>172</v>
      </c>
      <c r="AU217" s="17" t="s">
        <v>82</v>
      </c>
      <c r="AY217" s="17" t="s">
        <v>170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7" t="s">
        <v>80</v>
      </c>
      <c r="BK217" s="227">
        <f>ROUND(I217*H217,2)</f>
        <v>0</v>
      </c>
      <c r="BL217" s="17" t="s">
        <v>303</v>
      </c>
      <c r="BM217" s="17" t="s">
        <v>1940</v>
      </c>
    </row>
    <row r="218" s="13" customFormat="1">
      <c r="B218" s="239"/>
      <c r="C218" s="240"/>
      <c r="D218" s="230" t="s">
        <v>178</v>
      </c>
      <c r="E218" s="241" t="s">
        <v>21</v>
      </c>
      <c r="F218" s="242" t="s">
        <v>1941</v>
      </c>
      <c r="G218" s="240"/>
      <c r="H218" s="243">
        <v>0.28000000000000003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178</v>
      </c>
      <c r="AU218" s="249" t="s">
        <v>82</v>
      </c>
      <c r="AV218" s="13" t="s">
        <v>82</v>
      </c>
      <c r="AW218" s="13" t="s">
        <v>34</v>
      </c>
      <c r="AX218" s="13" t="s">
        <v>80</v>
      </c>
      <c r="AY218" s="249" t="s">
        <v>170</v>
      </c>
    </row>
    <row r="219" s="1" customFormat="1" ht="22.5" customHeight="1">
      <c r="B219" s="38"/>
      <c r="C219" s="216" t="s">
        <v>353</v>
      </c>
      <c r="D219" s="216" t="s">
        <v>172</v>
      </c>
      <c r="E219" s="217" t="s">
        <v>1924</v>
      </c>
      <c r="F219" s="218" t="s">
        <v>1925</v>
      </c>
      <c r="G219" s="219" t="s">
        <v>570</v>
      </c>
      <c r="H219" s="220">
        <v>1.3999999999999999</v>
      </c>
      <c r="I219" s="221"/>
      <c r="J219" s="222">
        <f>ROUND(I219*H219,2)</f>
        <v>0</v>
      </c>
      <c r="K219" s="218" t="s">
        <v>176</v>
      </c>
      <c r="L219" s="43"/>
      <c r="M219" s="223" t="s">
        <v>21</v>
      </c>
      <c r="N219" s="224" t="s">
        <v>44</v>
      </c>
      <c r="O219" s="79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AR219" s="17" t="s">
        <v>303</v>
      </c>
      <c r="AT219" s="17" t="s">
        <v>172</v>
      </c>
      <c r="AU219" s="17" t="s">
        <v>82</v>
      </c>
      <c r="AY219" s="17" t="s">
        <v>170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80</v>
      </c>
      <c r="BK219" s="227">
        <f>ROUND(I219*H219,2)</f>
        <v>0</v>
      </c>
      <c r="BL219" s="17" t="s">
        <v>303</v>
      </c>
      <c r="BM219" s="17" t="s">
        <v>1942</v>
      </c>
    </row>
    <row r="220" s="12" customFormat="1">
      <c r="B220" s="228"/>
      <c r="C220" s="229"/>
      <c r="D220" s="230" t="s">
        <v>178</v>
      </c>
      <c r="E220" s="231" t="s">
        <v>21</v>
      </c>
      <c r="F220" s="232" t="s">
        <v>1927</v>
      </c>
      <c r="G220" s="229"/>
      <c r="H220" s="231" t="s">
        <v>21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178</v>
      </c>
      <c r="AU220" s="238" t="s">
        <v>82</v>
      </c>
      <c r="AV220" s="12" t="s">
        <v>80</v>
      </c>
      <c r="AW220" s="12" t="s">
        <v>34</v>
      </c>
      <c r="AX220" s="12" t="s">
        <v>73</v>
      </c>
      <c r="AY220" s="238" t="s">
        <v>170</v>
      </c>
    </row>
    <row r="221" s="13" customFormat="1">
      <c r="B221" s="239"/>
      <c r="C221" s="240"/>
      <c r="D221" s="230" t="s">
        <v>178</v>
      </c>
      <c r="E221" s="241" t="s">
        <v>21</v>
      </c>
      <c r="F221" s="242" t="s">
        <v>1943</v>
      </c>
      <c r="G221" s="240"/>
      <c r="H221" s="243">
        <v>1.3999999999999999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178</v>
      </c>
      <c r="AU221" s="249" t="s">
        <v>82</v>
      </c>
      <c r="AV221" s="13" t="s">
        <v>82</v>
      </c>
      <c r="AW221" s="13" t="s">
        <v>34</v>
      </c>
      <c r="AX221" s="13" t="s">
        <v>80</v>
      </c>
      <c r="AY221" s="249" t="s">
        <v>170</v>
      </c>
    </row>
    <row r="222" s="1" customFormat="1" ht="16.5" customHeight="1">
      <c r="B222" s="38"/>
      <c r="C222" s="216" t="s">
        <v>362</v>
      </c>
      <c r="D222" s="216" t="s">
        <v>172</v>
      </c>
      <c r="E222" s="217" t="s">
        <v>574</v>
      </c>
      <c r="F222" s="218" t="s">
        <v>575</v>
      </c>
      <c r="G222" s="219" t="s">
        <v>570</v>
      </c>
      <c r="H222" s="220">
        <v>0.28000000000000003</v>
      </c>
      <c r="I222" s="221"/>
      <c r="J222" s="222">
        <f>ROUND(I222*H222,2)</f>
        <v>0</v>
      </c>
      <c r="K222" s="218" t="s">
        <v>176</v>
      </c>
      <c r="L222" s="43"/>
      <c r="M222" s="223" t="s">
        <v>21</v>
      </c>
      <c r="N222" s="224" t="s">
        <v>44</v>
      </c>
      <c r="O222" s="79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AR222" s="17" t="s">
        <v>303</v>
      </c>
      <c r="AT222" s="17" t="s">
        <v>172</v>
      </c>
      <c r="AU222" s="17" t="s">
        <v>82</v>
      </c>
      <c r="AY222" s="17" t="s">
        <v>170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80</v>
      </c>
      <c r="BK222" s="227">
        <f>ROUND(I222*H222,2)</f>
        <v>0</v>
      </c>
      <c r="BL222" s="17" t="s">
        <v>303</v>
      </c>
      <c r="BM222" s="17" t="s">
        <v>1944</v>
      </c>
    </row>
    <row r="223" s="13" customFormat="1">
      <c r="B223" s="239"/>
      <c r="C223" s="240"/>
      <c r="D223" s="230" t="s">
        <v>178</v>
      </c>
      <c r="E223" s="241" t="s">
        <v>21</v>
      </c>
      <c r="F223" s="242" t="s">
        <v>1941</v>
      </c>
      <c r="G223" s="240"/>
      <c r="H223" s="243">
        <v>0.28000000000000003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178</v>
      </c>
      <c r="AU223" s="249" t="s">
        <v>82</v>
      </c>
      <c r="AV223" s="13" t="s">
        <v>82</v>
      </c>
      <c r="AW223" s="13" t="s">
        <v>34</v>
      </c>
      <c r="AX223" s="13" t="s">
        <v>80</v>
      </c>
      <c r="AY223" s="249" t="s">
        <v>170</v>
      </c>
    </row>
    <row r="224" s="1" customFormat="1" ht="22.5" customHeight="1">
      <c r="B224" s="38"/>
      <c r="C224" s="216" t="s">
        <v>367</v>
      </c>
      <c r="D224" s="216" t="s">
        <v>172</v>
      </c>
      <c r="E224" s="217" t="s">
        <v>578</v>
      </c>
      <c r="F224" s="218" t="s">
        <v>579</v>
      </c>
      <c r="G224" s="219" t="s">
        <v>570</v>
      </c>
      <c r="H224" s="220">
        <v>115.90000000000001</v>
      </c>
      <c r="I224" s="221"/>
      <c r="J224" s="222">
        <f>ROUND(I224*H224,2)</f>
        <v>0</v>
      </c>
      <c r="K224" s="218" t="s">
        <v>176</v>
      </c>
      <c r="L224" s="43"/>
      <c r="M224" s="223" t="s">
        <v>21</v>
      </c>
      <c r="N224" s="224" t="s">
        <v>44</v>
      </c>
      <c r="O224" s="79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AR224" s="17" t="s">
        <v>303</v>
      </c>
      <c r="AT224" s="17" t="s">
        <v>172</v>
      </c>
      <c r="AU224" s="17" t="s">
        <v>82</v>
      </c>
      <c r="AY224" s="17" t="s">
        <v>170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7" t="s">
        <v>80</v>
      </c>
      <c r="BK224" s="227">
        <f>ROUND(I224*H224,2)</f>
        <v>0</v>
      </c>
      <c r="BL224" s="17" t="s">
        <v>303</v>
      </c>
      <c r="BM224" s="17" t="s">
        <v>1945</v>
      </c>
    </row>
    <row r="225" s="13" customFormat="1">
      <c r="B225" s="239"/>
      <c r="C225" s="240"/>
      <c r="D225" s="230" t="s">
        <v>178</v>
      </c>
      <c r="E225" s="241" t="s">
        <v>21</v>
      </c>
      <c r="F225" s="242" t="s">
        <v>1946</v>
      </c>
      <c r="G225" s="240"/>
      <c r="H225" s="243">
        <v>115.90000000000001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178</v>
      </c>
      <c r="AU225" s="249" t="s">
        <v>82</v>
      </c>
      <c r="AV225" s="13" t="s">
        <v>82</v>
      </c>
      <c r="AW225" s="13" t="s">
        <v>34</v>
      </c>
      <c r="AX225" s="13" t="s">
        <v>80</v>
      </c>
      <c r="AY225" s="249" t="s">
        <v>170</v>
      </c>
    </row>
    <row r="226" s="1" customFormat="1" ht="22.5" customHeight="1">
      <c r="B226" s="38"/>
      <c r="C226" s="216" t="s">
        <v>371</v>
      </c>
      <c r="D226" s="216" t="s">
        <v>172</v>
      </c>
      <c r="E226" s="217" t="s">
        <v>734</v>
      </c>
      <c r="F226" s="218" t="s">
        <v>735</v>
      </c>
      <c r="G226" s="219" t="s">
        <v>570</v>
      </c>
      <c r="H226" s="220">
        <v>0.28000000000000003</v>
      </c>
      <c r="I226" s="221"/>
      <c r="J226" s="222">
        <f>ROUND(I226*H226,2)</f>
        <v>0</v>
      </c>
      <c r="K226" s="218" t="s">
        <v>176</v>
      </c>
      <c r="L226" s="43"/>
      <c r="M226" s="223" t="s">
        <v>21</v>
      </c>
      <c r="N226" s="224" t="s">
        <v>44</v>
      </c>
      <c r="O226" s="7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AR226" s="17" t="s">
        <v>303</v>
      </c>
      <c r="AT226" s="17" t="s">
        <v>172</v>
      </c>
      <c r="AU226" s="17" t="s">
        <v>82</v>
      </c>
      <c r="AY226" s="17" t="s">
        <v>170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7" t="s">
        <v>80</v>
      </c>
      <c r="BK226" s="227">
        <f>ROUND(I226*H226,2)</f>
        <v>0</v>
      </c>
      <c r="BL226" s="17" t="s">
        <v>303</v>
      </c>
      <c r="BM226" s="17" t="s">
        <v>1947</v>
      </c>
    </row>
    <row r="227" s="13" customFormat="1">
      <c r="B227" s="239"/>
      <c r="C227" s="240"/>
      <c r="D227" s="230" t="s">
        <v>178</v>
      </c>
      <c r="E227" s="241" t="s">
        <v>21</v>
      </c>
      <c r="F227" s="242" t="s">
        <v>1941</v>
      </c>
      <c r="G227" s="240"/>
      <c r="H227" s="243">
        <v>0.28000000000000003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178</v>
      </c>
      <c r="AU227" s="249" t="s">
        <v>82</v>
      </c>
      <c r="AV227" s="13" t="s">
        <v>82</v>
      </c>
      <c r="AW227" s="13" t="s">
        <v>34</v>
      </c>
      <c r="AX227" s="13" t="s">
        <v>80</v>
      </c>
      <c r="AY227" s="249" t="s">
        <v>170</v>
      </c>
    </row>
    <row r="228" s="11" customFormat="1" ht="22.8" customHeight="1">
      <c r="B228" s="200"/>
      <c r="C228" s="201"/>
      <c r="D228" s="202" t="s">
        <v>72</v>
      </c>
      <c r="E228" s="214" t="s">
        <v>998</v>
      </c>
      <c r="F228" s="214" t="s">
        <v>999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SUM(P229:P232)</f>
        <v>0</v>
      </c>
      <c r="Q228" s="208"/>
      <c r="R228" s="209">
        <f>SUM(R229:R232)</f>
        <v>0.79413768000000007</v>
      </c>
      <c r="S228" s="208"/>
      <c r="T228" s="210">
        <f>SUM(T229:T232)</f>
        <v>0</v>
      </c>
      <c r="AR228" s="211" t="s">
        <v>82</v>
      </c>
      <c r="AT228" s="212" t="s">
        <v>72</v>
      </c>
      <c r="AU228" s="212" t="s">
        <v>80</v>
      </c>
      <c r="AY228" s="211" t="s">
        <v>170</v>
      </c>
      <c r="BK228" s="213">
        <f>SUM(BK229:BK232)</f>
        <v>0</v>
      </c>
    </row>
    <row r="229" s="1" customFormat="1" ht="22.5" customHeight="1">
      <c r="B229" s="38"/>
      <c r="C229" s="216" t="s">
        <v>376</v>
      </c>
      <c r="D229" s="216" t="s">
        <v>172</v>
      </c>
      <c r="E229" s="217" t="s">
        <v>1948</v>
      </c>
      <c r="F229" s="218" t="s">
        <v>1949</v>
      </c>
      <c r="G229" s="219" t="s">
        <v>175</v>
      </c>
      <c r="H229" s="220">
        <v>2205.9380000000001</v>
      </c>
      <c r="I229" s="221"/>
      <c r="J229" s="222">
        <f>ROUND(I229*H229,2)</f>
        <v>0</v>
      </c>
      <c r="K229" s="218" t="s">
        <v>176</v>
      </c>
      <c r="L229" s="43"/>
      <c r="M229" s="223" t="s">
        <v>21</v>
      </c>
      <c r="N229" s="224" t="s">
        <v>44</v>
      </c>
      <c r="O229" s="79"/>
      <c r="P229" s="225">
        <f>O229*H229</f>
        <v>0</v>
      </c>
      <c r="Q229" s="225">
        <v>0.00036000000000000002</v>
      </c>
      <c r="R229" s="225">
        <f>Q229*H229</f>
        <v>0.79413768000000007</v>
      </c>
      <c r="S229" s="225">
        <v>0</v>
      </c>
      <c r="T229" s="226">
        <f>S229*H229</f>
        <v>0</v>
      </c>
      <c r="AR229" s="17" t="s">
        <v>303</v>
      </c>
      <c r="AT229" s="17" t="s">
        <v>172</v>
      </c>
      <c r="AU229" s="17" t="s">
        <v>82</v>
      </c>
      <c r="AY229" s="17" t="s">
        <v>170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7" t="s">
        <v>80</v>
      </c>
      <c r="BK229" s="227">
        <f>ROUND(I229*H229,2)</f>
        <v>0</v>
      </c>
      <c r="BL229" s="17" t="s">
        <v>303</v>
      </c>
      <c r="BM229" s="17" t="s">
        <v>1950</v>
      </c>
    </row>
    <row r="230" s="12" customFormat="1">
      <c r="B230" s="228"/>
      <c r="C230" s="229"/>
      <c r="D230" s="230" t="s">
        <v>178</v>
      </c>
      <c r="E230" s="231" t="s">
        <v>21</v>
      </c>
      <c r="F230" s="232" t="s">
        <v>1951</v>
      </c>
      <c r="G230" s="229"/>
      <c r="H230" s="231" t="s">
        <v>21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178</v>
      </c>
      <c r="AU230" s="238" t="s">
        <v>82</v>
      </c>
      <c r="AV230" s="12" t="s">
        <v>80</v>
      </c>
      <c r="AW230" s="12" t="s">
        <v>34</v>
      </c>
      <c r="AX230" s="12" t="s">
        <v>73</v>
      </c>
      <c r="AY230" s="238" t="s">
        <v>170</v>
      </c>
    </row>
    <row r="231" s="12" customFormat="1">
      <c r="B231" s="228"/>
      <c r="C231" s="229"/>
      <c r="D231" s="230" t="s">
        <v>178</v>
      </c>
      <c r="E231" s="231" t="s">
        <v>21</v>
      </c>
      <c r="F231" s="232" t="s">
        <v>1867</v>
      </c>
      <c r="G231" s="229"/>
      <c r="H231" s="231" t="s">
        <v>21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178</v>
      </c>
      <c r="AU231" s="238" t="s">
        <v>82</v>
      </c>
      <c r="AV231" s="12" t="s">
        <v>80</v>
      </c>
      <c r="AW231" s="12" t="s">
        <v>34</v>
      </c>
      <c r="AX231" s="12" t="s">
        <v>73</v>
      </c>
      <c r="AY231" s="238" t="s">
        <v>170</v>
      </c>
    </row>
    <row r="232" s="13" customFormat="1">
      <c r="B232" s="239"/>
      <c r="C232" s="240"/>
      <c r="D232" s="230" t="s">
        <v>178</v>
      </c>
      <c r="E232" s="241" t="s">
        <v>21</v>
      </c>
      <c r="F232" s="242" t="s">
        <v>1921</v>
      </c>
      <c r="G232" s="240"/>
      <c r="H232" s="243">
        <v>2205.9380000000001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178</v>
      </c>
      <c r="AU232" s="249" t="s">
        <v>82</v>
      </c>
      <c r="AV232" s="13" t="s">
        <v>82</v>
      </c>
      <c r="AW232" s="13" t="s">
        <v>34</v>
      </c>
      <c r="AX232" s="13" t="s">
        <v>80</v>
      </c>
      <c r="AY232" s="249" t="s">
        <v>170</v>
      </c>
    </row>
    <row r="233" s="11" customFormat="1" ht="25.92" customHeight="1">
      <c r="B233" s="200"/>
      <c r="C233" s="201"/>
      <c r="D233" s="202" t="s">
        <v>72</v>
      </c>
      <c r="E233" s="203" t="s">
        <v>1548</v>
      </c>
      <c r="F233" s="203" t="s">
        <v>1805</v>
      </c>
      <c r="G233" s="201"/>
      <c r="H233" s="201"/>
      <c r="I233" s="204"/>
      <c r="J233" s="205">
        <f>BK233</f>
        <v>0</v>
      </c>
      <c r="K233" s="201"/>
      <c r="L233" s="206"/>
      <c r="M233" s="207"/>
      <c r="N233" s="208"/>
      <c r="O233" s="208"/>
      <c r="P233" s="209">
        <f>P234</f>
        <v>0</v>
      </c>
      <c r="Q233" s="208"/>
      <c r="R233" s="209">
        <f>R234</f>
        <v>0</v>
      </c>
      <c r="S233" s="208"/>
      <c r="T233" s="210">
        <f>T234</f>
        <v>0</v>
      </c>
      <c r="AR233" s="211" t="s">
        <v>92</v>
      </c>
      <c r="AT233" s="212" t="s">
        <v>72</v>
      </c>
      <c r="AU233" s="212" t="s">
        <v>73</v>
      </c>
      <c r="AY233" s="211" t="s">
        <v>170</v>
      </c>
      <c r="BK233" s="213">
        <f>BK234</f>
        <v>0</v>
      </c>
    </row>
    <row r="234" s="1" customFormat="1" ht="22.5" customHeight="1">
      <c r="B234" s="38"/>
      <c r="C234" s="216" t="s">
        <v>382</v>
      </c>
      <c r="D234" s="216" t="s">
        <v>172</v>
      </c>
      <c r="E234" s="217" t="s">
        <v>1952</v>
      </c>
      <c r="F234" s="218" t="s">
        <v>1953</v>
      </c>
      <c r="G234" s="219" t="s">
        <v>1808</v>
      </c>
      <c r="H234" s="220">
        <v>60</v>
      </c>
      <c r="I234" s="221"/>
      <c r="J234" s="222">
        <f>ROUND(I234*H234,2)</f>
        <v>0</v>
      </c>
      <c r="K234" s="218" t="s">
        <v>21</v>
      </c>
      <c r="L234" s="43"/>
      <c r="M234" s="223" t="s">
        <v>21</v>
      </c>
      <c r="N234" s="224" t="s">
        <v>44</v>
      </c>
      <c r="O234" s="7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AR234" s="17" t="s">
        <v>1809</v>
      </c>
      <c r="AT234" s="17" t="s">
        <v>172</v>
      </c>
      <c r="AU234" s="17" t="s">
        <v>80</v>
      </c>
      <c r="AY234" s="17" t="s">
        <v>170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7" t="s">
        <v>80</v>
      </c>
      <c r="BK234" s="227">
        <f>ROUND(I234*H234,2)</f>
        <v>0</v>
      </c>
      <c r="BL234" s="17" t="s">
        <v>1809</v>
      </c>
      <c r="BM234" s="17" t="s">
        <v>1954</v>
      </c>
    </row>
    <row r="235" s="11" customFormat="1" ht="25.92" customHeight="1">
      <c r="B235" s="200"/>
      <c r="C235" s="201"/>
      <c r="D235" s="202" t="s">
        <v>72</v>
      </c>
      <c r="E235" s="203" t="s">
        <v>1155</v>
      </c>
      <c r="F235" s="203" t="s">
        <v>1156</v>
      </c>
      <c r="G235" s="201"/>
      <c r="H235" s="201"/>
      <c r="I235" s="204"/>
      <c r="J235" s="205">
        <f>BK235</f>
        <v>0</v>
      </c>
      <c r="K235" s="201"/>
      <c r="L235" s="206"/>
      <c r="M235" s="207"/>
      <c r="N235" s="208"/>
      <c r="O235" s="208"/>
      <c r="P235" s="209">
        <f>P236+P239+P241</f>
        <v>0</v>
      </c>
      <c r="Q235" s="208"/>
      <c r="R235" s="209">
        <f>R236+R239+R241</f>
        <v>0</v>
      </c>
      <c r="S235" s="208"/>
      <c r="T235" s="210">
        <f>T236+T239+T241</f>
        <v>0</v>
      </c>
      <c r="AR235" s="211" t="s">
        <v>95</v>
      </c>
      <c r="AT235" s="212" t="s">
        <v>72</v>
      </c>
      <c r="AU235" s="212" t="s">
        <v>73</v>
      </c>
      <c r="AY235" s="211" t="s">
        <v>170</v>
      </c>
      <c r="BK235" s="213">
        <f>BK236+BK239+BK241</f>
        <v>0</v>
      </c>
    </row>
    <row r="236" s="11" customFormat="1" ht="22.8" customHeight="1">
      <c r="B236" s="200"/>
      <c r="C236" s="201"/>
      <c r="D236" s="202" t="s">
        <v>72</v>
      </c>
      <c r="E236" s="214" t="s">
        <v>1164</v>
      </c>
      <c r="F236" s="214" t="s">
        <v>1165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AR236" s="211" t="s">
        <v>95</v>
      </c>
      <c r="AT236" s="212" t="s">
        <v>72</v>
      </c>
      <c r="AU236" s="212" t="s">
        <v>80</v>
      </c>
      <c r="AY236" s="211" t="s">
        <v>170</v>
      </c>
      <c r="BK236" s="213">
        <f>SUM(BK237:BK238)</f>
        <v>0</v>
      </c>
    </row>
    <row r="237" s="1" customFormat="1" ht="16.5" customHeight="1">
      <c r="B237" s="38"/>
      <c r="C237" s="216" t="s">
        <v>391</v>
      </c>
      <c r="D237" s="216" t="s">
        <v>172</v>
      </c>
      <c r="E237" s="217" t="s">
        <v>1167</v>
      </c>
      <c r="F237" s="218" t="s">
        <v>1168</v>
      </c>
      <c r="G237" s="219" t="s">
        <v>1147</v>
      </c>
      <c r="H237" s="220">
        <v>1</v>
      </c>
      <c r="I237" s="221"/>
      <c r="J237" s="222">
        <f>ROUND(I237*H237,2)</f>
        <v>0</v>
      </c>
      <c r="K237" s="218" t="s">
        <v>176</v>
      </c>
      <c r="L237" s="43"/>
      <c r="M237" s="223" t="s">
        <v>21</v>
      </c>
      <c r="N237" s="224" t="s">
        <v>44</v>
      </c>
      <c r="O237" s="7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7" t="s">
        <v>1162</v>
      </c>
      <c r="AT237" s="17" t="s">
        <v>172</v>
      </c>
      <c r="AU237" s="17" t="s">
        <v>82</v>
      </c>
      <c r="AY237" s="17" t="s">
        <v>170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80</v>
      </c>
      <c r="BK237" s="227">
        <f>ROUND(I237*H237,2)</f>
        <v>0</v>
      </c>
      <c r="BL237" s="17" t="s">
        <v>1162</v>
      </c>
      <c r="BM237" s="17" t="s">
        <v>1955</v>
      </c>
    </row>
    <row r="238" s="1" customFormat="1" ht="16.5" customHeight="1">
      <c r="B238" s="38"/>
      <c r="C238" s="216" t="s">
        <v>401</v>
      </c>
      <c r="D238" s="216" t="s">
        <v>172</v>
      </c>
      <c r="E238" s="217" t="s">
        <v>1171</v>
      </c>
      <c r="F238" s="218" t="s">
        <v>1172</v>
      </c>
      <c r="G238" s="219" t="s">
        <v>1147</v>
      </c>
      <c r="H238" s="220">
        <v>1</v>
      </c>
      <c r="I238" s="221"/>
      <c r="J238" s="222">
        <f>ROUND(I238*H238,2)</f>
        <v>0</v>
      </c>
      <c r="K238" s="218" t="s">
        <v>176</v>
      </c>
      <c r="L238" s="43"/>
      <c r="M238" s="223" t="s">
        <v>21</v>
      </c>
      <c r="N238" s="224" t="s">
        <v>44</v>
      </c>
      <c r="O238" s="7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AR238" s="17" t="s">
        <v>1162</v>
      </c>
      <c r="AT238" s="17" t="s">
        <v>172</v>
      </c>
      <c r="AU238" s="17" t="s">
        <v>82</v>
      </c>
      <c r="AY238" s="17" t="s">
        <v>170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7" t="s">
        <v>80</v>
      </c>
      <c r="BK238" s="227">
        <f>ROUND(I238*H238,2)</f>
        <v>0</v>
      </c>
      <c r="BL238" s="17" t="s">
        <v>1162</v>
      </c>
      <c r="BM238" s="17" t="s">
        <v>1956</v>
      </c>
    </row>
    <row r="239" s="11" customFormat="1" ht="22.8" customHeight="1">
      <c r="B239" s="200"/>
      <c r="C239" s="201"/>
      <c r="D239" s="202" t="s">
        <v>72</v>
      </c>
      <c r="E239" s="214" t="s">
        <v>1174</v>
      </c>
      <c r="F239" s="214" t="s">
        <v>1175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P240</f>
        <v>0</v>
      </c>
      <c r="Q239" s="208"/>
      <c r="R239" s="209">
        <f>R240</f>
        <v>0</v>
      </c>
      <c r="S239" s="208"/>
      <c r="T239" s="210">
        <f>T240</f>
        <v>0</v>
      </c>
      <c r="AR239" s="211" t="s">
        <v>95</v>
      </c>
      <c r="AT239" s="212" t="s">
        <v>72</v>
      </c>
      <c r="AU239" s="212" t="s">
        <v>80</v>
      </c>
      <c r="AY239" s="211" t="s">
        <v>170</v>
      </c>
      <c r="BK239" s="213">
        <f>BK240</f>
        <v>0</v>
      </c>
    </row>
    <row r="240" s="1" customFormat="1" ht="16.5" customHeight="1">
      <c r="B240" s="38"/>
      <c r="C240" s="216" t="s">
        <v>409</v>
      </c>
      <c r="D240" s="216" t="s">
        <v>172</v>
      </c>
      <c r="E240" s="217" t="s">
        <v>1177</v>
      </c>
      <c r="F240" s="218" t="s">
        <v>1178</v>
      </c>
      <c r="G240" s="219" t="s">
        <v>1147</v>
      </c>
      <c r="H240" s="220">
        <v>1</v>
      </c>
      <c r="I240" s="221"/>
      <c r="J240" s="222">
        <f>ROUND(I240*H240,2)</f>
        <v>0</v>
      </c>
      <c r="K240" s="218" t="s">
        <v>176</v>
      </c>
      <c r="L240" s="43"/>
      <c r="M240" s="223" t="s">
        <v>21</v>
      </c>
      <c r="N240" s="224" t="s">
        <v>44</v>
      </c>
      <c r="O240" s="7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7" t="s">
        <v>1162</v>
      </c>
      <c r="AT240" s="17" t="s">
        <v>172</v>
      </c>
      <c r="AU240" s="17" t="s">
        <v>82</v>
      </c>
      <c r="AY240" s="17" t="s">
        <v>170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80</v>
      </c>
      <c r="BK240" s="227">
        <f>ROUND(I240*H240,2)</f>
        <v>0</v>
      </c>
      <c r="BL240" s="17" t="s">
        <v>1162</v>
      </c>
      <c r="BM240" s="17" t="s">
        <v>1957</v>
      </c>
    </row>
    <row r="241" s="11" customFormat="1" ht="22.8" customHeight="1">
      <c r="B241" s="200"/>
      <c r="C241" s="201"/>
      <c r="D241" s="202" t="s">
        <v>72</v>
      </c>
      <c r="E241" s="214" t="s">
        <v>1180</v>
      </c>
      <c r="F241" s="214" t="s">
        <v>1181</v>
      </c>
      <c r="G241" s="201"/>
      <c r="H241" s="201"/>
      <c r="I241" s="204"/>
      <c r="J241" s="215">
        <f>BK241</f>
        <v>0</v>
      </c>
      <c r="K241" s="201"/>
      <c r="L241" s="206"/>
      <c r="M241" s="207"/>
      <c r="N241" s="208"/>
      <c r="O241" s="208"/>
      <c r="P241" s="209">
        <f>P242</f>
        <v>0</v>
      </c>
      <c r="Q241" s="208"/>
      <c r="R241" s="209">
        <f>R242</f>
        <v>0</v>
      </c>
      <c r="S241" s="208"/>
      <c r="T241" s="210">
        <f>T242</f>
        <v>0</v>
      </c>
      <c r="AR241" s="211" t="s">
        <v>95</v>
      </c>
      <c r="AT241" s="212" t="s">
        <v>72</v>
      </c>
      <c r="AU241" s="212" t="s">
        <v>80</v>
      </c>
      <c r="AY241" s="211" t="s">
        <v>170</v>
      </c>
      <c r="BK241" s="213">
        <f>BK242</f>
        <v>0</v>
      </c>
    </row>
    <row r="242" s="1" customFormat="1" ht="16.5" customHeight="1">
      <c r="B242" s="38"/>
      <c r="C242" s="216" t="s">
        <v>416</v>
      </c>
      <c r="D242" s="216" t="s">
        <v>172</v>
      </c>
      <c r="E242" s="217" t="s">
        <v>1183</v>
      </c>
      <c r="F242" s="218" t="s">
        <v>1184</v>
      </c>
      <c r="G242" s="219" t="s">
        <v>1147</v>
      </c>
      <c r="H242" s="220">
        <v>1</v>
      </c>
      <c r="I242" s="221"/>
      <c r="J242" s="222">
        <f>ROUND(I242*H242,2)</f>
        <v>0</v>
      </c>
      <c r="K242" s="218" t="s">
        <v>176</v>
      </c>
      <c r="L242" s="43"/>
      <c r="M242" s="271" t="s">
        <v>21</v>
      </c>
      <c r="N242" s="272" t="s">
        <v>44</v>
      </c>
      <c r="O242" s="273"/>
      <c r="P242" s="274">
        <f>O242*H242</f>
        <v>0</v>
      </c>
      <c r="Q242" s="274">
        <v>0</v>
      </c>
      <c r="R242" s="274">
        <f>Q242*H242</f>
        <v>0</v>
      </c>
      <c r="S242" s="274">
        <v>0</v>
      </c>
      <c r="T242" s="275">
        <f>S242*H242</f>
        <v>0</v>
      </c>
      <c r="AR242" s="17" t="s">
        <v>1162</v>
      </c>
      <c r="AT242" s="17" t="s">
        <v>172</v>
      </c>
      <c r="AU242" s="17" t="s">
        <v>82</v>
      </c>
      <c r="AY242" s="17" t="s">
        <v>170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7" t="s">
        <v>80</v>
      </c>
      <c r="BK242" s="227">
        <f>ROUND(I242*H242,2)</f>
        <v>0</v>
      </c>
      <c r="BL242" s="17" t="s">
        <v>1162</v>
      </c>
      <c r="BM242" s="17" t="s">
        <v>1958</v>
      </c>
    </row>
    <row r="243" s="1" customFormat="1" ht="6.96" customHeight="1">
      <c r="B243" s="57"/>
      <c r="C243" s="58"/>
      <c r="D243" s="58"/>
      <c r="E243" s="58"/>
      <c r="F243" s="58"/>
      <c r="G243" s="58"/>
      <c r="H243" s="58"/>
      <c r="I243" s="166"/>
      <c r="J243" s="58"/>
      <c r="K243" s="58"/>
      <c r="L243" s="43"/>
    </row>
  </sheetData>
  <sheetProtection sheet="1" autoFilter="0" formatColumns="0" formatRows="0" objects="1" scenarios="1" spinCount="100000" saltValue="cIfT1JBzzkU2bf/fyxfkQNrH8zqi5JQPj+wQN84/Kj0fvWtOq088q2wBHh/Xg7vsVSyrDKay8GxcbwqKTlQ6Pg==" hashValue="kbn7jgpJijyxH1c6mfA5iYKWMm8RjyBfYZHigR+9Ho62h4hElG07pe8sVCA2DUu0hRIhi8rLVqRov9zCSunCBw==" algorithmName="SHA-512" password="CC35"/>
  <autoFilter ref="C101:K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9" customWidth="1"/>
    <col min="2" max="2" width="1.664063" style="279" customWidth="1"/>
    <col min="3" max="4" width="5" style="279" customWidth="1"/>
    <col min="5" max="5" width="11.67" style="279" customWidth="1"/>
    <col min="6" max="6" width="9.17" style="279" customWidth="1"/>
    <col min="7" max="7" width="5" style="279" customWidth="1"/>
    <col min="8" max="8" width="77.83" style="279" customWidth="1"/>
    <col min="9" max="10" width="20" style="279" customWidth="1"/>
    <col min="11" max="11" width="1.664063" style="279" customWidth="1"/>
  </cols>
  <sheetData>
    <row r="1" ht="37.5" customHeight="1"/>
    <row r="2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5" customFormat="1" ht="45" customHeight="1">
      <c r="B3" s="283"/>
      <c r="C3" s="284" t="s">
        <v>1959</v>
      </c>
      <c r="D3" s="284"/>
      <c r="E3" s="284"/>
      <c r="F3" s="284"/>
      <c r="G3" s="284"/>
      <c r="H3" s="284"/>
      <c r="I3" s="284"/>
      <c r="J3" s="284"/>
      <c r="K3" s="285"/>
    </row>
    <row r="4" ht="25.5" customHeight="1">
      <c r="B4" s="286"/>
      <c r="C4" s="287" t="s">
        <v>1960</v>
      </c>
      <c r="D4" s="287"/>
      <c r="E4" s="287"/>
      <c r="F4" s="287"/>
      <c r="G4" s="287"/>
      <c r="H4" s="287"/>
      <c r="I4" s="287"/>
      <c r="J4" s="287"/>
      <c r="K4" s="288"/>
    </row>
    <row r="5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ht="15" customHeight="1">
      <c r="B6" s="286"/>
      <c r="C6" s="290" t="s">
        <v>1961</v>
      </c>
      <c r="D6" s="290"/>
      <c r="E6" s="290"/>
      <c r="F6" s="290"/>
      <c r="G6" s="290"/>
      <c r="H6" s="290"/>
      <c r="I6" s="290"/>
      <c r="J6" s="290"/>
      <c r="K6" s="288"/>
    </row>
    <row r="7" ht="15" customHeight="1">
      <c r="B7" s="291"/>
      <c r="C7" s="290" t="s">
        <v>1962</v>
      </c>
      <c r="D7" s="290"/>
      <c r="E7" s="290"/>
      <c r="F7" s="290"/>
      <c r="G7" s="290"/>
      <c r="H7" s="290"/>
      <c r="I7" s="290"/>
      <c r="J7" s="290"/>
      <c r="K7" s="288"/>
    </row>
    <row r="8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ht="15" customHeight="1">
      <c r="B9" s="291"/>
      <c r="C9" s="290" t="s">
        <v>1963</v>
      </c>
      <c r="D9" s="290"/>
      <c r="E9" s="290"/>
      <c r="F9" s="290"/>
      <c r="G9" s="290"/>
      <c r="H9" s="290"/>
      <c r="I9" s="290"/>
      <c r="J9" s="290"/>
      <c r="K9" s="288"/>
    </row>
    <row r="10" ht="15" customHeight="1">
      <c r="B10" s="291"/>
      <c r="C10" s="290"/>
      <c r="D10" s="290" t="s">
        <v>1964</v>
      </c>
      <c r="E10" s="290"/>
      <c r="F10" s="290"/>
      <c r="G10" s="290"/>
      <c r="H10" s="290"/>
      <c r="I10" s="290"/>
      <c r="J10" s="290"/>
      <c r="K10" s="288"/>
    </row>
    <row r="11" ht="15" customHeight="1">
      <c r="B11" s="291"/>
      <c r="C11" s="292"/>
      <c r="D11" s="290" t="s">
        <v>1965</v>
      </c>
      <c r="E11" s="290"/>
      <c r="F11" s="290"/>
      <c r="G11" s="290"/>
      <c r="H11" s="290"/>
      <c r="I11" s="290"/>
      <c r="J11" s="290"/>
      <c r="K11" s="288"/>
    </row>
    <row r="12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ht="15" customHeight="1">
      <c r="B13" s="291"/>
      <c r="C13" s="292"/>
      <c r="D13" s="293" t="s">
        <v>1966</v>
      </c>
      <c r="E13" s="290"/>
      <c r="F13" s="290"/>
      <c r="G13" s="290"/>
      <c r="H13" s="290"/>
      <c r="I13" s="290"/>
      <c r="J13" s="290"/>
      <c r="K13" s="288"/>
    </row>
    <row r="14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ht="15" customHeight="1">
      <c r="B15" s="291"/>
      <c r="C15" s="292"/>
      <c r="D15" s="290" t="s">
        <v>1967</v>
      </c>
      <c r="E15" s="290"/>
      <c r="F15" s="290"/>
      <c r="G15" s="290"/>
      <c r="H15" s="290"/>
      <c r="I15" s="290"/>
      <c r="J15" s="290"/>
      <c r="K15" s="288"/>
    </row>
    <row r="16" ht="15" customHeight="1">
      <c r="B16" s="291"/>
      <c r="C16" s="292"/>
      <c r="D16" s="290" t="s">
        <v>1968</v>
      </c>
      <c r="E16" s="290"/>
      <c r="F16" s="290"/>
      <c r="G16" s="290"/>
      <c r="H16" s="290"/>
      <c r="I16" s="290"/>
      <c r="J16" s="290"/>
      <c r="K16" s="288"/>
    </row>
    <row r="17" ht="15" customHeight="1">
      <c r="B17" s="291"/>
      <c r="C17" s="292"/>
      <c r="D17" s="290" t="s">
        <v>1969</v>
      </c>
      <c r="E17" s="290"/>
      <c r="F17" s="290"/>
      <c r="G17" s="290"/>
      <c r="H17" s="290"/>
      <c r="I17" s="290"/>
      <c r="J17" s="290"/>
      <c r="K17" s="288"/>
    </row>
    <row r="18" ht="15" customHeight="1">
      <c r="B18" s="291"/>
      <c r="C18" s="292"/>
      <c r="D18" s="292"/>
      <c r="E18" s="294" t="s">
        <v>79</v>
      </c>
      <c r="F18" s="290" t="s">
        <v>1970</v>
      </c>
      <c r="G18" s="290"/>
      <c r="H18" s="290"/>
      <c r="I18" s="290"/>
      <c r="J18" s="290"/>
      <c r="K18" s="288"/>
    </row>
    <row r="19" ht="15" customHeight="1">
      <c r="B19" s="291"/>
      <c r="C19" s="292"/>
      <c r="D19" s="292"/>
      <c r="E19" s="294" t="s">
        <v>1971</v>
      </c>
      <c r="F19" s="290" t="s">
        <v>1972</v>
      </c>
      <c r="G19" s="290"/>
      <c r="H19" s="290"/>
      <c r="I19" s="290"/>
      <c r="J19" s="290"/>
      <c r="K19" s="288"/>
    </row>
    <row r="20" ht="15" customHeight="1">
      <c r="B20" s="291"/>
      <c r="C20" s="292"/>
      <c r="D20" s="292"/>
      <c r="E20" s="294" t="s">
        <v>1973</v>
      </c>
      <c r="F20" s="290" t="s">
        <v>1974</v>
      </c>
      <c r="G20" s="290"/>
      <c r="H20" s="290"/>
      <c r="I20" s="290"/>
      <c r="J20" s="290"/>
      <c r="K20" s="288"/>
    </row>
    <row r="21" ht="15" customHeight="1">
      <c r="B21" s="291"/>
      <c r="C21" s="292"/>
      <c r="D21" s="292"/>
      <c r="E21" s="294" t="s">
        <v>1975</v>
      </c>
      <c r="F21" s="290" t="s">
        <v>1976</v>
      </c>
      <c r="G21" s="290"/>
      <c r="H21" s="290"/>
      <c r="I21" s="290"/>
      <c r="J21" s="290"/>
      <c r="K21" s="288"/>
    </row>
    <row r="22" ht="15" customHeight="1">
      <c r="B22" s="291"/>
      <c r="C22" s="292"/>
      <c r="D22" s="292"/>
      <c r="E22" s="294" t="s">
        <v>1977</v>
      </c>
      <c r="F22" s="290" t="s">
        <v>1978</v>
      </c>
      <c r="G22" s="290"/>
      <c r="H22" s="290"/>
      <c r="I22" s="290"/>
      <c r="J22" s="290"/>
      <c r="K22" s="288"/>
    </row>
    <row r="23" ht="15" customHeight="1">
      <c r="B23" s="291"/>
      <c r="C23" s="292"/>
      <c r="D23" s="292"/>
      <c r="E23" s="294" t="s">
        <v>85</v>
      </c>
      <c r="F23" s="290" t="s">
        <v>1979</v>
      </c>
      <c r="G23" s="290"/>
      <c r="H23" s="290"/>
      <c r="I23" s="290"/>
      <c r="J23" s="290"/>
      <c r="K23" s="288"/>
    </row>
    <row r="24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ht="15" customHeight="1">
      <c r="B25" s="291"/>
      <c r="C25" s="290" t="s">
        <v>1980</v>
      </c>
      <c r="D25" s="290"/>
      <c r="E25" s="290"/>
      <c r="F25" s="290"/>
      <c r="G25" s="290"/>
      <c r="H25" s="290"/>
      <c r="I25" s="290"/>
      <c r="J25" s="290"/>
      <c r="K25" s="288"/>
    </row>
    <row r="26" ht="15" customHeight="1">
      <c r="B26" s="291"/>
      <c r="C26" s="290" t="s">
        <v>1981</v>
      </c>
      <c r="D26" s="290"/>
      <c r="E26" s="290"/>
      <c r="F26" s="290"/>
      <c r="G26" s="290"/>
      <c r="H26" s="290"/>
      <c r="I26" s="290"/>
      <c r="J26" s="290"/>
      <c r="K26" s="288"/>
    </row>
    <row r="27" ht="15" customHeight="1">
      <c r="B27" s="291"/>
      <c r="C27" s="290"/>
      <c r="D27" s="290" t="s">
        <v>1982</v>
      </c>
      <c r="E27" s="290"/>
      <c r="F27" s="290"/>
      <c r="G27" s="290"/>
      <c r="H27" s="290"/>
      <c r="I27" s="290"/>
      <c r="J27" s="290"/>
      <c r="K27" s="288"/>
    </row>
    <row r="28" ht="15" customHeight="1">
      <c r="B28" s="291"/>
      <c r="C28" s="292"/>
      <c r="D28" s="290" t="s">
        <v>1983</v>
      </c>
      <c r="E28" s="290"/>
      <c r="F28" s="290"/>
      <c r="G28" s="290"/>
      <c r="H28" s="290"/>
      <c r="I28" s="290"/>
      <c r="J28" s="290"/>
      <c r="K28" s="288"/>
    </row>
    <row r="29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ht="15" customHeight="1">
      <c r="B30" s="291"/>
      <c r="C30" s="292"/>
      <c r="D30" s="290" t="s">
        <v>1984</v>
      </c>
      <c r="E30" s="290"/>
      <c r="F30" s="290"/>
      <c r="G30" s="290"/>
      <c r="H30" s="290"/>
      <c r="I30" s="290"/>
      <c r="J30" s="290"/>
      <c r="K30" s="288"/>
    </row>
    <row r="31" ht="15" customHeight="1">
      <c r="B31" s="291"/>
      <c r="C31" s="292"/>
      <c r="D31" s="290" t="s">
        <v>1985</v>
      </c>
      <c r="E31" s="290"/>
      <c r="F31" s="290"/>
      <c r="G31" s="290"/>
      <c r="H31" s="290"/>
      <c r="I31" s="290"/>
      <c r="J31" s="290"/>
      <c r="K31" s="288"/>
    </row>
    <row r="32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ht="15" customHeight="1">
      <c r="B33" s="291"/>
      <c r="C33" s="292"/>
      <c r="D33" s="290" t="s">
        <v>1986</v>
      </c>
      <c r="E33" s="290"/>
      <c r="F33" s="290"/>
      <c r="G33" s="290"/>
      <c r="H33" s="290"/>
      <c r="I33" s="290"/>
      <c r="J33" s="290"/>
      <c r="K33" s="288"/>
    </row>
    <row r="34" ht="15" customHeight="1">
      <c r="B34" s="291"/>
      <c r="C34" s="292"/>
      <c r="D34" s="290" t="s">
        <v>1987</v>
      </c>
      <c r="E34" s="290"/>
      <c r="F34" s="290"/>
      <c r="G34" s="290"/>
      <c r="H34" s="290"/>
      <c r="I34" s="290"/>
      <c r="J34" s="290"/>
      <c r="K34" s="288"/>
    </row>
    <row r="35" ht="15" customHeight="1">
      <c r="B35" s="291"/>
      <c r="C35" s="292"/>
      <c r="D35" s="290" t="s">
        <v>1988</v>
      </c>
      <c r="E35" s="290"/>
      <c r="F35" s="290"/>
      <c r="G35" s="290"/>
      <c r="H35" s="290"/>
      <c r="I35" s="290"/>
      <c r="J35" s="290"/>
      <c r="K35" s="288"/>
    </row>
    <row r="36" ht="15" customHeight="1">
      <c r="B36" s="291"/>
      <c r="C36" s="292"/>
      <c r="D36" s="290"/>
      <c r="E36" s="293" t="s">
        <v>156</v>
      </c>
      <c r="F36" s="290"/>
      <c r="G36" s="290" t="s">
        <v>1989</v>
      </c>
      <c r="H36" s="290"/>
      <c r="I36" s="290"/>
      <c r="J36" s="290"/>
      <c r="K36" s="288"/>
    </row>
    <row r="37" ht="30.75" customHeight="1">
      <c r="B37" s="291"/>
      <c r="C37" s="292"/>
      <c r="D37" s="290"/>
      <c r="E37" s="293" t="s">
        <v>1990</v>
      </c>
      <c r="F37" s="290"/>
      <c r="G37" s="290" t="s">
        <v>1991</v>
      </c>
      <c r="H37" s="290"/>
      <c r="I37" s="290"/>
      <c r="J37" s="290"/>
      <c r="K37" s="288"/>
    </row>
    <row r="38" ht="15" customHeight="1">
      <c r="B38" s="291"/>
      <c r="C38" s="292"/>
      <c r="D38" s="290"/>
      <c r="E38" s="293" t="s">
        <v>54</v>
      </c>
      <c r="F38" s="290"/>
      <c r="G38" s="290" t="s">
        <v>1992</v>
      </c>
      <c r="H38" s="290"/>
      <c r="I38" s="290"/>
      <c r="J38" s="290"/>
      <c r="K38" s="288"/>
    </row>
    <row r="39" ht="15" customHeight="1">
      <c r="B39" s="291"/>
      <c r="C39" s="292"/>
      <c r="D39" s="290"/>
      <c r="E39" s="293" t="s">
        <v>55</v>
      </c>
      <c r="F39" s="290"/>
      <c r="G39" s="290" t="s">
        <v>1993</v>
      </c>
      <c r="H39" s="290"/>
      <c r="I39" s="290"/>
      <c r="J39" s="290"/>
      <c r="K39" s="288"/>
    </row>
    <row r="40" ht="15" customHeight="1">
      <c r="B40" s="291"/>
      <c r="C40" s="292"/>
      <c r="D40" s="290"/>
      <c r="E40" s="293" t="s">
        <v>157</v>
      </c>
      <c r="F40" s="290"/>
      <c r="G40" s="290" t="s">
        <v>1994</v>
      </c>
      <c r="H40" s="290"/>
      <c r="I40" s="290"/>
      <c r="J40" s="290"/>
      <c r="K40" s="288"/>
    </row>
    <row r="41" ht="15" customHeight="1">
      <c r="B41" s="291"/>
      <c r="C41" s="292"/>
      <c r="D41" s="290"/>
      <c r="E41" s="293" t="s">
        <v>158</v>
      </c>
      <c r="F41" s="290"/>
      <c r="G41" s="290" t="s">
        <v>1995</v>
      </c>
      <c r="H41" s="290"/>
      <c r="I41" s="290"/>
      <c r="J41" s="290"/>
      <c r="K41" s="288"/>
    </row>
    <row r="42" ht="15" customHeight="1">
      <c r="B42" s="291"/>
      <c r="C42" s="292"/>
      <c r="D42" s="290"/>
      <c r="E42" s="293" t="s">
        <v>1996</v>
      </c>
      <c r="F42" s="290"/>
      <c r="G42" s="290" t="s">
        <v>1997</v>
      </c>
      <c r="H42" s="290"/>
      <c r="I42" s="290"/>
      <c r="J42" s="290"/>
      <c r="K42" s="288"/>
    </row>
    <row r="43" ht="15" customHeight="1">
      <c r="B43" s="291"/>
      <c r="C43" s="292"/>
      <c r="D43" s="290"/>
      <c r="E43" s="293"/>
      <c r="F43" s="290"/>
      <c r="G43" s="290" t="s">
        <v>1998</v>
      </c>
      <c r="H43" s="290"/>
      <c r="I43" s="290"/>
      <c r="J43" s="290"/>
      <c r="K43" s="288"/>
    </row>
    <row r="44" ht="15" customHeight="1">
      <c r="B44" s="291"/>
      <c r="C44" s="292"/>
      <c r="D44" s="290"/>
      <c r="E44" s="293" t="s">
        <v>1999</v>
      </c>
      <c r="F44" s="290"/>
      <c r="G44" s="290" t="s">
        <v>2000</v>
      </c>
      <c r="H44" s="290"/>
      <c r="I44" s="290"/>
      <c r="J44" s="290"/>
      <c r="K44" s="288"/>
    </row>
    <row r="45" ht="15" customHeight="1">
      <c r="B45" s="291"/>
      <c r="C45" s="292"/>
      <c r="D45" s="290"/>
      <c r="E45" s="293" t="s">
        <v>160</v>
      </c>
      <c r="F45" s="290"/>
      <c r="G45" s="290" t="s">
        <v>2001</v>
      </c>
      <c r="H45" s="290"/>
      <c r="I45" s="290"/>
      <c r="J45" s="290"/>
      <c r="K45" s="288"/>
    </row>
    <row r="46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ht="15" customHeight="1">
      <c r="B47" s="291"/>
      <c r="C47" s="292"/>
      <c r="D47" s="290" t="s">
        <v>2002</v>
      </c>
      <c r="E47" s="290"/>
      <c r="F47" s="290"/>
      <c r="G47" s="290"/>
      <c r="H47" s="290"/>
      <c r="I47" s="290"/>
      <c r="J47" s="290"/>
      <c r="K47" s="288"/>
    </row>
    <row r="48" ht="15" customHeight="1">
      <c r="B48" s="291"/>
      <c r="C48" s="292"/>
      <c r="D48" s="292"/>
      <c r="E48" s="290" t="s">
        <v>2003</v>
      </c>
      <c r="F48" s="290"/>
      <c r="G48" s="290"/>
      <c r="H48" s="290"/>
      <c r="I48" s="290"/>
      <c r="J48" s="290"/>
      <c r="K48" s="288"/>
    </row>
    <row r="49" ht="15" customHeight="1">
      <c r="B49" s="291"/>
      <c r="C49" s="292"/>
      <c r="D49" s="292"/>
      <c r="E49" s="290" t="s">
        <v>2004</v>
      </c>
      <c r="F49" s="290"/>
      <c r="G49" s="290"/>
      <c r="H49" s="290"/>
      <c r="I49" s="290"/>
      <c r="J49" s="290"/>
      <c r="K49" s="288"/>
    </row>
    <row r="50" ht="15" customHeight="1">
      <c r="B50" s="291"/>
      <c r="C50" s="292"/>
      <c r="D50" s="292"/>
      <c r="E50" s="290" t="s">
        <v>2005</v>
      </c>
      <c r="F50" s="290"/>
      <c r="G50" s="290"/>
      <c r="H50" s="290"/>
      <c r="I50" s="290"/>
      <c r="J50" s="290"/>
      <c r="K50" s="288"/>
    </row>
    <row r="51" ht="15" customHeight="1">
      <c r="B51" s="291"/>
      <c r="C51" s="292"/>
      <c r="D51" s="290" t="s">
        <v>2006</v>
      </c>
      <c r="E51" s="290"/>
      <c r="F51" s="290"/>
      <c r="G51" s="290"/>
      <c r="H51" s="290"/>
      <c r="I51" s="290"/>
      <c r="J51" s="290"/>
      <c r="K51" s="288"/>
    </row>
    <row r="52" ht="25.5" customHeight="1">
      <c r="B52" s="286"/>
      <c r="C52" s="287" t="s">
        <v>2007</v>
      </c>
      <c r="D52" s="287"/>
      <c r="E52" s="287"/>
      <c r="F52" s="287"/>
      <c r="G52" s="287"/>
      <c r="H52" s="287"/>
      <c r="I52" s="287"/>
      <c r="J52" s="287"/>
      <c r="K52" s="288"/>
    </row>
    <row r="53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ht="15" customHeight="1">
      <c r="B54" s="286"/>
      <c r="C54" s="290" t="s">
        <v>2008</v>
      </c>
      <c r="D54" s="290"/>
      <c r="E54" s="290"/>
      <c r="F54" s="290"/>
      <c r="G54" s="290"/>
      <c r="H54" s="290"/>
      <c r="I54" s="290"/>
      <c r="J54" s="290"/>
      <c r="K54" s="288"/>
    </row>
    <row r="55" ht="15" customHeight="1">
      <c r="B55" s="286"/>
      <c r="C55" s="290" t="s">
        <v>2009</v>
      </c>
      <c r="D55" s="290"/>
      <c r="E55" s="290"/>
      <c r="F55" s="290"/>
      <c r="G55" s="290"/>
      <c r="H55" s="290"/>
      <c r="I55" s="290"/>
      <c r="J55" s="290"/>
      <c r="K55" s="288"/>
    </row>
    <row r="56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ht="15" customHeight="1">
      <c r="B57" s="286"/>
      <c r="C57" s="290" t="s">
        <v>2010</v>
      </c>
      <c r="D57" s="290"/>
      <c r="E57" s="290"/>
      <c r="F57" s="290"/>
      <c r="G57" s="290"/>
      <c r="H57" s="290"/>
      <c r="I57" s="290"/>
      <c r="J57" s="290"/>
      <c r="K57" s="288"/>
    </row>
    <row r="58" ht="15" customHeight="1">
      <c r="B58" s="286"/>
      <c r="C58" s="292"/>
      <c r="D58" s="290" t="s">
        <v>2011</v>
      </c>
      <c r="E58" s="290"/>
      <c r="F58" s="290"/>
      <c r="G58" s="290"/>
      <c r="H58" s="290"/>
      <c r="I58" s="290"/>
      <c r="J58" s="290"/>
      <c r="K58" s="288"/>
    </row>
    <row r="59" ht="15" customHeight="1">
      <c r="B59" s="286"/>
      <c r="C59" s="292"/>
      <c r="D59" s="290" t="s">
        <v>2012</v>
      </c>
      <c r="E59" s="290"/>
      <c r="F59" s="290"/>
      <c r="G59" s="290"/>
      <c r="H59" s="290"/>
      <c r="I59" s="290"/>
      <c r="J59" s="290"/>
      <c r="K59" s="288"/>
    </row>
    <row r="60" ht="15" customHeight="1">
      <c r="B60" s="286"/>
      <c r="C60" s="292"/>
      <c r="D60" s="290" t="s">
        <v>2013</v>
      </c>
      <c r="E60" s="290"/>
      <c r="F60" s="290"/>
      <c r="G60" s="290"/>
      <c r="H60" s="290"/>
      <c r="I60" s="290"/>
      <c r="J60" s="290"/>
      <c r="K60" s="288"/>
    </row>
    <row r="61" ht="15" customHeight="1">
      <c r="B61" s="286"/>
      <c r="C61" s="292"/>
      <c r="D61" s="290" t="s">
        <v>2014</v>
      </c>
      <c r="E61" s="290"/>
      <c r="F61" s="290"/>
      <c r="G61" s="290"/>
      <c r="H61" s="290"/>
      <c r="I61" s="290"/>
      <c r="J61" s="290"/>
      <c r="K61" s="288"/>
    </row>
    <row r="62" ht="15" customHeight="1">
      <c r="B62" s="286"/>
      <c r="C62" s="292"/>
      <c r="D62" s="295" t="s">
        <v>2015</v>
      </c>
      <c r="E62" s="295"/>
      <c r="F62" s="295"/>
      <c r="G62" s="295"/>
      <c r="H62" s="295"/>
      <c r="I62" s="295"/>
      <c r="J62" s="295"/>
      <c r="K62" s="288"/>
    </row>
    <row r="63" ht="15" customHeight="1">
      <c r="B63" s="286"/>
      <c r="C63" s="292"/>
      <c r="D63" s="290" t="s">
        <v>2016</v>
      </c>
      <c r="E63" s="290"/>
      <c r="F63" s="290"/>
      <c r="G63" s="290"/>
      <c r="H63" s="290"/>
      <c r="I63" s="290"/>
      <c r="J63" s="290"/>
      <c r="K63" s="288"/>
    </row>
    <row r="64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ht="15" customHeight="1">
      <c r="B65" s="286"/>
      <c r="C65" s="292"/>
      <c r="D65" s="290" t="s">
        <v>2017</v>
      </c>
      <c r="E65" s="290"/>
      <c r="F65" s="290"/>
      <c r="G65" s="290"/>
      <c r="H65" s="290"/>
      <c r="I65" s="290"/>
      <c r="J65" s="290"/>
      <c r="K65" s="288"/>
    </row>
    <row r="66" ht="15" customHeight="1">
      <c r="B66" s="286"/>
      <c r="C66" s="292"/>
      <c r="D66" s="295" t="s">
        <v>2018</v>
      </c>
      <c r="E66" s="295"/>
      <c r="F66" s="295"/>
      <c r="G66" s="295"/>
      <c r="H66" s="295"/>
      <c r="I66" s="295"/>
      <c r="J66" s="295"/>
      <c r="K66" s="288"/>
    </row>
    <row r="67" ht="15" customHeight="1">
      <c r="B67" s="286"/>
      <c r="C67" s="292"/>
      <c r="D67" s="290" t="s">
        <v>2019</v>
      </c>
      <c r="E67" s="290"/>
      <c r="F67" s="290"/>
      <c r="G67" s="290"/>
      <c r="H67" s="290"/>
      <c r="I67" s="290"/>
      <c r="J67" s="290"/>
      <c r="K67" s="288"/>
    </row>
    <row r="68" ht="15" customHeight="1">
      <c r="B68" s="286"/>
      <c r="C68" s="292"/>
      <c r="D68" s="290" t="s">
        <v>2020</v>
      </c>
      <c r="E68" s="290"/>
      <c r="F68" s="290"/>
      <c r="G68" s="290"/>
      <c r="H68" s="290"/>
      <c r="I68" s="290"/>
      <c r="J68" s="290"/>
      <c r="K68" s="288"/>
    </row>
    <row r="69" ht="15" customHeight="1">
      <c r="B69" s="286"/>
      <c r="C69" s="292"/>
      <c r="D69" s="290" t="s">
        <v>2021</v>
      </c>
      <c r="E69" s="290"/>
      <c r="F69" s="290"/>
      <c r="G69" s="290"/>
      <c r="H69" s="290"/>
      <c r="I69" s="290"/>
      <c r="J69" s="290"/>
      <c r="K69" s="288"/>
    </row>
    <row r="70" ht="15" customHeight="1">
      <c r="B70" s="286"/>
      <c r="C70" s="292"/>
      <c r="D70" s="290" t="s">
        <v>2022</v>
      </c>
      <c r="E70" s="290"/>
      <c r="F70" s="290"/>
      <c r="G70" s="290"/>
      <c r="H70" s="290"/>
      <c r="I70" s="290"/>
      <c r="J70" s="290"/>
      <c r="K70" s="288"/>
    </row>
    <row r="7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ht="45" customHeight="1">
      <c r="B75" s="305"/>
      <c r="C75" s="306" t="s">
        <v>2023</v>
      </c>
      <c r="D75" s="306"/>
      <c r="E75" s="306"/>
      <c r="F75" s="306"/>
      <c r="G75" s="306"/>
      <c r="H75" s="306"/>
      <c r="I75" s="306"/>
      <c r="J75" s="306"/>
      <c r="K75" s="307"/>
    </row>
    <row r="76" ht="17.25" customHeight="1">
      <c r="B76" s="305"/>
      <c r="C76" s="308" t="s">
        <v>2024</v>
      </c>
      <c r="D76" s="308"/>
      <c r="E76" s="308"/>
      <c r="F76" s="308" t="s">
        <v>2025</v>
      </c>
      <c r="G76" s="309"/>
      <c r="H76" s="308" t="s">
        <v>55</v>
      </c>
      <c r="I76" s="308" t="s">
        <v>58</v>
      </c>
      <c r="J76" s="308" t="s">
        <v>2026</v>
      </c>
      <c r="K76" s="307"/>
    </row>
    <row r="77" ht="17.25" customHeight="1">
      <c r="B77" s="305"/>
      <c r="C77" s="310" t="s">
        <v>2027</v>
      </c>
      <c r="D77" s="310"/>
      <c r="E77" s="310"/>
      <c r="F77" s="311" t="s">
        <v>2028</v>
      </c>
      <c r="G77" s="312"/>
      <c r="H77" s="310"/>
      <c r="I77" s="310"/>
      <c r="J77" s="310" t="s">
        <v>2029</v>
      </c>
      <c r="K77" s="307"/>
    </row>
    <row r="78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ht="15" customHeight="1">
      <c r="B79" s="305"/>
      <c r="C79" s="293" t="s">
        <v>54</v>
      </c>
      <c r="D79" s="313"/>
      <c r="E79" s="313"/>
      <c r="F79" s="315" t="s">
        <v>2030</v>
      </c>
      <c r="G79" s="314"/>
      <c r="H79" s="293" t="s">
        <v>2031</v>
      </c>
      <c r="I79" s="293" t="s">
        <v>2032</v>
      </c>
      <c r="J79" s="293">
        <v>20</v>
      </c>
      <c r="K79" s="307"/>
    </row>
    <row r="80" ht="15" customHeight="1">
      <c r="B80" s="305"/>
      <c r="C80" s="293" t="s">
        <v>2033</v>
      </c>
      <c r="D80" s="293"/>
      <c r="E80" s="293"/>
      <c r="F80" s="315" t="s">
        <v>2030</v>
      </c>
      <c r="G80" s="314"/>
      <c r="H80" s="293" t="s">
        <v>2034</v>
      </c>
      <c r="I80" s="293" t="s">
        <v>2032</v>
      </c>
      <c r="J80" s="293">
        <v>120</v>
      </c>
      <c r="K80" s="307"/>
    </row>
    <row r="81" ht="15" customHeight="1">
      <c r="B81" s="316"/>
      <c r="C81" s="293" t="s">
        <v>2035</v>
      </c>
      <c r="D81" s="293"/>
      <c r="E81" s="293"/>
      <c r="F81" s="315" t="s">
        <v>2036</v>
      </c>
      <c r="G81" s="314"/>
      <c r="H81" s="293" t="s">
        <v>2037</v>
      </c>
      <c r="I81" s="293" t="s">
        <v>2032</v>
      </c>
      <c r="J81" s="293">
        <v>50</v>
      </c>
      <c r="K81" s="307"/>
    </row>
    <row r="82" ht="15" customHeight="1">
      <c r="B82" s="316"/>
      <c r="C82" s="293" t="s">
        <v>2038</v>
      </c>
      <c r="D82" s="293"/>
      <c r="E82" s="293"/>
      <c r="F82" s="315" t="s">
        <v>2030</v>
      </c>
      <c r="G82" s="314"/>
      <c r="H82" s="293" t="s">
        <v>2039</v>
      </c>
      <c r="I82" s="293" t="s">
        <v>2040</v>
      </c>
      <c r="J82" s="293"/>
      <c r="K82" s="307"/>
    </row>
    <row r="83" ht="15" customHeight="1">
      <c r="B83" s="316"/>
      <c r="C83" s="317" t="s">
        <v>2041</v>
      </c>
      <c r="D83" s="317"/>
      <c r="E83" s="317"/>
      <c r="F83" s="318" t="s">
        <v>2036</v>
      </c>
      <c r="G83" s="317"/>
      <c r="H83" s="317" t="s">
        <v>2042</v>
      </c>
      <c r="I83" s="317" t="s">
        <v>2032</v>
      </c>
      <c r="J83" s="317">
        <v>15</v>
      </c>
      <c r="K83" s="307"/>
    </row>
    <row r="84" ht="15" customHeight="1">
      <c r="B84" s="316"/>
      <c r="C84" s="317" t="s">
        <v>2043</v>
      </c>
      <c r="D84" s="317"/>
      <c r="E84" s="317"/>
      <c r="F84" s="318" t="s">
        <v>2036</v>
      </c>
      <c r="G84" s="317"/>
      <c r="H84" s="317" t="s">
        <v>2044</v>
      </c>
      <c r="I84" s="317" t="s">
        <v>2032</v>
      </c>
      <c r="J84" s="317">
        <v>15</v>
      </c>
      <c r="K84" s="307"/>
    </row>
    <row r="85" ht="15" customHeight="1">
      <c r="B85" s="316"/>
      <c r="C85" s="317" t="s">
        <v>2045</v>
      </c>
      <c r="D85" s="317"/>
      <c r="E85" s="317"/>
      <c r="F85" s="318" t="s">
        <v>2036</v>
      </c>
      <c r="G85" s="317"/>
      <c r="H85" s="317" t="s">
        <v>2046</v>
      </c>
      <c r="I85" s="317" t="s">
        <v>2032</v>
      </c>
      <c r="J85" s="317">
        <v>20</v>
      </c>
      <c r="K85" s="307"/>
    </row>
    <row r="86" ht="15" customHeight="1">
      <c r="B86" s="316"/>
      <c r="C86" s="317" t="s">
        <v>2047</v>
      </c>
      <c r="D86" s="317"/>
      <c r="E86" s="317"/>
      <c r="F86" s="318" t="s">
        <v>2036</v>
      </c>
      <c r="G86" s="317"/>
      <c r="H86" s="317" t="s">
        <v>2048</v>
      </c>
      <c r="I86" s="317" t="s">
        <v>2032</v>
      </c>
      <c r="J86" s="317">
        <v>20</v>
      </c>
      <c r="K86" s="307"/>
    </row>
    <row r="87" ht="15" customHeight="1">
      <c r="B87" s="316"/>
      <c r="C87" s="293" t="s">
        <v>2049</v>
      </c>
      <c r="D87" s="293"/>
      <c r="E87" s="293"/>
      <c r="F87" s="315" t="s">
        <v>2036</v>
      </c>
      <c r="G87" s="314"/>
      <c r="H87" s="293" t="s">
        <v>2050</v>
      </c>
      <c r="I87" s="293" t="s">
        <v>2032</v>
      </c>
      <c r="J87" s="293">
        <v>50</v>
      </c>
      <c r="K87" s="307"/>
    </row>
    <row r="88" ht="15" customHeight="1">
      <c r="B88" s="316"/>
      <c r="C88" s="293" t="s">
        <v>2051</v>
      </c>
      <c r="D88" s="293"/>
      <c r="E88" s="293"/>
      <c r="F88" s="315" t="s">
        <v>2036</v>
      </c>
      <c r="G88" s="314"/>
      <c r="H88" s="293" t="s">
        <v>2052</v>
      </c>
      <c r="I88" s="293" t="s">
        <v>2032</v>
      </c>
      <c r="J88" s="293">
        <v>20</v>
      </c>
      <c r="K88" s="307"/>
    </row>
    <row r="89" ht="15" customHeight="1">
      <c r="B89" s="316"/>
      <c r="C89" s="293" t="s">
        <v>2053</v>
      </c>
      <c r="D89" s="293"/>
      <c r="E89" s="293"/>
      <c r="F89" s="315" t="s">
        <v>2036</v>
      </c>
      <c r="G89" s="314"/>
      <c r="H89" s="293" t="s">
        <v>2054</v>
      </c>
      <c r="I89" s="293" t="s">
        <v>2032</v>
      </c>
      <c r="J89" s="293">
        <v>20</v>
      </c>
      <c r="K89" s="307"/>
    </row>
    <row r="90" ht="15" customHeight="1">
      <c r="B90" s="316"/>
      <c r="C90" s="293" t="s">
        <v>2055</v>
      </c>
      <c r="D90" s="293"/>
      <c r="E90" s="293"/>
      <c r="F90" s="315" t="s">
        <v>2036</v>
      </c>
      <c r="G90" s="314"/>
      <c r="H90" s="293" t="s">
        <v>2056</v>
      </c>
      <c r="I90" s="293" t="s">
        <v>2032</v>
      </c>
      <c r="J90" s="293">
        <v>50</v>
      </c>
      <c r="K90" s="307"/>
    </row>
    <row r="91" ht="15" customHeight="1">
      <c r="B91" s="316"/>
      <c r="C91" s="293" t="s">
        <v>2057</v>
      </c>
      <c r="D91" s="293"/>
      <c r="E91" s="293"/>
      <c r="F91" s="315" t="s">
        <v>2036</v>
      </c>
      <c r="G91" s="314"/>
      <c r="H91" s="293" t="s">
        <v>2057</v>
      </c>
      <c r="I91" s="293" t="s">
        <v>2032</v>
      </c>
      <c r="J91" s="293">
        <v>50</v>
      </c>
      <c r="K91" s="307"/>
    </row>
    <row r="92" ht="15" customHeight="1">
      <c r="B92" s="316"/>
      <c r="C92" s="293" t="s">
        <v>2058</v>
      </c>
      <c r="D92" s="293"/>
      <c r="E92" s="293"/>
      <c r="F92" s="315" t="s">
        <v>2036</v>
      </c>
      <c r="G92" s="314"/>
      <c r="H92" s="293" t="s">
        <v>2059</v>
      </c>
      <c r="I92" s="293" t="s">
        <v>2032</v>
      </c>
      <c r="J92" s="293">
        <v>255</v>
      </c>
      <c r="K92" s="307"/>
    </row>
    <row r="93" ht="15" customHeight="1">
      <c r="B93" s="316"/>
      <c r="C93" s="293" t="s">
        <v>2060</v>
      </c>
      <c r="D93" s="293"/>
      <c r="E93" s="293"/>
      <c r="F93" s="315" t="s">
        <v>2030</v>
      </c>
      <c r="G93" s="314"/>
      <c r="H93" s="293" t="s">
        <v>2061</v>
      </c>
      <c r="I93" s="293" t="s">
        <v>2062</v>
      </c>
      <c r="J93" s="293"/>
      <c r="K93" s="307"/>
    </row>
    <row r="94" ht="15" customHeight="1">
      <c r="B94" s="316"/>
      <c r="C94" s="293" t="s">
        <v>2063</v>
      </c>
      <c r="D94" s="293"/>
      <c r="E94" s="293"/>
      <c r="F94" s="315" t="s">
        <v>2030</v>
      </c>
      <c r="G94" s="314"/>
      <c r="H94" s="293" t="s">
        <v>2064</v>
      </c>
      <c r="I94" s="293" t="s">
        <v>2065</v>
      </c>
      <c r="J94" s="293"/>
      <c r="K94" s="307"/>
    </row>
    <row r="95" ht="15" customHeight="1">
      <c r="B95" s="316"/>
      <c r="C95" s="293" t="s">
        <v>2066</v>
      </c>
      <c r="D95" s="293"/>
      <c r="E95" s="293"/>
      <c r="F95" s="315" t="s">
        <v>2030</v>
      </c>
      <c r="G95" s="314"/>
      <c r="H95" s="293" t="s">
        <v>2066</v>
      </c>
      <c r="I95" s="293" t="s">
        <v>2065</v>
      </c>
      <c r="J95" s="293"/>
      <c r="K95" s="307"/>
    </row>
    <row r="96" ht="15" customHeight="1">
      <c r="B96" s="316"/>
      <c r="C96" s="293" t="s">
        <v>39</v>
      </c>
      <c r="D96" s="293"/>
      <c r="E96" s="293"/>
      <c r="F96" s="315" t="s">
        <v>2030</v>
      </c>
      <c r="G96" s="314"/>
      <c r="H96" s="293" t="s">
        <v>2067</v>
      </c>
      <c r="I96" s="293" t="s">
        <v>2065</v>
      </c>
      <c r="J96" s="293"/>
      <c r="K96" s="307"/>
    </row>
    <row r="97" ht="15" customHeight="1">
      <c r="B97" s="316"/>
      <c r="C97" s="293" t="s">
        <v>49</v>
      </c>
      <c r="D97" s="293"/>
      <c r="E97" s="293"/>
      <c r="F97" s="315" t="s">
        <v>2030</v>
      </c>
      <c r="G97" s="314"/>
      <c r="H97" s="293" t="s">
        <v>2068</v>
      </c>
      <c r="I97" s="293" t="s">
        <v>2065</v>
      </c>
      <c r="J97" s="293"/>
      <c r="K97" s="307"/>
    </row>
    <row r="98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ht="45" customHeight="1">
      <c r="B102" s="305"/>
      <c r="C102" s="306" t="s">
        <v>2069</v>
      </c>
      <c r="D102" s="306"/>
      <c r="E102" s="306"/>
      <c r="F102" s="306"/>
      <c r="G102" s="306"/>
      <c r="H102" s="306"/>
      <c r="I102" s="306"/>
      <c r="J102" s="306"/>
      <c r="K102" s="307"/>
    </row>
    <row r="103" ht="17.25" customHeight="1">
      <c r="B103" s="305"/>
      <c r="C103" s="308" t="s">
        <v>2024</v>
      </c>
      <c r="D103" s="308"/>
      <c r="E103" s="308"/>
      <c r="F103" s="308" t="s">
        <v>2025</v>
      </c>
      <c r="G103" s="309"/>
      <c r="H103" s="308" t="s">
        <v>55</v>
      </c>
      <c r="I103" s="308" t="s">
        <v>58</v>
      </c>
      <c r="J103" s="308" t="s">
        <v>2026</v>
      </c>
      <c r="K103" s="307"/>
    </row>
    <row r="104" ht="17.25" customHeight="1">
      <c r="B104" s="305"/>
      <c r="C104" s="310" t="s">
        <v>2027</v>
      </c>
      <c r="D104" s="310"/>
      <c r="E104" s="310"/>
      <c r="F104" s="311" t="s">
        <v>2028</v>
      </c>
      <c r="G104" s="312"/>
      <c r="H104" s="310"/>
      <c r="I104" s="310"/>
      <c r="J104" s="310" t="s">
        <v>2029</v>
      </c>
      <c r="K104" s="307"/>
    </row>
    <row r="105" ht="5.25" customHeight="1">
      <c r="B105" s="305"/>
      <c r="C105" s="308"/>
      <c r="D105" s="308"/>
      <c r="E105" s="308"/>
      <c r="F105" s="308"/>
      <c r="G105" s="324"/>
      <c r="H105" s="308"/>
      <c r="I105" s="308"/>
      <c r="J105" s="308"/>
      <c r="K105" s="307"/>
    </row>
    <row r="106" ht="15" customHeight="1">
      <c r="B106" s="305"/>
      <c r="C106" s="293" t="s">
        <v>54</v>
      </c>
      <c r="D106" s="313"/>
      <c r="E106" s="313"/>
      <c r="F106" s="315" t="s">
        <v>2030</v>
      </c>
      <c r="G106" s="324"/>
      <c r="H106" s="293" t="s">
        <v>2070</v>
      </c>
      <c r="I106" s="293" t="s">
        <v>2032</v>
      </c>
      <c r="J106" s="293">
        <v>20</v>
      </c>
      <c r="K106" s="307"/>
    </row>
    <row r="107" ht="15" customHeight="1">
      <c r="B107" s="305"/>
      <c r="C107" s="293" t="s">
        <v>2033</v>
      </c>
      <c r="D107" s="293"/>
      <c r="E107" s="293"/>
      <c r="F107" s="315" t="s">
        <v>2030</v>
      </c>
      <c r="G107" s="293"/>
      <c r="H107" s="293" t="s">
        <v>2070</v>
      </c>
      <c r="I107" s="293" t="s">
        <v>2032</v>
      </c>
      <c r="J107" s="293">
        <v>120</v>
      </c>
      <c r="K107" s="307"/>
    </row>
    <row r="108" ht="15" customHeight="1">
      <c r="B108" s="316"/>
      <c r="C108" s="293" t="s">
        <v>2035</v>
      </c>
      <c r="D108" s="293"/>
      <c r="E108" s="293"/>
      <c r="F108" s="315" t="s">
        <v>2036</v>
      </c>
      <c r="G108" s="293"/>
      <c r="H108" s="293" t="s">
        <v>2070</v>
      </c>
      <c r="I108" s="293" t="s">
        <v>2032</v>
      </c>
      <c r="J108" s="293">
        <v>50</v>
      </c>
      <c r="K108" s="307"/>
    </row>
    <row r="109" ht="15" customHeight="1">
      <c r="B109" s="316"/>
      <c r="C109" s="293" t="s">
        <v>2038</v>
      </c>
      <c r="D109" s="293"/>
      <c r="E109" s="293"/>
      <c r="F109" s="315" t="s">
        <v>2030</v>
      </c>
      <c r="G109" s="293"/>
      <c r="H109" s="293" t="s">
        <v>2070</v>
      </c>
      <c r="I109" s="293" t="s">
        <v>2040</v>
      </c>
      <c r="J109" s="293"/>
      <c r="K109" s="307"/>
    </row>
    <row r="110" ht="15" customHeight="1">
      <c r="B110" s="316"/>
      <c r="C110" s="293" t="s">
        <v>2049</v>
      </c>
      <c r="D110" s="293"/>
      <c r="E110" s="293"/>
      <c r="F110" s="315" t="s">
        <v>2036</v>
      </c>
      <c r="G110" s="293"/>
      <c r="H110" s="293" t="s">
        <v>2070</v>
      </c>
      <c r="I110" s="293" t="s">
        <v>2032</v>
      </c>
      <c r="J110" s="293">
        <v>50</v>
      </c>
      <c r="K110" s="307"/>
    </row>
    <row r="111" ht="15" customHeight="1">
      <c r="B111" s="316"/>
      <c r="C111" s="293" t="s">
        <v>2057</v>
      </c>
      <c r="D111" s="293"/>
      <c r="E111" s="293"/>
      <c r="F111" s="315" t="s">
        <v>2036</v>
      </c>
      <c r="G111" s="293"/>
      <c r="H111" s="293" t="s">
        <v>2070</v>
      </c>
      <c r="I111" s="293" t="s">
        <v>2032</v>
      </c>
      <c r="J111" s="293">
        <v>50</v>
      </c>
      <c r="K111" s="307"/>
    </row>
    <row r="112" ht="15" customHeight="1">
      <c r="B112" s="316"/>
      <c r="C112" s="293" t="s">
        <v>2055</v>
      </c>
      <c r="D112" s="293"/>
      <c r="E112" s="293"/>
      <c r="F112" s="315" t="s">
        <v>2036</v>
      </c>
      <c r="G112" s="293"/>
      <c r="H112" s="293" t="s">
        <v>2070</v>
      </c>
      <c r="I112" s="293" t="s">
        <v>2032</v>
      </c>
      <c r="J112" s="293">
        <v>50</v>
      </c>
      <c r="K112" s="307"/>
    </row>
    <row r="113" ht="15" customHeight="1">
      <c r="B113" s="316"/>
      <c r="C113" s="293" t="s">
        <v>54</v>
      </c>
      <c r="D113" s="293"/>
      <c r="E113" s="293"/>
      <c r="F113" s="315" t="s">
        <v>2030</v>
      </c>
      <c r="G113" s="293"/>
      <c r="H113" s="293" t="s">
        <v>2071</v>
      </c>
      <c r="I113" s="293" t="s">
        <v>2032</v>
      </c>
      <c r="J113" s="293">
        <v>20</v>
      </c>
      <c r="K113" s="307"/>
    </row>
    <row r="114" ht="15" customHeight="1">
      <c r="B114" s="316"/>
      <c r="C114" s="293" t="s">
        <v>2072</v>
      </c>
      <c r="D114" s="293"/>
      <c r="E114" s="293"/>
      <c r="F114" s="315" t="s">
        <v>2030</v>
      </c>
      <c r="G114" s="293"/>
      <c r="H114" s="293" t="s">
        <v>2073</v>
      </c>
      <c r="I114" s="293" t="s">
        <v>2032</v>
      </c>
      <c r="J114" s="293">
        <v>120</v>
      </c>
      <c r="K114" s="307"/>
    </row>
    <row r="115" ht="15" customHeight="1">
      <c r="B115" s="316"/>
      <c r="C115" s="293" t="s">
        <v>39</v>
      </c>
      <c r="D115" s="293"/>
      <c r="E115" s="293"/>
      <c r="F115" s="315" t="s">
        <v>2030</v>
      </c>
      <c r="G115" s="293"/>
      <c r="H115" s="293" t="s">
        <v>2074</v>
      </c>
      <c r="I115" s="293" t="s">
        <v>2065</v>
      </c>
      <c r="J115" s="293"/>
      <c r="K115" s="307"/>
    </row>
    <row r="116" ht="15" customHeight="1">
      <c r="B116" s="316"/>
      <c r="C116" s="293" t="s">
        <v>49</v>
      </c>
      <c r="D116" s="293"/>
      <c r="E116" s="293"/>
      <c r="F116" s="315" t="s">
        <v>2030</v>
      </c>
      <c r="G116" s="293"/>
      <c r="H116" s="293" t="s">
        <v>2075</v>
      </c>
      <c r="I116" s="293" t="s">
        <v>2065</v>
      </c>
      <c r="J116" s="293"/>
      <c r="K116" s="307"/>
    </row>
    <row r="117" ht="15" customHeight="1">
      <c r="B117" s="316"/>
      <c r="C117" s="293" t="s">
        <v>58</v>
      </c>
      <c r="D117" s="293"/>
      <c r="E117" s="293"/>
      <c r="F117" s="315" t="s">
        <v>2030</v>
      </c>
      <c r="G117" s="293"/>
      <c r="H117" s="293" t="s">
        <v>2076</v>
      </c>
      <c r="I117" s="293" t="s">
        <v>2077</v>
      </c>
      <c r="J117" s="293"/>
      <c r="K117" s="307"/>
    </row>
    <row r="118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ht="18.75" customHeight="1">
      <c r="B119" s="326"/>
      <c r="C119" s="290"/>
      <c r="D119" s="290"/>
      <c r="E119" s="290"/>
      <c r="F119" s="327"/>
      <c r="G119" s="290"/>
      <c r="H119" s="290"/>
      <c r="I119" s="290"/>
      <c r="J119" s="290"/>
      <c r="K119" s="326"/>
    </row>
    <row r="120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ht="45" customHeight="1">
      <c r="B122" s="331"/>
      <c r="C122" s="284" t="s">
        <v>2078</v>
      </c>
      <c r="D122" s="284"/>
      <c r="E122" s="284"/>
      <c r="F122" s="284"/>
      <c r="G122" s="284"/>
      <c r="H122" s="284"/>
      <c r="I122" s="284"/>
      <c r="J122" s="284"/>
      <c r="K122" s="332"/>
    </row>
    <row r="123" ht="17.25" customHeight="1">
      <c r="B123" s="333"/>
      <c r="C123" s="308" t="s">
        <v>2024</v>
      </c>
      <c r="D123" s="308"/>
      <c r="E123" s="308"/>
      <c r="F123" s="308" t="s">
        <v>2025</v>
      </c>
      <c r="G123" s="309"/>
      <c r="H123" s="308" t="s">
        <v>55</v>
      </c>
      <c r="I123" s="308" t="s">
        <v>58</v>
      </c>
      <c r="J123" s="308" t="s">
        <v>2026</v>
      </c>
      <c r="K123" s="334"/>
    </row>
    <row r="124" ht="17.25" customHeight="1">
      <c r="B124" s="333"/>
      <c r="C124" s="310" t="s">
        <v>2027</v>
      </c>
      <c r="D124" s="310"/>
      <c r="E124" s="310"/>
      <c r="F124" s="311" t="s">
        <v>2028</v>
      </c>
      <c r="G124" s="312"/>
      <c r="H124" s="310"/>
      <c r="I124" s="310"/>
      <c r="J124" s="310" t="s">
        <v>2029</v>
      </c>
      <c r="K124" s="334"/>
    </row>
    <row r="125" ht="5.25" customHeight="1">
      <c r="B125" s="335"/>
      <c r="C125" s="313"/>
      <c r="D125" s="313"/>
      <c r="E125" s="313"/>
      <c r="F125" s="313"/>
      <c r="G125" s="293"/>
      <c r="H125" s="313"/>
      <c r="I125" s="313"/>
      <c r="J125" s="313"/>
      <c r="K125" s="336"/>
    </row>
    <row r="126" ht="15" customHeight="1">
      <c r="B126" s="335"/>
      <c r="C126" s="293" t="s">
        <v>2033</v>
      </c>
      <c r="D126" s="313"/>
      <c r="E126" s="313"/>
      <c r="F126" s="315" t="s">
        <v>2030</v>
      </c>
      <c r="G126" s="293"/>
      <c r="H126" s="293" t="s">
        <v>2070</v>
      </c>
      <c r="I126" s="293" t="s">
        <v>2032</v>
      </c>
      <c r="J126" s="293">
        <v>120</v>
      </c>
      <c r="K126" s="337"/>
    </row>
    <row r="127" ht="15" customHeight="1">
      <c r="B127" s="335"/>
      <c r="C127" s="293" t="s">
        <v>2079</v>
      </c>
      <c r="D127" s="293"/>
      <c r="E127" s="293"/>
      <c r="F127" s="315" t="s">
        <v>2030</v>
      </c>
      <c r="G127" s="293"/>
      <c r="H127" s="293" t="s">
        <v>2080</v>
      </c>
      <c r="I127" s="293" t="s">
        <v>2032</v>
      </c>
      <c r="J127" s="293" t="s">
        <v>2081</v>
      </c>
      <c r="K127" s="337"/>
    </row>
    <row r="128" ht="15" customHeight="1">
      <c r="B128" s="335"/>
      <c r="C128" s="293" t="s">
        <v>85</v>
      </c>
      <c r="D128" s="293"/>
      <c r="E128" s="293"/>
      <c r="F128" s="315" t="s">
        <v>2030</v>
      </c>
      <c r="G128" s="293"/>
      <c r="H128" s="293" t="s">
        <v>2082</v>
      </c>
      <c r="I128" s="293" t="s">
        <v>2032</v>
      </c>
      <c r="J128" s="293" t="s">
        <v>2081</v>
      </c>
      <c r="K128" s="337"/>
    </row>
    <row r="129" ht="15" customHeight="1">
      <c r="B129" s="335"/>
      <c r="C129" s="293" t="s">
        <v>2041</v>
      </c>
      <c r="D129" s="293"/>
      <c r="E129" s="293"/>
      <c r="F129" s="315" t="s">
        <v>2036</v>
      </c>
      <c r="G129" s="293"/>
      <c r="H129" s="293" t="s">
        <v>2042</v>
      </c>
      <c r="I129" s="293" t="s">
        <v>2032</v>
      </c>
      <c r="J129" s="293">
        <v>15</v>
      </c>
      <c r="K129" s="337"/>
    </row>
    <row r="130" ht="15" customHeight="1">
      <c r="B130" s="335"/>
      <c r="C130" s="317" t="s">
        <v>2043</v>
      </c>
      <c r="D130" s="317"/>
      <c r="E130" s="317"/>
      <c r="F130" s="318" t="s">
        <v>2036</v>
      </c>
      <c r="G130" s="317"/>
      <c r="H130" s="317" t="s">
        <v>2044</v>
      </c>
      <c r="I130" s="317" t="s">
        <v>2032</v>
      </c>
      <c r="J130" s="317">
        <v>15</v>
      </c>
      <c r="K130" s="337"/>
    </row>
    <row r="131" ht="15" customHeight="1">
      <c r="B131" s="335"/>
      <c r="C131" s="317" t="s">
        <v>2045</v>
      </c>
      <c r="D131" s="317"/>
      <c r="E131" s="317"/>
      <c r="F131" s="318" t="s">
        <v>2036</v>
      </c>
      <c r="G131" s="317"/>
      <c r="H131" s="317" t="s">
        <v>2046</v>
      </c>
      <c r="I131" s="317" t="s">
        <v>2032</v>
      </c>
      <c r="J131" s="317">
        <v>20</v>
      </c>
      <c r="K131" s="337"/>
    </row>
    <row r="132" ht="15" customHeight="1">
      <c r="B132" s="335"/>
      <c r="C132" s="317" t="s">
        <v>2047</v>
      </c>
      <c r="D132" s="317"/>
      <c r="E132" s="317"/>
      <c r="F132" s="318" t="s">
        <v>2036</v>
      </c>
      <c r="G132" s="317"/>
      <c r="H132" s="317" t="s">
        <v>2048</v>
      </c>
      <c r="I132" s="317" t="s">
        <v>2032</v>
      </c>
      <c r="J132" s="317">
        <v>20</v>
      </c>
      <c r="K132" s="337"/>
    </row>
    <row r="133" ht="15" customHeight="1">
      <c r="B133" s="335"/>
      <c r="C133" s="293" t="s">
        <v>2035</v>
      </c>
      <c r="D133" s="293"/>
      <c r="E133" s="293"/>
      <c r="F133" s="315" t="s">
        <v>2036</v>
      </c>
      <c r="G133" s="293"/>
      <c r="H133" s="293" t="s">
        <v>2070</v>
      </c>
      <c r="I133" s="293" t="s">
        <v>2032</v>
      </c>
      <c r="J133" s="293">
        <v>50</v>
      </c>
      <c r="K133" s="337"/>
    </row>
    <row r="134" ht="15" customHeight="1">
      <c r="B134" s="335"/>
      <c r="C134" s="293" t="s">
        <v>2049</v>
      </c>
      <c r="D134" s="293"/>
      <c r="E134" s="293"/>
      <c r="F134" s="315" t="s">
        <v>2036</v>
      </c>
      <c r="G134" s="293"/>
      <c r="H134" s="293" t="s">
        <v>2070</v>
      </c>
      <c r="I134" s="293" t="s">
        <v>2032</v>
      </c>
      <c r="J134" s="293">
        <v>50</v>
      </c>
      <c r="K134" s="337"/>
    </row>
    <row r="135" ht="15" customHeight="1">
      <c r="B135" s="335"/>
      <c r="C135" s="293" t="s">
        <v>2055</v>
      </c>
      <c r="D135" s="293"/>
      <c r="E135" s="293"/>
      <c r="F135" s="315" t="s">
        <v>2036</v>
      </c>
      <c r="G135" s="293"/>
      <c r="H135" s="293" t="s">
        <v>2070</v>
      </c>
      <c r="I135" s="293" t="s">
        <v>2032</v>
      </c>
      <c r="J135" s="293">
        <v>50</v>
      </c>
      <c r="K135" s="337"/>
    </row>
    <row r="136" ht="15" customHeight="1">
      <c r="B136" s="335"/>
      <c r="C136" s="293" t="s">
        <v>2057</v>
      </c>
      <c r="D136" s="293"/>
      <c r="E136" s="293"/>
      <c r="F136" s="315" t="s">
        <v>2036</v>
      </c>
      <c r="G136" s="293"/>
      <c r="H136" s="293" t="s">
        <v>2070</v>
      </c>
      <c r="I136" s="293" t="s">
        <v>2032</v>
      </c>
      <c r="J136" s="293">
        <v>50</v>
      </c>
      <c r="K136" s="337"/>
    </row>
    <row r="137" ht="15" customHeight="1">
      <c r="B137" s="335"/>
      <c r="C137" s="293" t="s">
        <v>2058</v>
      </c>
      <c r="D137" s="293"/>
      <c r="E137" s="293"/>
      <c r="F137" s="315" t="s">
        <v>2036</v>
      </c>
      <c r="G137" s="293"/>
      <c r="H137" s="293" t="s">
        <v>2083</v>
      </c>
      <c r="I137" s="293" t="s">
        <v>2032</v>
      </c>
      <c r="J137" s="293">
        <v>255</v>
      </c>
      <c r="K137" s="337"/>
    </row>
    <row r="138" ht="15" customHeight="1">
      <c r="B138" s="335"/>
      <c r="C138" s="293" t="s">
        <v>2060</v>
      </c>
      <c r="D138" s="293"/>
      <c r="E138" s="293"/>
      <c r="F138" s="315" t="s">
        <v>2030</v>
      </c>
      <c r="G138" s="293"/>
      <c r="H138" s="293" t="s">
        <v>2084</v>
      </c>
      <c r="I138" s="293" t="s">
        <v>2062</v>
      </c>
      <c r="J138" s="293"/>
      <c r="K138" s="337"/>
    </row>
    <row r="139" ht="15" customHeight="1">
      <c r="B139" s="335"/>
      <c r="C139" s="293" t="s">
        <v>2063</v>
      </c>
      <c r="D139" s="293"/>
      <c r="E139" s="293"/>
      <c r="F139" s="315" t="s">
        <v>2030</v>
      </c>
      <c r="G139" s="293"/>
      <c r="H139" s="293" t="s">
        <v>2085</v>
      </c>
      <c r="I139" s="293" t="s">
        <v>2065</v>
      </c>
      <c r="J139" s="293"/>
      <c r="K139" s="337"/>
    </row>
    <row r="140" ht="15" customHeight="1">
      <c r="B140" s="335"/>
      <c r="C140" s="293" t="s">
        <v>2066</v>
      </c>
      <c r="D140" s="293"/>
      <c r="E140" s="293"/>
      <c r="F140" s="315" t="s">
        <v>2030</v>
      </c>
      <c r="G140" s="293"/>
      <c r="H140" s="293" t="s">
        <v>2066</v>
      </c>
      <c r="I140" s="293" t="s">
        <v>2065</v>
      </c>
      <c r="J140" s="293"/>
      <c r="K140" s="337"/>
    </row>
    <row r="141" ht="15" customHeight="1">
      <c r="B141" s="335"/>
      <c r="C141" s="293" t="s">
        <v>39</v>
      </c>
      <c r="D141" s="293"/>
      <c r="E141" s="293"/>
      <c r="F141" s="315" t="s">
        <v>2030</v>
      </c>
      <c r="G141" s="293"/>
      <c r="H141" s="293" t="s">
        <v>2086</v>
      </c>
      <c r="I141" s="293" t="s">
        <v>2065</v>
      </c>
      <c r="J141" s="293"/>
      <c r="K141" s="337"/>
    </row>
    <row r="142" ht="15" customHeight="1">
      <c r="B142" s="335"/>
      <c r="C142" s="293" t="s">
        <v>2087</v>
      </c>
      <c r="D142" s="293"/>
      <c r="E142" s="293"/>
      <c r="F142" s="315" t="s">
        <v>2030</v>
      </c>
      <c r="G142" s="293"/>
      <c r="H142" s="293" t="s">
        <v>2088</v>
      </c>
      <c r="I142" s="293" t="s">
        <v>2065</v>
      </c>
      <c r="J142" s="293"/>
      <c r="K142" s="337"/>
    </row>
    <row r="143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ht="18.75" customHeight="1">
      <c r="B144" s="290"/>
      <c r="C144" s="290"/>
      <c r="D144" s="290"/>
      <c r="E144" s="290"/>
      <c r="F144" s="327"/>
      <c r="G144" s="290"/>
      <c r="H144" s="290"/>
      <c r="I144" s="290"/>
      <c r="J144" s="290"/>
      <c r="K144" s="290"/>
    </row>
    <row r="145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ht="45" customHeight="1">
      <c r="B147" s="305"/>
      <c r="C147" s="306" t="s">
        <v>2089</v>
      </c>
      <c r="D147" s="306"/>
      <c r="E147" s="306"/>
      <c r="F147" s="306"/>
      <c r="G147" s="306"/>
      <c r="H147" s="306"/>
      <c r="I147" s="306"/>
      <c r="J147" s="306"/>
      <c r="K147" s="307"/>
    </row>
    <row r="148" ht="17.25" customHeight="1">
      <c r="B148" s="305"/>
      <c r="C148" s="308" t="s">
        <v>2024</v>
      </c>
      <c r="D148" s="308"/>
      <c r="E148" s="308"/>
      <c r="F148" s="308" t="s">
        <v>2025</v>
      </c>
      <c r="G148" s="309"/>
      <c r="H148" s="308" t="s">
        <v>55</v>
      </c>
      <c r="I148" s="308" t="s">
        <v>58</v>
      </c>
      <c r="J148" s="308" t="s">
        <v>2026</v>
      </c>
      <c r="K148" s="307"/>
    </row>
    <row r="149" ht="17.25" customHeight="1">
      <c r="B149" s="305"/>
      <c r="C149" s="310" t="s">
        <v>2027</v>
      </c>
      <c r="D149" s="310"/>
      <c r="E149" s="310"/>
      <c r="F149" s="311" t="s">
        <v>2028</v>
      </c>
      <c r="G149" s="312"/>
      <c r="H149" s="310"/>
      <c r="I149" s="310"/>
      <c r="J149" s="310" t="s">
        <v>2029</v>
      </c>
      <c r="K149" s="307"/>
    </row>
    <row r="150" ht="5.25" customHeight="1">
      <c r="B150" s="316"/>
      <c r="C150" s="313"/>
      <c r="D150" s="313"/>
      <c r="E150" s="313"/>
      <c r="F150" s="313"/>
      <c r="G150" s="314"/>
      <c r="H150" s="313"/>
      <c r="I150" s="313"/>
      <c r="J150" s="313"/>
      <c r="K150" s="337"/>
    </row>
    <row r="151" ht="15" customHeight="1">
      <c r="B151" s="316"/>
      <c r="C151" s="341" t="s">
        <v>2033</v>
      </c>
      <c r="D151" s="293"/>
      <c r="E151" s="293"/>
      <c r="F151" s="342" t="s">
        <v>2030</v>
      </c>
      <c r="G151" s="293"/>
      <c r="H151" s="341" t="s">
        <v>2070</v>
      </c>
      <c r="I151" s="341" t="s">
        <v>2032</v>
      </c>
      <c r="J151" s="341">
        <v>120</v>
      </c>
      <c r="K151" s="337"/>
    </row>
    <row r="152" ht="15" customHeight="1">
      <c r="B152" s="316"/>
      <c r="C152" s="341" t="s">
        <v>2079</v>
      </c>
      <c r="D152" s="293"/>
      <c r="E152" s="293"/>
      <c r="F152" s="342" t="s">
        <v>2030</v>
      </c>
      <c r="G152" s="293"/>
      <c r="H152" s="341" t="s">
        <v>2090</v>
      </c>
      <c r="I152" s="341" t="s">
        <v>2032</v>
      </c>
      <c r="J152" s="341" t="s">
        <v>2081</v>
      </c>
      <c r="K152" s="337"/>
    </row>
    <row r="153" ht="15" customHeight="1">
      <c r="B153" s="316"/>
      <c r="C153" s="341" t="s">
        <v>85</v>
      </c>
      <c r="D153" s="293"/>
      <c r="E153" s="293"/>
      <c r="F153" s="342" t="s">
        <v>2030</v>
      </c>
      <c r="G153" s="293"/>
      <c r="H153" s="341" t="s">
        <v>2091</v>
      </c>
      <c r="I153" s="341" t="s">
        <v>2032</v>
      </c>
      <c r="J153" s="341" t="s">
        <v>2081</v>
      </c>
      <c r="K153" s="337"/>
    </row>
    <row r="154" ht="15" customHeight="1">
      <c r="B154" s="316"/>
      <c r="C154" s="341" t="s">
        <v>2035</v>
      </c>
      <c r="D154" s="293"/>
      <c r="E154" s="293"/>
      <c r="F154" s="342" t="s">
        <v>2036</v>
      </c>
      <c r="G154" s="293"/>
      <c r="H154" s="341" t="s">
        <v>2070</v>
      </c>
      <c r="I154" s="341" t="s">
        <v>2032</v>
      </c>
      <c r="J154" s="341">
        <v>50</v>
      </c>
      <c r="K154" s="337"/>
    </row>
    <row r="155" ht="15" customHeight="1">
      <c r="B155" s="316"/>
      <c r="C155" s="341" t="s">
        <v>2038</v>
      </c>
      <c r="D155" s="293"/>
      <c r="E155" s="293"/>
      <c r="F155" s="342" t="s">
        <v>2030</v>
      </c>
      <c r="G155" s="293"/>
      <c r="H155" s="341" t="s">
        <v>2070</v>
      </c>
      <c r="I155" s="341" t="s">
        <v>2040</v>
      </c>
      <c r="J155" s="341"/>
      <c r="K155" s="337"/>
    </row>
    <row r="156" ht="15" customHeight="1">
      <c r="B156" s="316"/>
      <c r="C156" s="341" t="s">
        <v>2049</v>
      </c>
      <c r="D156" s="293"/>
      <c r="E156" s="293"/>
      <c r="F156" s="342" t="s">
        <v>2036</v>
      </c>
      <c r="G156" s="293"/>
      <c r="H156" s="341" t="s">
        <v>2070</v>
      </c>
      <c r="I156" s="341" t="s">
        <v>2032</v>
      </c>
      <c r="J156" s="341">
        <v>50</v>
      </c>
      <c r="K156" s="337"/>
    </row>
    <row r="157" ht="15" customHeight="1">
      <c r="B157" s="316"/>
      <c r="C157" s="341" t="s">
        <v>2057</v>
      </c>
      <c r="D157" s="293"/>
      <c r="E157" s="293"/>
      <c r="F157" s="342" t="s">
        <v>2036</v>
      </c>
      <c r="G157" s="293"/>
      <c r="H157" s="341" t="s">
        <v>2070</v>
      </c>
      <c r="I157" s="341" t="s">
        <v>2032</v>
      </c>
      <c r="J157" s="341">
        <v>50</v>
      </c>
      <c r="K157" s="337"/>
    </row>
    <row r="158" ht="15" customHeight="1">
      <c r="B158" s="316"/>
      <c r="C158" s="341" t="s">
        <v>2055</v>
      </c>
      <c r="D158" s="293"/>
      <c r="E158" s="293"/>
      <c r="F158" s="342" t="s">
        <v>2036</v>
      </c>
      <c r="G158" s="293"/>
      <c r="H158" s="341" t="s">
        <v>2070</v>
      </c>
      <c r="I158" s="341" t="s">
        <v>2032</v>
      </c>
      <c r="J158" s="341">
        <v>50</v>
      </c>
      <c r="K158" s="337"/>
    </row>
    <row r="159" ht="15" customHeight="1">
      <c r="B159" s="316"/>
      <c r="C159" s="341" t="s">
        <v>123</v>
      </c>
      <c r="D159" s="293"/>
      <c r="E159" s="293"/>
      <c r="F159" s="342" t="s">
        <v>2030</v>
      </c>
      <c r="G159" s="293"/>
      <c r="H159" s="341" t="s">
        <v>2092</v>
      </c>
      <c r="I159" s="341" t="s">
        <v>2032</v>
      </c>
      <c r="J159" s="341" t="s">
        <v>2093</v>
      </c>
      <c r="K159" s="337"/>
    </row>
    <row r="160" ht="15" customHeight="1">
      <c r="B160" s="316"/>
      <c r="C160" s="341" t="s">
        <v>2094</v>
      </c>
      <c r="D160" s="293"/>
      <c r="E160" s="293"/>
      <c r="F160" s="342" t="s">
        <v>2030</v>
      </c>
      <c r="G160" s="293"/>
      <c r="H160" s="341" t="s">
        <v>2095</v>
      </c>
      <c r="I160" s="341" t="s">
        <v>2065</v>
      </c>
      <c r="J160" s="341"/>
      <c r="K160" s="337"/>
    </row>
    <row r="161" ht="15" customHeight="1">
      <c r="B161" s="343"/>
      <c r="C161" s="325"/>
      <c r="D161" s="325"/>
      <c r="E161" s="325"/>
      <c r="F161" s="325"/>
      <c r="G161" s="325"/>
      <c r="H161" s="325"/>
      <c r="I161" s="325"/>
      <c r="J161" s="325"/>
      <c r="K161" s="344"/>
    </row>
    <row r="162" ht="18.75" customHeight="1">
      <c r="B162" s="290"/>
      <c r="C162" s="293"/>
      <c r="D162" s="293"/>
      <c r="E162" s="293"/>
      <c r="F162" s="315"/>
      <c r="G162" s="293"/>
      <c r="H162" s="293"/>
      <c r="I162" s="293"/>
      <c r="J162" s="293"/>
      <c r="K162" s="290"/>
    </row>
    <row r="163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ht="45" customHeight="1">
      <c r="B165" s="283"/>
      <c r="C165" s="284" t="s">
        <v>2096</v>
      </c>
      <c r="D165" s="284"/>
      <c r="E165" s="284"/>
      <c r="F165" s="284"/>
      <c r="G165" s="284"/>
      <c r="H165" s="284"/>
      <c r="I165" s="284"/>
      <c r="J165" s="284"/>
      <c r="K165" s="285"/>
    </row>
    <row r="166" ht="17.25" customHeight="1">
      <c r="B166" s="283"/>
      <c r="C166" s="308" t="s">
        <v>2024</v>
      </c>
      <c r="D166" s="308"/>
      <c r="E166" s="308"/>
      <c r="F166" s="308" t="s">
        <v>2025</v>
      </c>
      <c r="G166" s="345"/>
      <c r="H166" s="346" t="s">
        <v>55</v>
      </c>
      <c r="I166" s="346" t="s">
        <v>58</v>
      </c>
      <c r="J166" s="308" t="s">
        <v>2026</v>
      </c>
      <c r="K166" s="285"/>
    </row>
    <row r="167" ht="17.25" customHeight="1">
      <c r="B167" s="286"/>
      <c r="C167" s="310" t="s">
        <v>2027</v>
      </c>
      <c r="D167" s="310"/>
      <c r="E167" s="310"/>
      <c r="F167" s="311" t="s">
        <v>2028</v>
      </c>
      <c r="G167" s="347"/>
      <c r="H167" s="348"/>
      <c r="I167" s="348"/>
      <c r="J167" s="310" t="s">
        <v>2029</v>
      </c>
      <c r="K167" s="288"/>
    </row>
    <row r="168" ht="5.25" customHeight="1">
      <c r="B168" s="316"/>
      <c r="C168" s="313"/>
      <c r="D168" s="313"/>
      <c r="E168" s="313"/>
      <c r="F168" s="313"/>
      <c r="G168" s="314"/>
      <c r="H168" s="313"/>
      <c r="I168" s="313"/>
      <c r="J168" s="313"/>
      <c r="K168" s="337"/>
    </row>
    <row r="169" ht="15" customHeight="1">
      <c r="B169" s="316"/>
      <c r="C169" s="293" t="s">
        <v>2033</v>
      </c>
      <c r="D169" s="293"/>
      <c r="E169" s="293"/>
      <c r="F169" s="315" t="s">
        <v>2030</v>
      </c>
      <c r="G169" s="293"/>
      <c r="H169" s="293" t="s">
        <v>2070</v>
      </c>
      <c r="I169" s="293" t="s">
        <v>2032</v>
      </c>
      <c r="J169" s="293">
        <v>120</v>
      </c>
      <c r="K169" s="337"/>
    </row>
    <row r="170" ht="15" customHeight="1">
      <c r="B170" s="316"/>
      <c r="C170" s="293" t="s">
        <v>2079</v>
      </c>
      <c r="D170" s="293"/>
      <c r="E170" s="293"/>
      <c r="F170" s="315" t="s">
        <v>2030</v>
      </c>
      <c r="G170" s="293"/>
      <c r="H170" s="293" t="s">
        <v>2080</v>
      </c>
      <c r="I170" s="293" t="s">
        <v>2032</v>
      </c>
      <c r="J170" s="293" t="s">
        <v>2081</v>
      </c>
      <c r="K170" s="337"/>
    </row>
    <row r="171" ht="15" customHeight="1">
      <c r="B171" s="316"/>
      <c r="C171" s="293" t="s">
        <v>85</v>
      </c>
      <c r="D171" s="293"/>
      <c r="E171" s="293"/>
      <c r="F171" s="315" t="s">
        <v>2030</v>
      </c>
      <c r="G171" s="293"/>
      <c r="H171" s="293" t="s">
        <v>2097</v>
      </c>
      <c r="I171" s="293" t="s">
        <v>2032</v>
      </c>
      <c r="J171" s="293" t="s">
        <v>2081</v>
      </c>
      <c r="K171" s="337"/>
    </row>
    <row r="172" ht="15" customHeight="1">
      <c r="B172" s="316"/>
      <c r="C172" s="293" t="s">
        <v>2035</v>
      </c>
      <c r="D172" s="293"/>
      <c r="E172" s="293"/>
      <c r="F172" s="315" t="s">
        <v>2036</v>
      </c>
      <c r="G172" s="293"/>
      <c r="H172" s="293" t="s">
        <v>2097</v>
      </c>
      <c r="I172" s="293" t="s">
        <v>2032</v>
      </c>
      <c r="J172" s="293">
        <v>50</v>
      </c>
      <c r="K172" s="337"/>
    </row>
    <row r="173" ht="15" customHeight="1">
      <c r="B173" s="316"/>
      <c r="C173" s="293" t="s">
        <v>2038</v>
      </c>
      <c r="D173" s="293"/>
      <c r="E173" s="293"/>
      <c r="F173" s="315" t="s">
        <v>2030</v>
      </c>
      <c r="G173" s="293"/>
      <c r="H173" s="293" t="s">
        <v>2097</v>
      </c>
      <c r="I173" s="293" t="s">
        <v>2040</v>
      </c>
      <c r="J173" s="293"/>
      <c r="K173" s="337"/>
    </row>
    <row r="174" ht="15" customHeight="1">
      <c r="B174" s="316"/>
      <c r="C174" s="293" t="s">
        <v>2049</v>
      </c>
      <c r="D174" s="293"/>
      <c r="E174" s="293"/>
      <c r="F174" s="315" t="s">
        <v>2036</v>
      </c>
      <c r="G174" s="293"/>
      <c r="H174" s="293" t="s">
        <v>2097</v>
      </c>
      <c r="I174" s="293" t="s">
        <v>2032</v>
      </c>
      <c r="J174" s="293">
        <v>50</v>
      </c>
      <c r="K174" s="337"/>
    </row>
    <row r="175" ht="15" customHeight="1">
      <c r="B175" s="316"/>
      <c r="C175" s="293" t="s">
        <v>2057</v>
      </c>
      <c r="D175" s="293"/>
      <c r="E175" s="293"/>
      <c r="F175" s="315" t="s">
        <v>2036</v>
      </c>
      <c r="G175" s="293"/>
      <c r="H175" s="293" t="s">
        <v>2097</v>
      </c>
      <c r="I175" s="293" t="s">
        <v>2032</v>
      </c>
      <c r="J175" s="293">
        <v>50</v>
      </c>
      <c r="K175" s="337"/>
    </row>
    <row r="176" ht="15" customHeight="1">
      <c r="B176" s="316"/>
      <c r="C176" s="293" t="s">
        <v>2055</v>
      </c>
      <c r="D176" s="293"/>
      <c r="E176" s="293"/>
      <c r="F176" s="315" t="s">
        <v>2036</v>
      </c>
      <c r="G176" s="293"/>
      <c r="H176" s="293" t="s">
        <v>2097</v>
      </c>
      <c r="I176" s="293" t="s">
        <v>2032</v>
      </c>
      <c r="J176" s="293">
        <v>50</v>
      </c>
      <c r="K176" s="337"/>
    </row>
    <row r="177" ht="15" customHeight="1">
      <c r="B177" s="316"/>
      <c r="C177" s="293" t="s">
        <v>156</v>
      </c>
      <c r="D177" s="293"/>
      <c r="E177" s="293"/>
      <c r="F177" s="315" t="s">
        <v>2030</v>
      </c>
      <c r="G177" s="293"/>
      <c r="H177" s="293" t="s">
        <v>2098</v>
      </c>
      <c r="I177" s="293" t="s">
        <v>2099</v>
      </c>
      <c r="J177" s="293"/>
      <c r="K177" s="337"/>
    </row>
    <row r="178" ht="15" customHeight="1">
      <c r="B178" s="316"/>
      <c r="C178" s="293" t="s">
        <v>58</v>
      </c>
      <c r="D178" s="293"/>
      <c r="E178" s="293"/>
      <c r="F178" s="315" t="s">
        <v>2030</v>
      </c>
      <c r="G178" s="293"/>
      <c r="H178" s="293" t="s">
        <v>2100</v>
      </c>
      <c r="I178" s="293" t="s">
        <v>2101</v>
      </c>
      <c r="J178" s="293">
        <v>1</v>
      </c>
      <c r="K178" s="337"/>
    </row>
    <row r="179" ht="15" customHeight="1">
      <c r="B179" s="316"/>
      <c r="C179" s="293" t="s">
        <v>54</v>
      </c>
      <c r="D179" s="293"/>
      <c r="E179" s="293"/>
      <c r="F179" s="315" t="s">
        <v>2030</v>
      </c>
      <c r="G179" s="293"/>
      <c r="H179" s="293" t="s">
        <v>2102</v>
      </c>
      <c r="I179" s="293" t="s">
        <v>2032</v>
      </c>
      <c r="J179" s="293">
        <v>20</v>
      </c>
      <c r="K179" s="337"/>
    </row>
    <row r="180" ht="15" customHeight="1">
      <c r="B180" s="316"/>
      <c r="C180" s="293" t="s">
        <v>55</v>
      </c>
      <c r="D180" s="293"/>
      <c r="E180" s="293"/>
      <c r="F180" s="315" t="s">
        <v>2030</v>
      </c>
      <c r="G180" s="293"/>
      <c r="H180" s="293" t="s">
        <v>2103</v>
      </c>
      <c r="I180" s="293" t="s">
        <v>2032</v>
      </c>
      <c r="J180" s="293">
        <v>255</v>
      </c>
      <c r="K180" s="337"/>
    </row>
    <row r="181" ht="15" customHeight="1">
      <c r="B181" s="316"/>
      <c r="C181" s="293" t="s">
        <v>157</v>
      </c>
      <c r="D181" s="293"/>
      <c r="E181" s="293"/>
      <c r="F181" s="315" t="s">
        <v>2030</v>
      </c>
      <c r="G181" s="293"/>
      <c r="H181" s="293" t="s">
        <v>1994</v>
      </c>
      <c r="I181" s="293" t="s">
        <v>2032</v>
      </c>
      <c r="J181" s="293">
        <v>10</v>
      </c>
      <c r="K181" s="337"/>
    </row>
    <row r="182" ht="15" customHeight="1">
      <c r="B182" s="316"/>
      <c r="C182" s="293" t="s">
        <v>158</v>
      </c>
      <c r="D182" s="293"/>
      <c r="E182" s="293"/>
      <c r="F182" s="315" t="s">
        <v>2030</v>
      </c>
      <c r="G182" s="293"/>
      <c r="H182" s="293" t="s">
        <v>2104</v>
      </c>
      <c r="I182" s="293" t="s">
        <v>2065</v>
      </c>
      <c r="J182" s="293"/>
      <c r="K182" s="337"/>
    </row>
    <row r="183" ht="15" customHeight="1">
      <c r="B183" s="316"/>
      <c r="C183" s="293" t="s">
        <v>2105</v>
      </c>
      <c r="D183" s="293"/>
      <c r="E183" s="293"/>
      <c r="F183" s="315" t="s">
        <v>2030</v>
      </c>
      <c r="G183" s="293"/>
      <c r="H183" s="293" t="s">
        <v>2106</v>
      </c>
      <c r="I183" s="293" t="s">
        <v>2065</v>
      </c>
      <c r="J183" s="293"/>
      <c r="K183" s="337"/>
    </row>
    <row r="184" ht="15" customHeight="1">
      <c r="B184" s="316"/>
      <c r="C184" s="293" t="s">
        <v>2094</v>
      </c>
      <c r="D184" s="293"/>
      <c r="E184" s="293"/>
      <c r="F184" s="315" t="s">
        <v>2030</v>
      </c>
      <c r="G184" s="293"/>
      <c r="H184" s="293" t="s">
        <v>2107</v>
      </c>
      <c r="I184" s="293" t="s">
        <v>2065</v>
      </c>
      <c r="J184" s="293"/>
      <c r="K184" s="337"/>
    </row>
    <row r="185" ht="15" customHeight="1">
      <c r="B185" s="316"/>
      <c r="C185" s="293" t="s">
        <v>160</v>
      </c>
      <c r="D185" s="293"/>
      <c r="E185" s="293"/>
      <c r="F185" s="315" t="s">
        <v>2036</v>
      </c>
      <c r="G185" s="293"/>
      <c r="H185" s="293" t="s">
        <v>2108</v>
      </c>
      <c r="I185" s="293" t="s">
        <v>2032</v>
      </c>
      <c r="J185" s="293">
        <v>50</v>
      </c>
      <c r="K185" s="337"/>
    </row>
    <row r="186" ht="15" customHeight="1">
      <c r="B186" s="316"/>
      <c r="C186" s="293" t="s">
        <v>2109</v>
      </c>
      <c r="D186" s="293"/>
      <c r="E186" s="293"/>
      <c r="F186" s="315" t="s">
        <v>2036</v>
      </c>
      <c r="G186" s="293"/>
      <c r="H186" s="293" t="s">
        <v>2110</v>
      </c>
      <c r="I186" s="293" t="s">
        <v>2111</v>
      </c>
      <c r="J186" s="293"/>
      <c r="K186" s="337"/>
    </row>
    <row r="187" ht="15" customHeight="1">
      <c r="B187" s="316"/>
      <c r="C187" s="293" t="s">
        <v>2112</v>
      </c>
      <c r="D187" s="293"/>
      <c r="E187" s="293"/>
      <c r="F187" s="315" t="s">
        <v>2036</v>
      </c>
      <c r="G187" s="293"/>
      <c r="H187" s="293" t="s">
        <v>2113</v>
      </c>
      <c r="I187" s="293" t="s">
        <v>2111</v>
      </c>
      <c r="J187" s="293"/>
      <c r="K187" s="337"/>
    </row>
    <row r="188" ht="15" customHeight="1">
      <c r="B188" s="316"/>
      <c r="C188" s="293" t="s">
        <v>2114</v>
      </c>
      <c r="D188" s="293"/>
      <c r="E188" s="293"/>
      <c r="F188" s="315" t="s">
        <v>2036</v>
      </c>
      <c r="G188" s="293"/>
      <c r="H188" s="293" t="s">
        <v>2115</v>
      </c>
      <c r="I188" s="293" t="s">
        <v>2111</v>
      </c>
      <c r="J188" s="293"/>
      <c r="K188" s="337"/>
    </row>
    <row r="189" ht="15" customHeight="1">
      <c r="B189" s="316"/>
      <c r="C189" s="349" t="s">
        <v>2116</v>
      </c>
      <c r="D189" s="293"/>
      <c r="E189" s="293"/>
      <c r="F189" s="315" t="s">
        <v>2036</v>
      </c>
      <c r="G189" s="293"/>
      <c r="H189" s="293" t="s">
        <v>2117</v>
      </c>
      <c r="I189" s="293" t="s">
        <v>2118</v>
      </c>
      <c r="J189" s="350" t="s">
        <v>2119</v>
      </c>
      <c r="K189" s="337"/>
    </row>
    <row r="190" ht="15" customHeight="1">
      <c r="B190" s="316"/>
      <c r="C190" s="300" t="s">
        <v>43</v>
      </c>
      <c r="D190" s="293"/>
      <c r="E190" s="293"/>
      <c r="F190" s="315" t="s">
        <v>2030</v>
      </c>
      <c r="G190" s="293"/>
      <c r="H190" s="290" t="s">
        <v>2120</v>
      </c>
      <c r="I190" s="293" t="s">
        <v>2121</v>
      </c>
      <c r="J190" s="293"/>
      <c r="K190" s="337"/>
    </row>
    <row r="191" ht="15" customHeight="1">
      <c r="B191" s="316"/>
      <c r="C191" s="300" t="s">
        <v>2122</v>
      </c>
      <c r="D191" s="293"/>
      <c r="E191" s="293"/>
      <c r="F191" s="315" t="s">
        <v>2030</v>
      </c>
      <c r="G191" s="293"/>
      <c r="H191" s="293" t="s">
        <v>2123</v>
      </c>
      <c r="I191" s="293" t="s">
        <v>2065</v>
      </c>
      <c r="J191" s="293"/>
      <c r="K191" s="337"/>
    </row>
    <row r="192" ht="15" customHeight="1">
      <c r="B192" s="316"/>
      <c r="C192" s="300" t="s">
        <v>2124</v>
      </c>
      <c r="D192" s="293"/>
      <c r="E192" s="293"/>
      <c r="F192" s="315" t="s">
        <v>2030</v>
      </c>
      <c r="G192" s="293"/>
      <c r="H192" s="293" t="s">
        <v>2125</v>
      </c>
      <c r="I192" s="293" t="s">
        <v>2065</v>
      </c>
      <c r="J192" s="293"/>
      <c r="K192" s="337"/>
    </row>
    <row r="193" ht="15" customHeight="1">
      <c r="B193" s="316"/>
      <c r="C193" s="300" t="s">
        <v>2126</v>
      </c>
      <c r="D193" s="293"/>
      <c r="E193" s="293"/>
      <c r="F193" s="315" t="s">
        <v>2036</v>
      </c>
      <c r="G193" s="293"/>
      <c r="H193" s="293" t="s">
        <v>2127</v>
      </c>
      <c r="I193" s="293" t="s">
        <v>2065</v>
      </c>
      <c r="J193" s="293"/>
      <c r="K193" s="337"/>
    </row>
    <row r="194" ht="15" customHeight="1">
      <c r="B194" s="343"/>
      <c r="C194" s="351"/>
      <c r="D194" s="325"/>
      <c r="E194" s="325"/>
      <c r="F194" s="325"/>
      <c r="G194" s="325"/>
      <c r="H194" s="325"/>
      <c r="I194" s="325"/>
      <c r="J194" s="325"/>
      <c r="K194" s="344"/>
    </row>
    <row r="195" ht="18.75" customHeight="1">
      <c r="B195" s="290"/>
      <c r="C195" s="293"/>
      <c r="D195" s="293"/>
      <c r="E195" s="293"/>
      <c r="F195" s="315"/>
      <c r="G195" s="293"/>
      <c r="H195" s="293"/>
      <c r="I195" s="293"/>
      <c r="J195" s="293"/>
      <c r="K195" s="290"/>
    </row>
    <row r="196" ht="18.75" customHeight="1">
      <c r="B196" s="290"/>
      <c r="C196" s="293"/>
      <c r="D196" s="293"/>
      <c r="E196" s="293"/>
      <c r="F196" s="315"/>
      <c r="G196" s="293"/>
      <c r="H196" s="293"/>
      <c r="I196" s="293"/>
      <c r="J196" s="293"/>
      <c r="K196" s="290"/>
    </row>
    <row r="197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ht="13.5">
      <c r="B198" s="280"/>
      <c r="C198" s="281"/>
      <c r="D198" s="281"/>
      <c r="E198" s="281"/>
      <c r="F198" s="281"/>
      <c r="G198" s="281"/>
      <c r="H198" s="281"/>
      <c r="I198" s="281"/>
      <c r="J198" s="281"/>
      <c r="K198" s="282"/>
    </row>
    <row r="199" ht="21">
      <c r="B199" s="283"/>
      <c r="C199" s="284" t="s">
        <v>2128</v>
      </c>
      <c r="D199" s="284"/>
      <c r="E199" s="284"/>
      <c r="F199" s="284"/>
      <c r="G199" s="284"/>
      <c r="H199" s="284"/>
      <c r="I199" s="284"/>
      <c r="J199" s="284"/>
      <c r="K199" s="285"/>
    </row>
    <row r="200" ht="25.5" customHeight="1">
      <c r="B200" s="283"/>
      <c r="C200" s="352" t="s">
        <v>2129</v>
      </c>
      <c r="D200" s="352"/>
      <c r="E200" s="352"/>
      <c r="F200" s="352" t="s">
        <v>2130</v>
      </c>
      <c r="G200" s="353"/>
      <c r="H200" s="352" t="s">
        <v>2131</v>
      </c>
      <c r="I200" s="352"/>
      <c r="J200" s="352"/>
      <c r="K200" s="285"/>
    </row>
    <row r="201" ht="5.25" customHeight="1">
      <c r="B201" s="316"/>
      <c r="C201" s="313"/>
      <c r="D201" s="313"/>
      <c r="E201" s="313"/>
      <c r="F201" s="313"/>
      <c r="G201" s="293"/>
      <c r="H201" s="313"/>
      <c r="I201" s="313"/>
      <c r="J201" s="313"/>
      <c r="K201" s="337"/>
    </row>
    <row r="202" ht="15" customHeight="1">
      <c r="B202" s="316"/>
      <c r="C202" s="293" t="s">
        <v>2121</v>
      </c>
      <c r="D202" s="293"/>
      <c r="E202" s="293"/>
      <c r="F202" s="315" t="s">
        <v>44</v>
      </c>
      <c r="G202" s="293"/>
      <c r="H202" s="293" t="s">
        <v>2132</v>
      </c>
      <c r="I202" s="293"/>
      <c r="J202" s="293"/>
      <c r="K202" s="337"/>
    </row>
    <row r="203" ht="15" customHeight="1">
      <c r="B203" s="316"/>
      <c r="C203" s="322"/>
      <c r="D203" s="293"/>
      <c r="E203" s="293"/>
      <c r="F203" s="315" t="s">
        <v>45</v>
      </c>
      <c r="G203" s="293"/>
      <c r="H203" s="293" t="s">
        <v>2133</v>
      </c>
      <c r="I203" s="293"/>
      <c r="J203" s="293"/>
      <c r="K203" s="337"/>
    </row>
    <row r="204" ht="15" customHeight="1">
      <c r="B204" s="316"/>
      <c r="C204" s="322"/>
      <c r="D204" s="293"/>
      <c r="E204" s="293"/>
      <c r="F204" s="315" t="s">
        <v>48</v>
      </c>
      <c r="G204" s="293"/>
      <c r="H204" s="293" t="s">
        <v>2134</v>
      </c>
      <c r="I204" s="293"/>
      <c r="J204" s="293"/>
      <c r="K204" s="337"/>
    </row>
    <row r="205" ht="15" customHeight="1">
      <c r="B205" s="316"/>
      <c r="C205" s="293"/>
      <c r="D205" s="293"/>
      <c r="E205" s="293"/>
      <c r="F205" s="315" t="s">
        <v>46</v>
      </c>
      <c r="G205" s="293"/>
      <c r="H205" s="293" t="s">
        <v>2135</v>
      </c>
      <c r="I205" s="293"/>
      <c r="J205" s="293"/>
      <c r="K205" s="337"/>
    </row>
    <row r="206" ht="15" customHeight="1">
      <c r="B206" s="316"/>
      <c r="C206" s="293"/>
      <c r="D206" s="293"/>
      <c r="E206" s="293"/>
      <c r="F206" s="315" t="s">
        <v>47</v>
      </c>
      <c r="G206" s="293"/>
      <c r="H206" s="293" t="s">
        <v>2136</v>
      </c>
      <c r="I206" s="293"/>
      <c r="J206" s="293"/>
      <c r="K206" s="337"/>
    </row>
    <row r="207" ht="15" customHeight="1">
      <c r="B207" s="316"/>
      <c r="C207" s="293"/>
      <c r="D207" s="293"/>
      <c r="E207" s="293"/>
      <c r="F207" s="315"/>
      <c r="G207" s="293"/>
      <c r="H207" s="293"/>
      <c r="I207" s="293"/>
      <c r="J207" s="293"/>
      <c r="K207" s="337"/>
    </row>
    <row r="208" ht="15" customHeight="1">
      <c r="B208" s="316"/>
      <c r="C208" s="293" t="s">
        <v>2077</v>
      </c>
      <c r="D208" s="293"/>
      <c r="E208" s="293"/>
      <c r="F208" s="315" t="s">
        <v>79</v>
      </c>
      <c r="G208" s="293"/>
      <c r="H208" s="293" t="s">
        <v>2137</v>
      </c>
      <c r="I208" s="293"/>
      <c r="J208" s="293"/>
      <c r="K208" s="337"/>
    </row>
    <row r="209" ht="15" customHeight="1">
      <c r="B209" s="316"/>
      <c r="C209" s="322"/>
      <c r="D209" s="293"/>
      <c r="E209" s="293"/>
      <c r="F209" s="315" t="s">
        <v>1973</v>
      </c>
      <c r="G209" s="293"/>
      <c r="H209" s="293" t="s">
        <v>1974</v>
      </c>
      <c r="I209" s="293"/>
      <c r="J209" s="293"/>
      <c r="K209" s="337"/>
    </row>
    <row r="210" ht="15" customHeight="1">
      <c r="B210" s="316"/>
      <c r="C210" s="293"/>
      <c r="D210" s="293"/>
      <c r="E210" s="293"/>
      <c r="F210" s="315" t="s">
        <v>1971</v>
      </c>
      <c r="G210" s="293"/>
      <c r="H210" s="293" t="s">
        <v>2138</v>
      </c>
      <c r="I210" s="293"/>
      <c r="J210" s="293"/>
      <c r="K210" s="337"/>
    </row>
    <row r="211" ht="15" customHeight="1">
      <c r="B211" s="354"/>
      <c r="C211" s="322"/>
      <c r="D211" s="322"/>
      <c r="E211" s="322"/>
      <c r="F211" s="315" t="s">
        <v>1975</v>
      </c>
      <c r="G211" s="300"/>
      <c r="H211" s="341" t="s">
        <v>1976</v>
      </c>
      <c r="I211" s="341"/>
      <c r="J211" s="341"/>
      <c r="K211" s="355"/>
    </row>
    <row r="212" ht="15" customHeight="1">
      <c r="B212" s="354"/>
      <c r="C212" s="322"/>
      <c r="D212" s="322"/>
      <c r="E212" s="322"/>
      <c r="F212" s="315" t="s">
        <v>1977</v>
      </c>
      <c r="G212" s="300"/>
      <c r="H212" s="341" t="s">
        <v>1702</v>
      </c>
      <c r="I212" s="341"/>
      <c r="J212" s="341"/>
      <c r="K212" s="355"/>
    </row>
    <row r="213" ht="15" customHeight="1">
      <c r="B213" s="354"/>
      <c r="C213" s="322"/>
      <c r="D213" s="322"/>
      <c r="E213" s="322"/>
      <c r="F213" s="356"/>
      <c r="G213" s="300"/>
      <c r="H213" s="357"/>
      <c r="I213" s="357"/>
      <c r="J213" s="357"/>
      <c r="K213" s="355"/>
    </row>
    <row r="214" ht="15" customHeight="1">
      <c r="B214" s="354"/>
      <c r="C214" s="293" t="s">
        <v>2101</v>
      </c>
      <c r="D214" s="322"/>
      <c r="E214" s="322"/>
      <c r="F214" s="315">
        <v>1</v>
      </c>
      <c r="G214" s="300"/>
      <c r="H214" s="341" t="s">
        <v>2139</v>
      </c>
      <c r="I214" s="341"/>
      <c r="J214" s="341"/>
      <c r="K214" s="355"/>
    </row>
    <row r="215" ht="15" customHeight="1">
      <c r="B215" s="354"/>
      <c r="C215" s="322"/>
      <c r="D215" s="322"/>
      <c r="E215" s="322"/>
      <c r="F215" s="315">
        <v>2</v>
      </c>
      <c r="G215" s="300"/>
      <c r="H215" s="341" t="s">
        <v>2140</v>
      </c>
      <c r="I215" s="341"/>
      <c r="J215" s="341"/>
      <c r="K215" s="355"/>
    </row>
    <row r="216" ht="15" customHeight="1">
      <c r="B216" s="354"/>
      <c r="C216" s="322"/>
      <c r="D216" s="322"/>
      <c r="E216" s="322"/>
      <c r="F216" s="315">
        <v>3</v>
      </c>
      <c r="G216" s="300"/>
      <c r="H216" s="341" t="s">
        <v>2141</v>
      </c>
      <c r="I216" s="341"/>
      <c r="J216" s="341"/>
      <c r="K216" s="355"/>
    </row>
    <row r="217" ht="15" customHeight="1">
      <c r="B217" s="354"/>
      <c r="C217" s="322"/>
      <c r="D217" s="322"/>
      <c r="E217" s="322"/>
      <c r="F217" s="315">
        <v>4</v>
      </c>
      <c r="G217" s="300"/>
      <c r="H217" s="341" t="s">
        <v>2142</v>
      </c>
      <c r="I217" s="341"/>
      <c r="J217" s="341"/>
      <c r="K217" s="355"/>
    </row>
    <row r="218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Brandejský Marek, DiS.</dc:creator>
  <cp:lastModifiedBy>Brandejský Marek, DiS.</cp:lastModifiedBy>
  <dcterms:created xsi:type="dcterms:W3CDTF">2019-07-01T11:27:59Z</dcterms:created>
  <dcterms:modified xsi:type="dcterms:W3CDTF">2019-07-01T11:28:09Z</dcterms:modified>
</cp:coreProperties>
</file>