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.1.1 - rozvody a osvět..." sheetId="2" r:id="rId2"/>
    <sheet name="SO1.1.2 - výstavba TS u st.3" sheetId="3" r:id="rId3"/>
    <sheet name="SO1.1.3 - úprava TS u st.5" sheetId="4" r:id="rId4"/>
    <sheet name="SO1.1.4 - zemní práce" sheetId="5" r:id="rId5"/>
    <sheet name="SO1.2.1 - oprava TR a NL" sheetId="6" r:id="rId6"/>
    <sheet name="SO1.2.2.1 - SOÚŽI" sheetId="7" r:id="rId7"/>
    <sheet name="SO1.2.2.2 - ÚRS" sheetId="8" r:id="rId8"/>
    <sheet name="SO2.1 - oprava kabelů 800..." sheetId="9" r:id="rId9"/>
    <sheet name="SO2.2 - oprava kabelů 800..." sheetId="10" r:id="rId10"/>
    <sheet name="SO2.3 - oprava kabelů - S..." sheetId="11" r:id="rId11"/>
    <sheet name="SO2.4 - oprava kabelů - S..." sheetId="12" r:id="rId12"/>
    <sheet name="SO2.5 - oprava kabelů St ..." sheetId="13" r:id="rId13"/>
    <sheet name="SO2.6 - oprava kabelů St ..." sheetId="14" r:id="rId14"/>
    <sheet name="SO3.1 - optika_HDPE" sheetId="15" r:id="rId15"/>
    <sheet name="SO3.2 - aktivní prvky" sheetId="16" r:id="rId16"/>
    <sheet name="SO4 - VON" sheetId="17" r:id="rId17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'SO1.1.1 - rozvody a osvět...'!$C$124:$K$235</definedName>
    <definedName name="_xlnm.Print_Area" localSheetId="1">'SO1.1.1 - rozvody a osvět...'!$C$108:$K$235</definedName>
    <definedName name="_xlnm.Print_Titles" localSheetId="1">'SO1.1.1 - rozvody a osvět...'!$124:$124</definedName>
    <definedName name="_xlnm._FilterDatabase" localSheetId="2" hidden="1">'SO1.1.2 - výstavba TS u st.3'!$C$124:$K$241</definedName>
    <definedName name="_xlnm.Print_Area" localSheetId="2">'SO1.1.2 - výstavba TS u st.3'!$C$108:$K$241</definedName>
    <definedName name="_xlnm.Print_Titles" localSheetId="2">'SO1.1.2 - výstavba TS u st.3'!$124:$124</definedName>
    <definedName name="_xlnm._FilterDatabase" localSheetId="3" hidden="1">'SO1.1.3 - úprava TS u st.5'!$C$124:$K$173</definedName>
    <definedName name="_xlnm.Print_Area" localSheetId="3">'SO1.1.3 - úprava TS u st.5'!$C$108:$K$173</definedName>
    <definedName name="_xlnm.Print_Titles" localSheetId="3">'SO1.1.3 - úprava TS u st.5'!$124:$124</definedName>
    <definedName name="_xlnm._FilterDatabase" localSheetId="4" hidden="1">'SO1.1.4 - zemní práce'!$C$130:$K$204</definedName>
    <definedName name="_xlnm.Print_Area" localSheetId="4">'SO1.1.4 - zemní práce'!$C$114:$K$204</definedName>
    <definedName name="_xlnm.Print_Titles" localSheetId="4">'SO1.1.4 - zemní práce'!$130:$130</definedName>
    <definedName name="_xlnm._FilterDatabase" localSheetId="5" hidden="1">'SO1.2.1 - oprava TR a NL'!$C$124:$K$151</definedName>
    <definedName name="_xlnm.Print_Area" localSheetId="5">'SO1.2.1 - oprava TR a NL'!$C$108:$K$151</definedName>
    <definedName name="_xlnm.Print_Titles" localSheetId="5">'SO1.2.1 - oprava TR a NL'!$124:$124</definedName>
    <definedName name="_xlnm._FilterDatabase" localSheetId="6" hidden="1">'SO1.2.2.1 - SOÚŽI'!$C$124:$K$184</definedName>
    <definedName name="_xlnm.Print_Area" localSheetId="6">'SO1.2.2.1 - SOÚŽI'!$C$108:$K$184</definedName>
    <definedName name="_xlnm.Print_Titles" localSheetId="6">'SO1.2.2.1 - SOÚŽI'!$124:$124</definedName>
    <definedName name="_xlnm._FilterDatabase" localSheetId="7" hidden="1">'SO1.2.2.2 - ÚRS'!$C$126:$K$134</definedName>
    <definedName name="_xlnm.Print_Area" localSheetId="7">'SO1.2.2.2 - ÚRS'!$C$110:$K$134</definedName>
    <definedName name="_xlnm.Print_Titles" localSheetId="7">'SO1.2.2.2 - ÚRS'!$126:$126</definedName>
    <definedName name="_xlnm._FilterDatabase" localSheetId="8" hidden="1">'SO2.1 - oprava kabelů 800...'!$C$120:$K$136</definedName>
    <definedName name="_xlnm.Print_Area" localSheetId="8">'SO2.1 - oprava kabelů 800...'!$C$106:$K$136</definedName>
    <definedName name="_xlnm.Print_Titles" localSheetId="8">'SO2.1 - oprava kabelů 800...'!$120:$120</definedName>
    <definedName name="_xlnm._FilterDatabase" localSheetId="9" hidden="1">'SO2.2 - oprava kabelů 800...'!$C$121:$K$125</definedName>
    <definedName name="_xlnm.Print_Area" localSheetId="9">'SO2.2 - oprava kabelů 800...'!$C$107:$K$125</definedName>
    <definedName name="_xlnm.Print_Titles" localSheetId="9">'SO2.2 - oprava kabelů 800...'!$121:$121</definedName>
    <definedName name="_xlnm._FilterDatabase" localSheetId="10" hidden="1">'SO2.3 - oprava kabelů - S...'!$C$120:$K$144</definedName>
    <definedName name="_xlnm.Print_Area" localSheetId="10">'SO2.3 - oprava kabelů - S...'!$C$106:$K$144</definedName>
    <definedName name="_xlnm.Print_Titles" localSheetId="10">'SO2.3 - oprava kabelů - S...'!$120:$120</definedName>
    <definedName name="_xlnm._FilterDatabase" localSheetId="11" hidden="1">'SO2.4 - oprava kabelů - S...'!$C$121:$K$125</definedName>
    <definedName name="_xlnm.Print_Area" localSheetId="11">'SO2.4 - oprava kabelů - S...'!$C$107:$K$125</definedName>
    <definedName name="_xlnm.Print_Titles" localSheetId="11">'SO2.4 - oprava kabelů - S...'!$121:$121</definedName>
    <definedName name="_xlnm._FilterDatabase" localSheetId="12" hidden="1">'SO2.5 - oprava kabelů St ...'!$C$120:$K$144</definedName>
    <definedName name="_xlnm.Print_Area" localSheetId="12">'SO2.5 - oprava kabelů St ...'!$C$106:$K$144</definedName>
    <definedName name="_xlnm.Print_Titles" localSheetId="12">'SO2.5 - oprava kabelů St ...'!$120:$120</definedName>
    <definedName name="_xlnm._FilterDatabase" localSheetId="13" hidden="1">'SO2.6 - oprava kabelů St ...'!$C$121:$K$125</definedName>
    <definedName name="_xlnm.Print_Area" localSheetId="13">'SO2.6 - oprava kabelů St ...'!$C$107:$K$125</definedName>
    <definedName name="_xlnm.Print_Titles" localSheetId="13">'SO2.6 - oprava kabelů St ...'!$121:$121</definedName>
    <definedName name="_xlnm._FilterDatabase" localSheetId="14" hidden="1">'SO3.1 - optika_HDPE'!$C$119:$K$152</definedName>
    <definedName name="_xlnm.Print_Area" localSheetId="14">'SO3.1 - optika_HDPE'!$C$105:$K$152</definedName>
    <definedName name="_xlnm.Print_Titles" localSheetId="14">'SO3.1 - optika_HDPE'!$119:$119</definedName>
    <definedName name="_xlnm._FilterDatabase" localSheetId="15" hidden="1">'SO3.2 - aktivní prvky'!$C$119:$K$174</definedName>
    <definedName name="_xlnm.Print_Area" localSheetId="15">'SO3.2 - aktivní prvky'!$C$105:$K$174</definedName>
    <definedName name="_xlnm.Print_Titles" localSheetId="15">'SO3.2 - aktivní prvky'!$119:$119</definedName>
    <definedName name="_xlnm._FilterDatabase" localSheetId="16" hidden="1">'SO4 - VON'!$C$116:$K$131</definedName>
    <definedName name="_xlnm.Print_Area" localSheetId="16">'SO4 - VON'!$C$104:$K$131</definedName>
    <definedName name="_xlnm.Print_Titles" localSheetId="16">'SO4 - VON'!$116:$116</definedName>
  </definedNames>
  <calcPr/>
</workbook>
</file>

<file path=xl/calcChain.xml><?xml version="1.0" encoding="utf-8"?>
<calcChain xmlns="http://schemas.openxmlformats.org/spreadsheetml/2006/main">
  <c i="17" r="J37"/>
  <c r="J36"/>
  <c i="1" r="AY116"/>
  <c i="17" r="J35"/>
  <c i="1" r="AX116"/>
  <c i="17"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F37"/>
  <c i="1" r="BD116"/>
  <c i="17" r="BH119"/>
  <c r="F36"/>
  <c i="1" r="BC116"/>
  <c i="17" r="BG119"/>
  <c r="F35"/>
  <c i="1" r="BB116"/>
  <c i="17" r="BF119"/>
  <c r="J34"/>
  <c i="1" r="AW116"/>
  <c i="17" r="F34"/>
  <c i="1" r="BA116"/>
  <c i="17" r="T119"/>
  <c r="T118"/>
  <c r="T117"/>
  <c r="R119"/>
  <c r="R118"/>
  <c r="R117"/>
  <c r="P119"/>
  <c r="P118"/>
  <c r="P117"/>
  <c i="1" r="AU116"/>
  <c i="17" r="BK119"/>
  <c r="BK118"/>
  <c r="J118"/>
  <c r="BK117"/>
  <c r="J117"/>
  <c r="J96"/>
  <c r="J30"/>
  <c i="1" r="AG116"/>
  <c i="17" r="J119"/>
  <c r="BE119"/>
  <c r="J33"/>
  <c i="1" r="AV116"/>
  <c i="17" r="F33"/>
  <c i="1" r="AZ116"/>
  <c i="17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16" r="J39"/>
  <c r="J38"/>
  <c i="1" r="AY115"/>
  <c i="16" r="J37"/>
  <c i="1" r="AX115"/>
  <c i="16"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15"/>
  <c i="16" r="BH121"/>
  <c r="F38"/>
  <c i="1" r="BC115"/>
  <c i="16" r="BG121"/>
  <c r="F37"/>
  <c i="1" r="BB115"/>
  <c i="16" r="BF121"/>
  <c r="J36"/>
  <c i="1" r="AW115"/>
  <c i="16" r="F36"/>
  <c i="1" r="BA115"/>
  <c i="16" r="T121"/>
  <c r="T120"/>
  <c r="R121"/>
  <c r="R120"/>
  <c r="P121"/>
  <c r="P120"/>
  <c i="1" r="AU115"/>
  <c i="16" r="BK121"/>
  <c r="BK120"/>
  <c r="J120"/>
  <c r="J98"/>
  <c r="J32"/>
  <c i="1" r="AG115"/>
  <c i="16" r="J121"/>
  <c r="BE121"/>
  <c r="J35"/>
  <c i="1" r="AV115"/>
  <c i="16" r="F35"/>
  <c i="1" r="AZ115"/>
  <c i="16" r="F114"/>
  <c r="E112"/>
  <c r="F91"/>
  <c r="E89"/>
  <c r="J41"/>
  <c r="J26"/>
  <c r="E26"/>
  <c r="J117"/>
  <c r="J94"/>
  <c r="J25"/>
  <c r="J23"/>
  <c r="E23"/>
  <c r="J116"/>
  <c r="J93"/>
  <c r="J22"/>
  <c r="J20"/>
  <c r="E20"/>
  <c r="F117"/>
  <c r="F94"/>
  <c r="J19"/>
  <c r="J17"/>
  <c r="E17"/>
  <c r="F116"/>
  <c r="F93"/>
  <c r="J16"/>
  <c r="J14"/>
  <c r="J114"/>
  <c r="J91"/>
  <c r="E7"/>
  <c r="E108"/>
  <c r="E85"/>
  <c i="15" r="J39"/>
  <c r="J38"/>
  <c i="1" r="AY114"/>
  <c i="15" r="J37"/>
  <c i="1" r="AX114"/>
  <c i="15"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14"/>
  <c i="15" r="BH121"/>
  <c r="F38"/>
  <c i="1" r="BC114"/>
  <c i="15" r="BG121"/>
  <c r="F37"/>
  <c i="1" r="BB114"/>
  <c i="15" r="BF121"/>
  <c r="J36"/>
  <c i="1" r="AW114"/>
  <c i="15" r="F36"/>
  <c i="1" r="BA114"/>
  <c i="15" r="T121"/>
  <c r="T120"/>
  <c r="R121"/>
  <c r="R120"/>
  <c r="P121"/>
  <c r="P120"/>
  <c i="1" r="AU114"/>
  <c i="15" r="BK121"/>
  <c r="BK120"/>
  <c r="J120"/>
  <c r="J98"/>
  <c r="J32"/>
  <c i="1" r="AG114"/>
  <c i="15" r="J121"/>
  <c r="BE121"/>
  <c r="J35"/>
  <c i="1" r="AV114"/>
  <c i="15" r="F35"/>
  <c i="1" r="AZ114"/>
  <c i="15" r="F114"/>
  <c r="E112"/>
  <c r="F91"/>
  <c r="E89"/>
  <c r="J41"/>
  <c r="J26"/>
  <c r="E26"/>
  <c r="J117"/>
  <c r="J94"/>
  <c r="J25"/>
  <c r="J23"/>
  <c r="E23"/>
  <c r="J116"/>
  <c r="J93"/>
  <c r="J22"/>
  <c r="J20"/>
  <c r="E20"/>
  <c r="F117"/>
  <c r="F94"/>
  <c r="J19"/>
  <c r="J17"/>
  <c r="E17"/>
  <c r="F116"/>
  <c r="F93"/>
  <c r="J16"/>
  <c r="J14"/>
  <c r="J114"/>
  <c r="J91"/>
  <c r="E7"/>
  <c r="E108"/>
  <c r="E85"/>
  <c i="14" r="J39"/>
  <c r="J38"/>
  <c i="1" r="AY112"/>
  <c i="14" r="J37"/>
  <c i="1" r="AX112"/>
  <c i="14" r="BI125"/>
  <c r="F39"/>
  <c i="1" r="BD112"/>
  <c i="14" r="BH125"/>
  <c r="F38"/>
  <c i="1" r="BC112"/>
  <c i="14" r="BG125"/>
  <c r="F37"/>
  <c i="1" r="BB112"/>
  <c i="14" r="BF125"/>
  <c r="J36"/>
  <c i="1" r="AW112"/>
  <c i="14" r="F36"/>
  <c i="1" r="BA112"/>
  <c i="14" r="T125"/>
  <c r="T124"/>
  <c r="T123"/>
  <c r="T122"/>
  <c r="R125"/>
  <c r="R124"/>
  <c r="R123"/>
  <c r="R122"/>
  <c r="P125"/>
  <c r="P124"/>
  <c r="P123"/>
  <c r="P122"/>
  <c i="1" r="AU112"/>
  <c i="14" r="BK125"/>
  <c r="BK124"/>
  <c r="J124"/>
  <c r="BK123"/>
  <c r="J123"/>
  <c r="BK122"/>
  <c r="J122"/>
  <c r="J98"/>
  <c r="J32"/>
  <c i="1" r="AG112"/>
  <c i="14" r="J125"/>
  <c r="BE125"/>
  <c r="J35"/>
  <c i="1" r="AV112"/>
  <c i="14" r="F35"/>
  <c i="1" r="AZ112"/>
  <c i="14" r="J100"/>
  <c r="J99"/>
  <c r="F116"/>
  <c r="E114"/>
  <c r="F91"/>
  <c r="E89"/>
  <c r="J41"/>
  <c r="J26"/>
  <c r="E26"/>
  <c r="J119"/>
  <c r="J94"/>
  <c r="J25"/>
  <c r="J23"/>
  <c r="E23"/>
  <c r="J118"/>
  <c r="J93"/>
  <c r="J22"/>
  <c r="J20"/>
  <c r="E20"/>
  <c r="F119"/>
  <c r="F94"/>
  <c r="J19"/>
  <c r="J17"/>
  <c r="E17"/>
  <c r="F118"/>
  <c r="F93"/>
  <c r="J16"/>
  <c r="J14"/>
  <c r="J116"/>
  <c r="J91"/>
  <c r="E7"/>
  <c r="E110"/>
  <c r="E85"/>
  <c i="13" r="J39"/>
  <c r="J38"/>
  <c i="1" r="AY111"/>
  <c i="13" r="J37"/>
  <c i="1" r="AX111"/>
  <c i="13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F39"/>
  <c i="1" r="BD111"/>
  <c i="13" r="BH123"/>
  <c r="F38"/>
  <c i="1" r="BC111"/>
  <c i="13" r="BG123"/>
  <c r="F37"/>
  <c i="1" r="BB111"/>
  <c i="13" r="BF123"/>
  <c r="J36"/>
  <c i="1" r="AW111"/>
  <c i="13" r="F36"/>
  <c i="1" r="BA111"/>
  <c i="13" r="T123"/>
  <c r="T122"/>
  <c r="T121"/>
  <c r="R123"/>
  <c r="R122"/>
  <c r="R121"/>
  <c r="P123"/>
  <c r="P122"/>
  <c r="P121"/>
  <c i="1" r="AU111"/>
  <c i="13" r="BK123"/>
  <c r="BK122"/>
  <c r="J122"/>
  <c r="BK121"/>
  <c r="J121"/>
  <c r="J98"/>
  <c r="J32"/>
  <c i="1" r="AG111"/>
  <c i="13" r="J123"/>
  <c r="BE123"/>
  <c r="J35"/>
  <c i="1" r="AV111"/>
  <c i="13" r="F35"/>
  <c i="1" r="AZ111"/>
  <c i="13" r="J99"/>
  <c r="F115"/>
  <c r="E113"/>
  <c r="F91"/>
  <c r="E89"/>
  <c r="J41"/>
  <c r="J26"/>
  <c r="E26"/>
  <c r="J118"/>
  <c r="J94"/>
  <c r="J25"/>
  <c r="J23"/>
  <c r="E23"/>
  <c r="J117"/>
  <c r="J93"/>
  <c r="J22"/>
  <c r="J20"/>
  <c r="E20"/>
  <c r="F118"/>
  <c r="F94"/>
  <c r="J19"/>
  <c r="J17"/>
  <c r="E17"/>
  <c r="F117"/>
  <c r="F93"/>
  <c r="J16"/>
  <c r="J14"/>
  <c r="J115"/>
  <c r="J91"/>
  <c r="E7"/>
  <c r="E109"/>
  <c r="E85"/>
  <c i="12" r="J39"/>
  <c r="J38"/>
  <c i="1" r="AY110"/>
  <c i="12" r="J37"/>
  <c i="1" r="AX110"/>
  <c i="12" r="BI125"/>
  <c r="F39"/>
  <c i="1" r="BD110"/>
  <c i="12" r="BH125"/>
  <c r="F38"/>
  <c i="1" r="BC110"/>
  <c i="12" r="BG125"/>
  <c r="F37"/>
  <c i="1" r="BB110"/>
  <c i="12" r="BF125"/>
  <c r="J36"/>
  <c i="1" r="AW110"/>
  <c i="12" r="F36"/>
  <c i="1" r="BA110"/>
  <c i="12" r="T125"/>
  <c r="T124"/>
  <c r="T123"/>
  <c r="T122"/>
  <c r="R125"/>
  <c r="R124"/>
  <c r="R123"/>
  <c r="R122"/>
  <c r="P125"/>
  <c r="P124"/>
  <c r="P123"/>
  <c r="P122"/>
  <c i="1" r="AU110"/>
  <c i="12" r="BK125"/>
  <c r="BK124"/>
  <c r="J124"/>
  <c r="BK123"/>
  <c r="J123"/>
  <c r="BK122"/>
  <c r="J122"/>
  <c r="J98"/>
  <c r="J32"/>
  <c i="1" r="AG110"/>
  <c i="12" r="J125"/>
  <c r="BE125"/>
  <c r="J35"/>
  <c i="1" r="AV110"/>
  <c i="12" r="F35"/>
  <c i="1" r="AZ110"/>
  <c i="12" r="J100"/>
  <c r="J99"/>
  <c r="F116"/>
  <c r="E114"/>
  <c r="F91"/>
  <c r="E89"/>
  <c r="J41"/>
  <c r="J26"/>
  <c r="E26"/>
  <c r="J119"/>
  <c r="J94"/>
  <c r="J25"/>
  <c r="J23"/>
  <c r="E23"/>
  <c r="J118"/>
  <c r="J93"/>
  <c r="J22"/>
  <c r="J20"/>
  <c r="E20"/>
  <c r="F119"/>
  <c r="F94"/>
  <c r="J19"/>
  <c r="J17"/>
  <c r="E17"/>
  <c r="F118"/>
  <c r="F93"/>
  <c r="J16"/>
  <c r="J14"/>
  <c r="J116"/>
  <c r="J91"/>
  <c r="E7"/>
  <c r="E110"/>
  <c r="E85"/>
  <c i="11" r="J39"/>
  <c r="J38"/>
  <c i="1" r="AY109"/>
  <c i="11" r="J37"/>
  <c i="1" r="AX109"/>
  <c i="11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F39"/>
  <c i="1" r="BD109"/>
  <c i="11" r="BH123"/>
  <c r="F38"/>
  <c i="1" r="BC109"/>
  <c i="11" r="BG123"/>
  <c r="F37"/>
  <c i="1" r="BB109"/>
  <c i="11" r="BF123"/>
  <c r="J36"/>
  <c i="1" r="AW109"/>
  <c i="11" r="F36"/>
  <c i="1" r="BA109"/>
  <c i="11" r="T123"/>
  <c r="T122"/>
  <c r="T121"/>
  <c r="R123"/>
  <c r="R122"/>
  <c r="R121"/>
  <c r="P123"/>
  <c r="P122"/>
  <c r="P121"/>
  <c i="1" r="AU109"/>
  <c i="11" r="BK123"/>
  <c r="BK122"/>
  <c r="J122"/>
  <c r="BK121"/>
  <c r="J121"/>
  <c r="J98"/>
  <c r="J32"/>
  <c i="1" r="AG109"/>
  <c i="11" r="J123"/>
  <c r="BE123"/>
  <c r="J35"/>
  <c i="1" r="AV109"/>
  <c i="11" r="F35"/>
  <c i="1" r="AZ109"/>
  <c i="11" r="J99"/>
  <c r="F115"/>
  <c r="E113"/>
  <c r="F91"/>
  <c r="E89"/>
  <c r="J41"/>
  <c r="J26"/>
  <c r="E26"/>
  <c r="J118"/>
  <c r="J94"/>
  <c r="J25"/>
  <c r="J23"/>
  <c r="E23"/>
  <c r="J117"/>
  <c r="J93"/>
  <c r="J22"/>
  <c r="J20"/>
  <c r="E20"/>
  <c r="F118"/>
  <c r="F94"/>
  <c r="J19"/>
  <c r="J17"/>
  <c r="E17"/>
  <c r="F117"/>
  <c r="F93"/>
  <c r="J16"/>
  <c r="J14"/>
  <c r="J115"/>
  <c r="J91"/>
  <c r="E7"/>
  <c r="E109"/>
  <c r="E85"/>
  <c i="10" r="J39"/>
  <c r="J38"/>
  <c i="1" r="AY108"/>
  <c i="10" r="J37"/>
  <c i="1" r="AX108"/>
  <c i="10" r="BI125"/>
  <c r="F39"/>
  <c i="1" r="BD108"/>
  <c i="10" r="BH125"/>
  <c r="F38"/>
  <c i="1" r="BC108"/>
  <c i="10" r="BG125"/>
  <c r="F37"/>
  <c i="1" r="BB108"/>
  <c i="10" r="BF125"/>
  <c r="J36"/>
  <c i="1" r="AW108"/>
  <c i="10" r="F36"/>
  <c i="1" r="BA108"/>
  <c i="10" r="T125"/>
  <c r="T124"/>
  <c r="T123"/>
  <c r="T122"/>
  <c r="R125"/>
  <c r="R124"/>
  <c r="R123"/>
  <c r="R122"/>
  <c r="P125"/>
  <c r="P124"/>
  <c r="P123"/>
  <c r="P122"/>
  <c i="1" r="AU108"/>
  <c i="10" r="BK125"/>
  <c r="BK124"/>
  <c r="J124"/>
  <c r="BK123"/>
  <c r="J123"/>
  <c r="BK122"/>
  <c r="J122"/>
  <c r="J98"/>
  <c r="J32"/>
  <c i="1" r="AG108"/>
  <c i="10" r="J125"/>
  <c r="BE125"/>
  <c r="J35"/>
  <c i="1" r="AV108"/>
  <c i="10" r="F35"/>
  <c i="1" r="AZ108"/>
  <c i="10" r="J100"/>
  <c r="J99"/>
  <c r="F116"/>
  <c r="E114"/>
  <c r="F91"/>
  <c r="E89"/>
  <c r="J41"/>
  <c r="J26"/>
  <c r="E26"/>
  <c r="J119"/>
  <c r="J94"/>
  <c r="J25"/>
  <c r="J23"/>
  <c r="E23"/>
  <c r="J118"/>
  <c r="J93"/>
  <c r="J22"/>
  <c r="J20"/>
  <c r="E20"/>
  <c r="F119"/>
  <c r="F94"/>
  <c r="J19"/>
  <c r="J17"/>
  <c r="E17"/>
  <c r="F118"/>
  <c r="F93"/>
  <c r="J16"/>
  <c r="J14"/>
  <c r="J116"/>
  <c r="J91"/>
  <c r="E7"/>
  <c r="E110"/>
  <c r="E85"/>
  <c i="9" r="J39"/>
  <c r="J38"/>
  <c i="1" r="AY107"/>
  <c i="9" r="J37"/>
  <c i="1" r="AX107"/>
  <c i="9"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F39"/>
  <c i="1" r="BD107"/>
  <c i="9" r="BH123"/>
  <c r="F38"/>
  <c i="1" r="BC107"/>
  <c i="9" r="BG123"/>
  <c r="F37"/>
  <c i="1" r="BB107"/>
  <c i="9" r="BF123"/>
  <c r="J36"/>
  <c i="1" r="AW107"/>
  <c i="9" r="F36"/>
  <c i="1" r="BA107"/>
  <c i="9" r="T123"/>
  <c r="T122"/>
  <c r="T121"/>
  <c r="R123"/>
  <c r="R122"/>
  <c r="R121"/>
  <c r="P123"/>
  <c r="P122"/>
  <c r="P121"/>
  <c i="1" r="AU107"/>
  <c i="9" r="BK123"/>
  <c r="BK122"/>
  <c r="J122"/>
  <c r="BK121"/>
  <c r="J121"/>
  <c r="J98"/>
  <c r="J32"/>
  <c i="1" r="AG107"/>
  <c i="9" r="J123"/>
  <c r="BE123"/>
  <c r="J35"/>
  <c i="1" r="AV107"/>
  <c i="9" r="F35"/>
  <c i="1" r="AZ107"/>
  <c i="9" r="J99"/>
  <c r="F115"/>
  <c r="E113"/>
  <c r="F91"/>
  <c r="E89"/>
  <c r="J41"/>
  <c r="J26"/>
  <c r="E26"/>
  <c r="J118"/>
  <c r="J94"/>
  <c r="J25"/>
  <c r="J23"/>
  <c r="E23"/>
  <c r="J117"/>
  <c r="J93"/>
  <c r="J22"/>
  <c r="J20"/>
  <c r="E20"/>
  <c r="F118"/>
  <c r="F94"/>
  <c r="J19"/>
  <c r="J17"/>
  <c r="E17"/>
  <c r="F117"/>
  <c r="F93"/>
  <c r="J16"/>
  <c r="J14"/>
  <c r="J115"/>
  <c r="J91"/>
  <c r="E7"/>
  <c r="E109"/>
  <c r="E85"/>
  <c i="8" r="J41"/>
  <c r="J40"/>
  <c i="1" r="AY105"/>
  <c i="8" r="J39"/>
  <c i="1" r="AX105"/>
  <c i="8"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103"/>
  <c r="BI130"/>
  <c r="F41"/>
  <c i="1" r="BD105"/>
  <c i="8" r="BH130"/>
  <c r="F40"/>
  <c i="1" r="BC105"/>
  <c i="8" r="BG130"/>
  <c r="F39"/>
  <c i="1" r="BB105"/>
  <c i="8" r="BF130"/>
  <c r="J38"/>
  <c i="1" r="AW105"/>
  <c i="8" r="F38"/>
  <c i="1" r="BA105"/>
  <c i="8" r="T130"/>
  <c r="T129"/>
  <c r="T128"/>
  <c r="T127"/>
  <c r="R130"/>
  <c r="R129"/>
  <c r="R128"/>
  <c r="R127"/>
  <c r="P130"/>
  <c r="P129"/>
  <c r="P128"/>
  <c r="P127"/>
  <c i="1" r="AU105"/>
  <c i="8" r="BK130"/>
  <c r="BK129"/>
  <c r="J129"/>
  <c r="BK128"/>
  <c r="J128"/>
  <c r="BK127"/>
  <c r="J127"/>
  <c r="J100"/>
  <c r="J34"/>
  <c i="1" r="AG105"/>
  <c i="8" r="J130"/>
  <c r="BE130"/>
  <c r="J37"/>
  <c i="1" r="AV105"/>
  <c i="8" r="F37"/>
  <c i="1" r="AZ105"/>
  <c i="8" r="J102"/>
  <c r="J101"/>
  <c r="F121"/>
  <c r="E119"/>
  <c r="F93"/>
  <c r="E91"/>
  <c r="J43"/>
  <c r="J28"/>
  <c r="E28"/>
  <c r="J124"/>
  <c r="J96"/>
  <c r="J27"/>
  <c r="J25"/>
  <c r="E25"/>
  <c r="J123"/>
  <c r="J95"/>
  <c r="J24"/>
  <c r="J22"/>
  <c r="E22"/>
  <c r="F124"/>
  <c r="F96"/>
  <c r="J21"/>
  <c r="J19"/>
  <c r="E19"/>
  <c r="F123"/>
  <c r="F95"/>
  <c r="J18"/>
  <c r="J16"/>
  <c r="J121"/>
  <c r="J93"/>
  <c r="E7"/>
  <c r="E113"/>
  <c r="E85"/>
  <c i="7" r="J41"/>
  <c r="J40"/>
  <c i="1" r="AY104"/>
  <c i="7" r="J39"/>
  <c i="1" r="AX104"/>
  <c i="7"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41"/>
  <c i="1" r="BD104"/>
  <c i="7" r="BH127"/>
  <c r="F40"/>
  <c i="1" r="BC104"/>
  <c i="7" r="BG127"/>
  <c r="F39"/>
  <c i="1" r="BB104"/>
  <c i="7" r="BF127"/>
  <c r="J38"/>
  <c i="1" r="AW104"/>
  <c i="7" r="F38"/>
  <c i="1" r="BA104"/>
  <c i="7" r="T127"/>
  <c r="T126"/>
  <c r="T125"/>
  <c r="R127"/>
  <c r="R126"/>
  <c r="R125"/>
  <c r="P127"/>
  <c r="P126"/>
  <c r="P125"/>
  <c i="1" r="AU104"/>
  <c i="7" r="BK127"/>
  <c r="BK126"/>
  <c r="J126"/>
  <c r="BK125"/>
  <c r="J125"/>
  <c r="J100"/>
  <c r="J34"/>
  <c i="1" r="AG104"/>
  <c i="7" r="J127"/>
  <c r="BE127"/>
  <c r="J37"/>
  <c i="1" r="AV104"/>
  <c i="7" r="F37"/>
  <c i="1" r="AZ104"/>
  <c i="7" r="J101"/>
  <c r="F119"/>
  <c r="E117"/>
  <c r="F93"/>
  <c r="E91"/>
  <c r="J43"/>
  <c r="J28"/>
  <c r="E28"/>
  <c r="J122"/>
  <c r="J96"/>
  <c r="J27"/>
  <c r="J25"/>
  <c r="E25"/>
  <c r="J121"/>
  <c r="J95"/>
  <c r="J24"/>
  <c r="J22"/>
  <c r="E22"/>
  <c r="F122"/>
  <c r="F96"/>
  <c r="J21"/>
  <c r="J19"/>
  <c r="E19"/>
  <c r="F121"/>
  <c r="F95"/>
  <c r="J18"/>
  <c r="J16"/>
  <c r="J119"/>
  <c r="J93"/>
  <c r="E7"/>
  <c r="E111"/>
  <c r="E85"/>
  <c i="6" r="J41"/>
  <c r="J40"/>
  <c i="1" r="AY102"/>
  <c i="6" r="J39"/>
  <c i="1" r="AX102"/>
  <c i="6"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41"/>
  <c i="1" r="BD102"/>
  <c i="6" r="BH127"/>
  <c r="F40"/>
  <c i="1" r="BC102"/>
  <c i="6" r="BG127"/>
  <c r="F39"/>
  <c i="1" r="BB102"/>
  <c i="6" r="BF127"/>
  <c r="J38"/>
  <c i="1" r="AW102"/>
  <c i="6" r="F38"/>
  <c i="1" r="BA102"/>
  <c i="6" r="T127"/>
  <c r="T126"/>
  <c r="T125"/>
  <c r="R127"/>
  <c r="R126"/>
  <c r="R125"/>
  <c r="P127"/>
  <c r="P126"/>
  <c r="P125"/>
  <c i="1" r="AU102"/>
  <c i="6" r="BK127"/>
  <c r="BK126"/>
  <c r="J126"/>
  <c r="BK125"/>
  <c r="J125"/>
  <c r="J100"/>
  <c r="J34"/>
  <c i="1" r="AG102"/>
  <c i="6" r="J127"/>
  <c r="BE127"/>
  <c r="J37"/>
  <c i="1" r="AV102"/>
  <c i="6" r="F37"/>
  <c i="1" r="AZ102"/>
  <c i="6" r="J101"/>
  <c r="F119"/>
  <c r="E117"/>
  <c r="F93"/>
  <c r="E91"/>
  <c r="J43"/>
  <c r="J28"/>
  <c r="E28"/>
  <c r="J122"/>
  <c r="J96"/>
  <c r="J27"/>
  <c r="J25"/>
  <c r="E25"/>
  <c r="J121"/>
  <c r="J95"/>
  <c r="J24"/>
  <c r="J22"/>
  <c r="E22"/>
  <c r="F122"/>
  <c r="F96"/>
  <c r="J21"/>
  <c r="J19"/>
  <c r="E19"/>
  <c r="F121"/>
  <c r="F95"/>
  <c r="J18"/>
  <c r="J16"/>
  <c r="J119"/>
  <c r="J93"/>
  <c r="E7"/>
  <c r="E111"/>
  <c r="E85"/>
  <c i="5" r="J41"/>
  <c r="J40"/>
  <c i="1" r="AY100"/>
  <c i="5" r="J39"/>
  <c i="1" r="AX100"/>
  <c i="5"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T187"/>
  <c r="T186"/>
  <c r="R188"/>
  <c r="R187"/>
  <c r="R186"/>
  <c r="P188"/>
  <c r="P187"/>
  <c r="P186"/>
  <c r="BK188"/>
  <c r="BK187"/>
  <c r="J187"/>
  <c r="BK186"/>
  <c r="J186"/>
  <c r="J188"/>
  <c r="BE188"/>
  <c r="J107"/>
  <c r="J106"/>
  <c r="BI185"/>
  <c r="BH185"/>
  <c r="BG185"/>
  <c r="BF185"/>
  <c r="T185"/>
  <c r="T184"/>
  <c r="R185"/>
  <c r="R184"/>
  <c r="P185"/>
  <c r="P184"/>
  <c r="BK185"/>
  <c r="BK184"/>
  <c r="J184"/>
  <c r="J185"/>
  <c r="BE185"/>
  <c r="J105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T169"/>
  <c r="R170"/>
  <c r="R169"/>
  <c r="P170"/>
  <c r="P169"/>
  <c r="BK170"/>
  <c r="BK169"/>
  <c r="J169"/>
  <c r="J170"/>
  <c r="BE170"/>
  <c r="J104"/>
  <c r="BI165"/>
  <c r="BH165"/>
  <c r="BG165"/>
  <c r="BF165"/>
  <c r="T165"/>
  <c r="T164"/>
  <c r="R165"/>
  <c r="R164"/>
  <c r="P165"/>
  <c r="P164"/>
  <c r="BK165"/>
  <c r="BK164"/>
  <c r="J164"/>
  <c r="J165"/>
  <c r="BE165"/>
  <c r="J10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F41"/>
  <c i="1" r="BD100"/>
  <c i="5" r="BH134"/>
  <c r="F40"/>
  <c i="1" r="BC100"/>
  <c i="5" r="BG134"/>
  <c r="F39"/>
  <c i="1" r="BB100"/>
  <c i="5" r="BF134"/>
  <c r="J38"/>
  <c i="1" r="AW100"/>
  <c i="5" r="F38"/>
  <c i="1" r="BA100"/>
  <c i="5" r="T134"/>
  <c r="T133"/>
  <c r="T132"/>
  <c r="T131"/>
  <c r="R134"/>
  <c r="R133"/>
  <c r="R132"/>
  <c r="R131"/>
  <c r="P134"/>
  <c r="P133"/>
  <c r="P132"/>
  <c r="P131"/>
  <c i="1" r="AU100"/>
  <c i="5" r="BK134"/>
  <c r="BK133"/>
  <c r="J133"/>
  <c r="BK132"/>
  <c r="J132"/>
  <c r="BK131"/>
  <c r="J131"/>
  <c r="J100"/>
  <c r="J34"/>
  <c i="1" r="AG100"/>
  <c i="5" r="J134"/>
  <c r="BE134"/>
  <c r="J37"/>
  <c i="1" r="AV100"/>
  <c i="5" r="F37"/>
  <c i="1" r="AZ100"/>
  <c i="5" r="J102"/>
  <c r="J101"/>
  <c r="F125"/>
  <c r="E123"/>
  <c r="F93"/>
  <c r="E91"/>
  <c r="J43"/>
  <c r="J28"/>
  <c r="E28"/>
  <c r="J128"/>
  <c r="J96"/>
  <c r="J27"/>
  <c r="J25"/>
  <c r="E25"/>
  <c r="J127"/>
  <c r="J95"/>
  <c r="J24"/>
  <c r="J22"/>
  <c r="E22"/>
  <c r="F128"/>
  <c r="F96"/>
  <c r="J21"/>
  <c r="J19"/>
  <c r="E19"/>
  <c r="F127"/>
  <c r="F95"/>
  <c r="J18"/>
  <c r="J16"/>
  <c r="J125"/>
  <c r="J93"/>
  <c r="E7"/>
  <c r="E117"/>
  <c r="E85"/>
  <c i="4" r="J41"/>
  <c r="J40"/>
  <c i="1" r="AY99"/>
  <c i="4" r="J39"/>
  <c i="1" r="AX99"/>
  <c i="4"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F41"/>
  <c i="1" r="BD99"/>
  <c i="4" r="BH127"/>
  <c r="F40"/>
  <c i="1" r="BC99"/>
  <c i="4" r="BG127"/>
  <c r="F39"/>
  <c i="1" r="BB99"/>
  <c i="4" r="BF127"/>
  <c r="J38"/>
  <c i="1" r="AW99"/>
  <c i="4" r="F38"/>
  <c i="1" r="BA99"/>
  <c i="4" r="T127"/>
  <c r="T126"/>
  <c r="T125"/>
  <c r="R127"/>
  <c r="R126"/>
  <c r="R125"/>
  <c r="P127"/>
  <c r="P126"/>
  <c r="P125"/>
  <c i="1" r="AU99"/>
  <c i="4" r="BK127"/>
  <c r="BK126"/>
  <c r="J126"/>
  <c r="BK125"/>
  <c r="J125"/>
  <c r="J100"/>
  <c r="J34"/>
  <c i="1" r="AG99"/>
  <c i="4" r="J127"/>
  <c r="BE127"/>
  <c r="J37"/>
  <c i="1" r="AV99"/>
  <c i="4" r="F37"/>
  <c i="1" r="AZ99"/>
  <c i="4" r="J101"/>
  <c r="F119"/>
  <c r="E117"/>
  <c r="F93"/>
  <c r="E91"/>
  <c r="J43"/>
  <c r="J28"/>
  <c r="E28"/>
  <c r="J122"/>
  <c r="J96"/>
  <c r="J27"/>
  <c r="J25"/>
  <c r="E25"/>
  <c r="J121"/>
  <c r="J95"/>
  <c r="J24"/>
  <c r="J22"/>
  <c r="E22"/>
  <c r="F122"/>
  <c r="F96"/>
  <c r="J21"/>
  <c r="J19"/>
  <c r="E19"/>
  <c r="F121"/>
  <c r="F95"/>
  <c r="J18"/>
  <c r="J16"/>
  <c r="J119"/>
  <c r="J93"/>
  <c r="E7"/>
  <c r="E111"/>
  <c r="E85"/>
  <c i="3" r="J41"/>
  <c r="J40"/>
  <c i="1" r="AY98"/>
  <c i="3" r="J39"/>
  <c i="1" r="AX98"/>
  <c i="3"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41"/>
  <c i="1" r="BD98"/>
  <c i="3" r="BH127"/>
  <c r="F40"/>
  <c i="1" r="BC98"/>
  <c i="3" r="BG127"/>
  <c r="F39"/>
  <c i="1" r="BB98"/>
  <c i="3" r="BF127"/>
  <c r="J38"/>
  <c i="1" r="AW98"/>
  <c i="3" r="F38"/>
  <c i="1" r="BA98"/>
  <c i="3" r="T127"/>
  <c r="T126"/>
  <c r="T125"/>
  <c r="R127"/>
  <c r="R126"/>
  <c r="R125"/>
  <c r="P127"/>
  <c r="P126"/>
  <c r="P125"/>
  <c i="1" r="AU98"/>
  <c i="3" r="BK127"/>
  <c r="BK126"/>
  <c r="J126"/>
  <c r="BK125"/>
  <c r="J125"/>
  <c r="J100"/>
  <c r="J34"/>
  <c i="1" r="AG98"/>
  <c i="3" r="J127"/>
  <c r="BE127"/>
  <c r="J37"/>
  <c i="1" r="AV98"/>
  <c i="3" r="F37"/>
  <c i="1" r="AZ98"/>
  <c i="3" r="J101"/>
  <c r="F119"/>
  <c r="E117"/>
  <c r="F93"/>
  <c r="E91"/>
  <c r="J43"/>
  <c r="J28"/>
  <c r="E28"/>
  <c r="J122"/>
  <c r="J96"/>
  <c r="J27"/>
  <c r="J25"/>
  <c r="E25"/>
  <c r="J121"/>
  <c r="J95"/>
  <c r="J24"/>
  <c r="J22"/>
  <c r="E22"/>
  <c r="F122"/>
  <c r="F96"/>
  <c r="J21"/>
  <c r="J19"/>
  <c r="E19"/>
  <c r="F121"/>
  <c r="F95"/>
  <c r="J18"/>
  <c r="J16"/>
  <c r="J119"/>
  <c r="J93"/>
  <c r="E7"/>
  <c r="E111"/>
  <c r="E85"/>
  <c i="2" r="J41"/>
  <c r="J40"/>
  <c i="1" r="AY97"/>
  <c i="2" r="J39"/>
  <c i="1" r="AX97"/>
  <c i="2"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41"/>
  <c i="1" r="BD97"/>
  <c i="2" r="BH127"/>
  <c r="F40"/>
  <c i="1" r="BC97"/>
  <c i="2" r="BG127"/>
  <c r="F39"/>
  <c i="1" r="BB97"/>
  <c i="2" r="BF127"/>
  <c r="J38"/>
  <c i="1" r="AW97"/>
  <c i="2" r="F38"/>
  <c i="1" r="BA97"/>
  <c i="2" r="T127"/>
  <c r="T126"/>
  <c r="T125"/>
  <c r="R127"/>
  <c r="R126"/>
  <c r="R125"/>
  <c r="P127"/>
  <c r="P126"/>
  <c r="P125"/>
  <c i="1" r="AU97"/>
  <c i="2" r="BK127"/>
  <c r="BK126"/>
  <c r="J126"/>
  <c r="BK125"/>
  <c r="J125"/>
  <c r="J100"/>
  <c r="J34"/>
  <c i="1" r="AG97"/>
  <c i="2" r="J127"/>
  <c r="BE127"/>
  <c r="J37"/>
  <c i="1" r="AV97"/>
  <c i="2" r="F37"/>
  <c i="1" r="AZ97"/>
  <c i="2" r="J101"/>
  <c r="F119"/>
  <c r="E117"/>
  <c r="F93"/>
  <c r="E91"/>
  <c r="J43"/>
  <c r="J28"/>
  <c r="E28"/>
  <c r="J122"/>
  <c r="J96"/>
  <c r="J27"/>
  <c r="J25"/>
  <c r="E25"/>
  <c r="J121"/>
  <c r="J95"/>
  <c r="J24"/>
  <c r="J22"/>
  <c r="E22"/>
  <c r="F122"/>
  <c r="F96"/>
  <c r="J21"/>
  <c r="J19"/>
  <c r="E19"/>
  <c r="F121"/>
  <c r="F95"/>
  <c r="J18"/>
  <c r="J16"/>
  <c r="J119"/>
  <c r="J93"/>
  <c r="E7"/>
  <c r="E111"/>
  <c r="E85"/>
  <c i="1" r="BD113"/>
  <c r="BC113"/>
  <c r="BB113"/>
  <c r="BA113"/>
  <c r="AZ113"/>
  <c r="AY113"/>
  <c r="AX113"/>
  <c r="AW113"/>
  <c r="AV113"/>
  <c r="AU113"/>
  <c r="AT113"/>
  <c r="AS113"/>
  <c r="AG113"/>
  <c r="BD106"/>
  <c r="BC106"/>
  <c r="BB106"/>
  <c r="BA106"/>
  <c r="AZ106"/>
  <c r="AY106"/>
  <c r="AX106"/>
  <c r="AW106"/>
  <c r="AV106"/>
  <c r="AU106"/>
  <c r="AT106"/>
  <c r="AS106"/>
  <c r="AG106"/>
  <c r="BD103"/>
  <c r="BC103"/>
  <c r="BB103"/>
  <c r="BA103"/>
  <c r="AZ103"/>
  <c r="AY103"/>
  <c r="AX103"/>
  <c r="AW103"/>
  <c r="AV103"/>
  <c r="AU103"/>
  <c r="AT103"/>
  <c r="AS103"/>
  <c r="AG103"/>
  <c r="BD101"/>
  <c r="BC101"/>
  <c r="BB101"/>
  <c r="BA101"/>
  <c r="AZ101"/>
  <c r="AY101"/>
  <c r="AX101"/>
  <c r="AW101"/>
  <c r="AV101"/>
  <c r="AU101"/>
  <c r="AT101"/>
  <c r="AS101"/>
  <c r="AG101"/>
  <c r="BD96"/>
  <c r="BC96"/>
  <c r="BB96"/>
  <c r="BA96"/>
  <c r="AZ96"/>
  <c r="AY96"/>
  <c r="AX96"/>
  <c r="AW96"/>
  <c r="AV96"/>
  <c r="AU96"/>
  <c r="AT96"/>
  <c r="AS96"/>
  <c r="AG96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16"/>
  <c r="AN116"/>
  <c r="AT115"/>
  <c r="AN115"/>
  <c r="AT114"/>
  <c r="AN114"/>
  <c r="AN113"/>
  <c r="AT112"/>
  <c r="AN112"/>
  <c r="AT111"/>
  <c r="AN111"/>
  <c r="AT110"/>
  <c r="AN110"/>
  <c r="AT109"/>
  <c r="AN109"/>
  <c r="AT108"/>
  <c r="AN108"/>
  <c r="AT107"/>
  <c r="AN107"/>
  <c r="AN106"/>
  <c r="AT105"/>
  <c r="AN105"/>
  <c r="AT104"/>
  <c r="AN104"/>
  <c r="AN103"/>
  <c r="AT102"/>
  <c r="AN102"/>
  <c r="AN101"/>
  <c r="AT100"/>
  <c r="AN100"/>
  <c r="AT99"/>
  <c r="AN99"/>
  <c r="AT98"/>
  <c r="AN98"/>
  <c r="AT97"/>
  <c r="AN97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<sst xmlns="http://schemas.openxmlformats.org/spreadsheetml/2006/main">
  <si>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</si>
  <si>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</si>
  <si>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</si>
  <si>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</si>
  <si>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</si>
  <si>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{aee31f7b-f781-4a24-bb65-b897a6753a85}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</si>
  <si>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</si>
  <si>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</si>
  <si>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</si>
  <si>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</si>
  <si>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</si>
  <si>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</si>
  <si>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</si>
  <si>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</si>
  <si>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</si>
  <si>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</si>
  <si>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</si>
  <si>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rozvodů elektrické energie v ŽST Ústí n.L. západ_v2</t>
  </si>
  <si>
    <t>KSO:</t>
  </si>
  <si>
    <t>CC-CZ:</t>
  </si>
  <si>
    <t>Místo:</t>
  </si>
  <si>
    <t>Ústí-západ</t>
  </si>
  <si>
    <t>Datum:</t>
  </si>
  <si>
    <t>1. 4. 2019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</si>
  <si>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</si>
  <si>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</si>
  <si>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</si>
  <si>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</si>
  <si>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</si>
  <si>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</si>
  <si>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</si>
  <si>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</si>
  <si>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</si>
  <si>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Jilich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</si>
  <si>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</si>
  <si>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</si>
  <si>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</si>
  <si>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</si>
  <si>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</si>
  <si>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</si>
  <si>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</si>
  <si>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</si>
  <si>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</si>
  <si>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</si>
  <si>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</si>
  <si>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</si>
  <si>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</si>
  <si>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</si>
  <si>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</si>
  <si>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</si>
  <si>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</si>
  <si>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</si>
  <si>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</si>
  <si>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</si>
  <si>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</si>
  <si>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</si>
  <si>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</si>
  <si>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</si>
  <si>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</si>
  <si>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</si>
  <si>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</si>
  <si>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</si>
  <si>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</si>
  <si>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</si>
  <si>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</si>
  <si>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</si>
  <si>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</si>
  <si>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</si>
  <si>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</si>
  <si>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</si>
  <si>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</si>
  <si>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</si>
  <si>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</si>
  <si>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</si>
  <si>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</si>
  <si>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</si>
  <si>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</si>
  <si>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</si>
  <si>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</si>
  <si>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</si>
  <si>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</si>
  <si>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trakční a energetická zařízení</t>
  </si>
  <si>
    <t>STA</t>
  </si>
  <si>
    <t>{fc1aac68-88a4-4079-8c5d-9be2a07bf402}</t>
  </si>
  <si>
    <t>2</t>
  </si>
  <si>
    <t>SO1.1</t>
  </si>
  <si>
    <t>kabelové rozvody a TS</t>
  </si>
  <si>
    <t>Soupis</t>
  </si>
  <si>
    <t>{5a04d928-a4d8-48c5-8272-e4e025630ceb}</t>
  </si>
  <si>
    <t>/</t>
  </si>
  <si>
    <t>SO1.1.1</t>
  </si>
  <si>
    <t>rozvody a osvětlení</t>
  </si>
  <si>
    <t>3</t>
  </si>
  <si>
    <t>{be203126-bac9-46fb-a808-44142d0ecc89}</t>
  </si>
  <si>
    <t>SO1.1.2</t>
  </si>
  <si>
    <t>výstavba TS u st.3</t>
  </si>
  <si>
    <t>{35a5bf96-8d3b-4439-947b-e4784f9bfac7}</t>
  </si>
  <si>
    <t>SO1.1.3</t>
  </si>
  <si>
    <t>úprava TS u st.5</t>
  </si>
  <si>
    <t>{cc28cab1-5952-4cf5-9ca3-31738f21dc43}</t>
  </si>
  <si>
    <t>SO1.1.4</t>
  </si>
  <si>
    <t>zemní práce</t>
  </si>
  <si>
    <t>{a06cbadf-fd86-4668-a8e9-1e6edeb8cde9}</t>
  </si>
  <si>
    <t>SO1.2</t>
  </si>
  <si>
    <t>trakce</t>
  </si>
  <si>
    <t>{d50f7134-408d-40d3-8181-c25eb26ed43f}</t>
  </si>
  <si>
    <t>SO1.2.1</t>
  </si>
  <si>
    <t>oprava TR a NL</t>
  </si>
  <si>
    <t>{a5d82f48-88d9-4eee-a62b-83a4bad1b104}</t>
  </si>
  <si>
    <t>SO1.2.2</t>
  </si>
  <si>
    <t>oprava závěsů TV TP 473-476</t>
  </si>
  <si>
    <t>{40a5de9d-4a2f-4934-a28a-d53d6b131323}</t>
  </si>
  <si>
    <t>SO1.2.2.1</t>
  </si>
  <si>
    <t>SOÚŽI</t>
  </si>
  <si>
    <t>4</t>
  </si>
  <si>
    <t>{7f27f577-7994-4dcc-8697-b9688d877ea5}</t>
  </si>
  <si>
    <t>SO1.2.2.2</t>
  </si>
  <si>
    <t>ÚRS</t>
  </si>
  <si>
    <t>{d8d047ac-3455-4d6d-8a8e-0370c10b3c6b}</t>
  </si>
  <si>
    <t>SO2</t>
  </si>
  <si>
    <t>sdělovací a zabezbečovací zařícení</t>
  </si>
  <si>
    <t>{23ade49a-a016-429b-9751-682ffc70bc55}</t>
  </si>
  <si>
    <t>SO2.1</t>
  </si>
  <si>
    <t>oprava kabelů 8002 a 8004 - ÚOŽI</t>
  </si>
  <si>
    <t>{1dbd2402-6443-48af-a921-065dbe49b27e}</t>
  </si>
  <si>
    <t>SO2.2</t>
  </si>
  <si>
    <t>oprava kabelů 8002 a 8004 - ÚRS</t>
  </si>
  <si>
    <t>{f49d9e59-449a-467f-b573-06963a783a0b}</t>
  </si>
  <si>
    <t>SO2.3</t>
  </si>
  <si>
    <t>oprava kabelů - St 4 - ÚOŽI</t>
  </si>
  <si>
    <t>{fa10cf68-2ea2-47db-bea5-feecf579d43d}</t>
  </si>
  <si>
    <t>SO2.4</t>
  </si>
  <si>
    <t>oprava kabelů - St 4 - ÚRS</t>
  </si>
  <si>
    <t>{46c6d12c-109a-4f27-b4be-a026a9f5c9bf}</t>
  </si>
  <si>
    <t>SO2.5</t>
  </si>
  <si>
    <t>oprava kabelů St 14 - ÚOŽI</t>
  </si>
  <si>
    <t>{63ab2df1-1a66-40f1-9a9b-bdb21798ced4}</t>
  </si>
  <si>
    <t>SO2.6</t>
  </si>
  <si>
    <t>oprava kabelů St 14 - ÚRS</t>
  </si>
  <si>
    <t>{546b410f-e6b3-411a-ba40-fdbbf094a577}</t>
  </si>
  <si>
    <t>SO3</t>
  </si>
  <si>
    <t>telematika</t>
  </si>
  <si>
    <t>{ffb28b56-493f-4800-bbae-cc234d81b4d3}</t>
  </si>
  <si>
    <t>SO3.1</t>
  </si>
  <si>
    <t>optika_HDPE</t>
  </si>
  <si>
    <t>{d1f9f016-657d-4288-9f23-c3ba31fe15b3}</t>
  </si>
  <si>
    <t>SO3.2</t>
  </si>
  <si>
    <t>aktivní prvky</t>
  </si>
  <si>
    <t>{a6bfd6d7-ce06-4e7e-a027-efe65696f8cb}</t>
  </si>
  <si>
    <t>SO4</t>
  </si>
  <si>
    <t>VON</t>
  </si>
  <si>
    <t>{78349b2f-32de-4ff4-b385-e9b6e928e2b1}</t>
  </si>
  <si>
    <t>KRYCÍ LIST SOUPISU PRACÍ</t>
  </si>
  <si>
    <t>Objekt:</t>
  </si>
  <si>
    <t>SO1 - trakční a energetická zařízení</t>
  </si>
  <si>
    <t>Soupis:</t>
  </si>
  <si>
    <t>SO1.1 - kabelové rozvody a TS</t>
  </si>
  <si>
    <t>Úroveň 3:</t>
  </si>
  <si>
    <t>SO1.1.1 - rozvody a osvětlení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</si>
  <si>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</si>
  <si>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</si>
  <si>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</si>
  <si>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</si>
  <si>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</si>
  <si>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</si>
  <si>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</si>
  <si>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</si>
  <si>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</si>
  <si>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</si>
  <si>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</si>
  <si>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</si>
  <si>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</si>
  <si>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</si>
  <si>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</si>
  <si>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</si>
  <si>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</si>
  <si>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</si>
  <si>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</si>
  <si>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</si>
  <si>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</si>
  <si>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</si>
  <si>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M</t>
  </si>
  <si>
    <t>7493100310</t>
  </si>
  <si>
    <t>Venkovní osvětlení Osvětlovací věže OSŽ 20 P Zstožár železniční</t>
  </si>
  <si>
    <t>kus</t>
  </si>
  <si>
    <t>Sborník UOŽI 01 2019</t>
  </si>
  <si>
    <t>128</t>
  </si>
  <si>
    <t>-182638032</t>
  </si>
  <si>
    <t>7493100340</t>
  </si>
  <si>
    <t>Venkovní osvětlení Osvětlovací věže Svorníkový (kotevní) koš pro OSŽ 20P pozinkovaný</t>
  </si>
  <si>
    <t>-1435257799</t>
  </si>
  <si>
    <t>7493500080</t>
  </si>
  <si>
    <t>Dálkové ovládání úsekových odpojovačů ( DOÚO ) Svorkovnicové skříně plastová do venkovního prostředí do 40 svorek</t>
  </si>
  <si>
    <t>96539439</t>
  </si>
  <si>
    <t>P</t>
  </si>
  <si>
    <t>Poznámka k položce:_x000d_
MX skříň na plošině OV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</si>
  <si>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</si>
  <si>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</si>
  <si>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1387761372</t>
  </si>
  <si>
    <t>5</t>
  </si>
  <si>
    <t>7493102280</t>
  </si>
  <si>
    <t>Venkovní osvětlení Rozvaděče pro napájení veřejného osvětlení do 6ks 3-f větví</t>
  </si>
  <si>
    <t>-683785524</t>
  </si>
  <si>
    <t>Poznámka k položce:_x000d_
ROV dle TOS</t>
  </si>
  <si>
    <t>6</t>
  </si>
  <si>
    <t>K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</si>
  <si>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</si>
  <si>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</si>
  <si>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512</t>
  </si>
  <si>
    <t>1450938936</t>
  </si>
  <si>
    <t>7</t>
  </si>
  <si>
    <t>7493151530</t>
  </si>
  <si>
    <t>Montáž osvětlovací věže v kolejišti plošiny na věž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</si>
  <si>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-1559037044</t>
  </si>
  <si>
    <t>8</t>
  </si>
  <si>
    <t>7493151540</t>
  </si>
  <si>
    <t>Montáž osvětlovací věže v kolejišti žebříku na věž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</si>
  <si>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448966859</t>
  </si>
  <si>
    <t>9</t>
  </si>
  <si>
    <t>7493152535</t>
  </si>
  <si>
    <t>Montáž svítidla pro železnici na osvětlovací věž - kompletace a montáž včetně "superlife" světelného zdroje, elektronického předřadníku a připojení kabelu</t>
  </si>
  <si>
    <t>-1491430001</t>
  </si>
  <si>
    <t>10</t>
  </si>
  <si>
    <t>7493156010</t>
  </si>
  <si>
    <t>Montáž rozvaděče pro napájení osvětlení železničních prostranství do 8 kusů 3-f vývodů - do terénu nebo rozvodny včetně elektrovýzbroje</t>
  </si>
  <si>
    <t>215038195</t>
  </si>
  <si>
    <t>11</t>
  </si>
  <si>
    <t>7492502150</t>
  </si>
  <si>
    <t xml:space="preserve">Kabely, vodiče, šňůry Cu - nn Kabel silový více-žílový Cu, plastová izolace CYKY 12J2,5  (12Cx2,5)</t>
  </si>
  <si>
    <t>m</t>
  </si>
  <si>
    <t>-378048203</t>
  </si>
  <si>
    <t>12</t>
  </si>
  <si>
    <t>7492501670</t>
  </si>
  <si>
    <t xml:space="preserve">Kabely, vodiče, šňůry Cu - nn Kabel silový Cu pro pohyblivé přívody, izolace pryžová H05VV-F 1,5 (CYSY 3Cx1,5)  do osv. stožárů</t>
  </si>
  <si>
    <t>6983660</t>
  </si>
  <si>
    <t>13</t>
  </si>
  <si>
    <t>7492555020</t>
  </si>
  <si>
    <t>Montáž kabelů vícežílových Cu 12 x 2,5 mm2 - uložení do země, chráničky, na rošty, pod omítku apod.</t>
  </si>
  <si>
    <t>97658609</t>
  </si>
  <si>
    <t>14</t>
  </si>
  <si>
    <t>7493100050</t>
  </si>
  <si>
    <t>Venkovní osvětlení Osvětlovací stožáry sklopné výšky od 7 do 9 m, žárově zinkovaný, vč. Výstroje,stožár nesmí mít dvířka (z důvodu neoprávněného vstupu)</t>
  </si>
  <si>
    <t>731649749</t>
  </si>
  <si>
    <t>Poznámka k položce:_x000d_
stožár 8m + svorkovnice EKM 1261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</si>
  <si>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</si>
  <si>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</si>
  <si>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-767768325</t>
  </si>
  <si>
    <t>16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</si>
  <si>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</si>
  <si>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</si>
  <si>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-1593436607</t>
  </si>
  <si>
    <t>17</t>
  </si>
  <si>
    <t>7493152530</t>
  </si>
  <si>
    <t>Montáž svítidla pro železnici na sklopný stožár - kompletace a montáž včetně "superlife" světelného zdroje, elektronického předřadníku a připojení kabelu</t>
  </si>
  <si>
    <t>-1308742935</t>
  </si>
  <si>
    <t>18</t>
  </si>
  <si>
    <t>7493171010</t>
  </si>
  <si>
    <t>Demontáž osvětlovacích stožárů výšky do 6 m - včetně veškeré elektrovýzbroje (svítidla, kabely, rozvodnice)</t>
  </si>
  <si>
    <t>-1626183115</t>
  </si>
  <si>
    <t>19</t>
  </si>
  <si>
    <t>7493171012</t>
  </si>
  <si>
    <t>Demontáž osvětlovacích stožárů výšky přes 6 do 14 m - včetně veškeré elektrovýzbroje (svítidla, kabely, rozvodnice)</t>
  </si>
  <si>
    <t>-1270394892</t>
  </si>
  <si>
    <t>20</t>
  </si>
  <si>
    <t>7493600670</t>
  </si>
  <si>
    <t>Kabelové a zásuvkové skříně, elektroměrové rozvaděče Rozpojovací jisticí skříně - řadové (SR) se 6 sadami pojistkových spodků velikosti 2 kompaktní pilíř včetně základu</t>
  </si>
  <si>
    <t>-2005665170</t>
  </si>
  <si>
    <t xml:space="preserve">Poznámka k položce:_x000d_
pillíř u TO_x000d_
</t>
  </si>
  <si>
    <t>7493600840</t>
  </si>
  <si>
    <t>Kabelové a zásuvkové skříně, elektroměrové rozvaděče Skříně elektroměrové pro přímé měření Rozváděč pro jednosazbový třífázový elektroměr do 40A kompaktní pilíř včetně základu</t>
  </si>
  <si>
    <t>-1922033794</t>
  </si>
  <si>
    <t>Poznámka k položce:_x000d_
měření PZZ</t>
  </si>
  <si>
    <t>22</t>
  </si>
  <si>
    <t>7494003392</t>
  </si>
  <si>
    <t>Modulární přístroje Jističe do 80 A; 10 kA 3-pólové In 32 A, Ue AC 230/400 V / DC 216 V, charakteristika B, 3pól, Icn 10 kA</t>
  </si>
  <si>
    <t>406027055</t>
  </si>
  <si>
    <t>23</t>
  </si>
  <si>
    <t>7493654024</t>
  </si>
  <si>
    <t>Montáž rozpojovacích skříní SR a SD venkovních na pojistkové lišty nebo na pojistkové spodky do 400 A pro připojení kabelů (i kabelové smyčky) do 240 mm2 kompaktní pilíř s 6 - 7 sadami pojistkových lišt - včetně elektrovýzbroje, neobsahuje cenu za zemní práce</t>
  </si>
  <si>
    <t>1890416322</t>
  </si>
  <si>
    <t>24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</si>
  <si>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</si>
  <si>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</si>
  <si>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316155970</t>
  </si>
  <si>
    <t>25</t>
  </si>
  <si>
    <t>7492400330</t>
  </si>
  <si>
    <t xml:space="preserve">Kabely, vodiče - vn Kabely do 22kV včetně 22-AXEKVCEY 1x70/16 - 1x120/16 mm2,  kabel silový, stíněný ( bez kabelových příchytek )</t>
  </si>
  <si>
    <t>2026010776</t>
  </si>
  <si>
    <t>Poznámka k položce:_x000d_
1x120/16</t>
  </si>
  <si>
    <t>VV</t>
  </si>
  <si>
    <t>3*2050</t>
  </si>
  <si>
    <t>26</t>
  </si>
  <si>
    <t>7492400350</t>
  </si>
  <si>
    <t>Kabely, vodiče - vn Kabely do 22kV včetně 24-AXAL-TT Pro 3x150/75Cu, kabel silový zemní, izolace XLPE, třížílový, stíněný ( bez kabelových příchytek )</t>
  </si>
  <si>
    <t>-643336258</t>
  </si>
  <si>
    <t>Poznámka k položce:_x000d_
3x120</t>
  </si>
  <si>
    <t>27</t>
  </si>
  <si>
    <t>7492451010</t>
  </si>
  <si>
    <t>Montáž kabelů vn jednožílových do 120 mm2 - uložení kabelu (do země, chráničky, na rošty, na TV apod.)</t>
  </si>
  <si>
    <t>-1944995629</t>
  </si>
  <si>
    <t>28</t>
  </si>
  <si>
    <t>7492451030</t>
  </si>
  <si>
    <t>Montáž kabelů vn třížílových do 120 mm2 - uložení kabelu (do země, chráničky, na rošty, na TV apod.)</t>
  </si>
  <si>
    <t>-477397</t>
  </si>
  <si>
    <t>29</t>
  </si>
  <si>
    <t>7492700500</t>
  </si>
  <si>
    <t>Ukončení vodičů a kabelů VN Kabelové spojky pro plastové kabely nad 6kV Jednožílové kabely s plastovou izolací, 10-35kV, 70 - 150 mm2</t>
  </si>
  <si>
    <t>-834851696</t>
  </si>
  <si>
    <t>Poznámka k položce:_x000d_
cena upravena dle nabídky prodejce</t>
  </si>
  <si>
    <t>30</t>
  </si>
  <si>
    <t>7492700530</t>
  </si>
  <si>
    <t>Ukončení vodičů a kabelů VN Kabelové spojky pro plastové kabely nad 6kV Třížílové kabely s XLPE izolací do 35kV, 150 - 240 mm2</t>
  </si>
  <si>
    <t>1558696864</t>
  </si>
  <si>
    <t>Poznámka k položce:_x000d_
cena dle nabídky prodejce</t>
  </si>
  <si>
    <t>31</t>
  </si>
  <si>
    <t>7492452010</t>
  </si>
  <si>
    <t>Montáž spojek kabelů vn jednožílových do 120 mm2 - včetně odizolování pláště a izolace žil kabelu, ukončení žil a stínění (oko)</t>
  </si>
  <si>
    <t>982648097</t>
  </si>
  <si>
    <t>32</t>
  </si>
  <si>
    <t>7492452030</t>
  </si>
  <si>
    <t>Montáž spojek kabelů vn třížílových do 120 mm2 - včetně odizolování pláště a izolace žil kabelu, ukončení žil a stínění (oko)</t>
  </si>
  <si>
    <t>-1978401593</t>
  </si>
  <si>
    <t>33</t>
  </si>
  <si>
    <t>7492700780</t>
  </si>
  <si>
    <t xml:space="preserve">Ukončení vodičů a kabelů VN Kabelové koncovky pro plastové kabely nad 6kV Vnitřní  pro jednožílové kabely s plastovou izolací, 10-35kV, 70 - 150 mm2</t>
  </si>
  <si>
    <t>1637875235</t>
  </si>
  <si>
    <t>Poznámka k položce:_x000d_
cena dle nabídky prodejce_x000d_
vč. šroubovacích ok</t>
  </si>
  <si>
    <t>34</t>
  </si>
  <si>
    <t>7492700850</t>
  </si>
  <si>
    <t>Ukončení vodičů a kabelů VN Kabelové koncovky pro plastové kabely nad 6kV Vnitřní pro třížílové kabely s XLPE izolací do 35kV, 150 - 240 mm2</t>
  </si>
  <si>
    <t>-459976403</t>
  </si>
  <si>
    <t>35</t>
  </si>
  <si>
    <t>7492700920</t>
  </si>
  <si>
    <t>Ukončení vodičů a kabelů VN Připojovací systémy pro izolované rozvaděče vn Izolovaný adaptér pro připojení do rozvaděče do 35kV (sada 3ks ), 95 - 185 mm2</t>
  </si>
  <si>
    <t>-1497058705</t>
  </si>
  <si>
    <t>36</t>
  </si>
  <si>
    <t>7492453010</t>
  </si>
  <si>
    <t>Montáž koncovek kabelů vn jednožílových do 120 mm2 - včetně odizolování pláště a izolace žil kabelu, ukončení žil a stínění (oko)</t>
  </si>
  <si>
    <t>1510186843</t>
  </si>
  <si>
    <t>37</t>
  </si>
  <si>
    <t>7492453030</t>
  </si>
  <si>
    <t>Montáž koncovek kabelů vn třížílových do 120 mm2 - včetně odizolování pláště a izolace žil kabelu, ukončení žil a stínění (oko)</t>
  </si>
  <si>
    <t>-631523162</t>
  </si>
  <si>
    <t>38</t>
  </si>
  <si>
    <t>7492454030</t>
  </si>
  <si>
    <t>Montáž připojovacích systémů pro izolované vodiče a pomocné práce pro kabely vn sady izolovaných adaptérů (3 ks) pro připojení vn kabelu do vn rozvaděče - včetně přípravy kabelu, ukončení žil a stínění</t>
  </si>
  <si>
    <t>-1717590108</t>
  </si>
  <si>
    <t>39</t>
  </si>
  <si>
    <t>7492600180</t>
  </si>
  <si>
    <t>Kabely, vodiče, šňůry Al - nn Kabel silový 4 a 5-žílový, plastová izolace 1-AYKY 3x240+120</t>
  </si>
  <si>
    <t>792725653</t>
  </si>
  <si>
    <t>2*500 "TS st.3 - KS u TO"</t>
  </si>
  <si>
    <t>850 "KS u TO - TS st.5"</t>
  </si>
  <si>
    <t>Součet</t>
  </si>
  <si>
    <t>40</t>
  </si>
  <si>
    <t>7492600200</t>
  </si>
  <si>
    <t>Kabely, vodiče, šňůry Al - nn Kabel silový 4 a 5-žílový, plastová izolace 1-AYKY 4x25</t>
  </si>
  <si>
    <t>2079090646</t>
  </si>
  <si>
    <t>41</t>
  </si>
  <si>
    <t>7492501870</t>
  </si>
  <si>
    <t>Kabely, vodiče, šňůry Cu - nn Kabel silový 4 a 5-žílový Cu, plastová izolace CYKY 4J10 (4Bx10)</t>
  </si>
  <si>
    <t>-1224941625</t>
  </si>
  <si>
    <t>42</t>
  </si>
  <si>
    <t>7492502030</t>
  </si>
  <si>
    <t>Kabely, vodiče, šňůry Cu - nn Kabel silový 4 a 5-žílový Cu, plastová izolace CYKY 5J6 (5Cx6)</t>
  </si>
  <si>
    <t>872653670</t>
  </si>
  <si>
    <t>43</t>
  </si>
  <si>
    <t>7492502160</t>
  </si>
  <si>
    <t xml:space="preserve">Kabely, vodiče, šňůry Cu - nn Kabel silový více-žílový Cu, plastová izolace CYKY 12J4  (12Cx4)</t>
  </si>
  <si>
    <t>1651383889</t>
  </si>
  <si>
    <t>5100 "DOÚO"</t>
  </si>
  <si>
    <t>550 "ovl. OV"</t>
  </si>
  <si>
    <t>44</t>
  </si>
  <si>
    <t>7492652016</t>
  </si>
  <si>
    <t>Montáž kabelů 4- a 5-žílových Al do 240 mm2 - uložení do země, chráničky, na rošty, pod omítku apod.</t>
  </si>
  <si>
    <t>-601431695</t>
  </si>
  <si>
    <t>45</t>
  </si>
  <si>
    <t>7492652010</t>
  </si>
  <si>
    <t>Montáž kabelů 4- a 5-žílových Al do 25 mm2 - uložení do země, chráničky, na rošty, pod omítku apod.</t>
  </si>
  <si>
    <t>-588791697</t>
  </si>
  <si>
    <t>46</t>
  </si>
  <si>
    <t>7492554010</t>
  </si>
  <si>
    <t>Montáž kabelů 4- a 5-žílových Cu do 16 mm2 - uložení do země, chráničky, na rošty, pod omítku apod.</t>
  </si>
  <si>
    <t>-206157516</t>
  </si>
  <si>
    <t>47</t>
  </si>
  <si>
    <t>7492555028</t>
  </si>
  <si>
    <t>Montáž kabelů vícežílových Cu 12 x 4 mm2 - uložení do země, chráničky, na rošty, pod omítku apod.</t>
  </si>
  <si>
    <t>-803025651</t>
  </si>
  <si>
    <t>48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</si>
  <si>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</si>
  <si>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</si>
  <si>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-1300169102</t>
  </si>
  <si>
    <t>49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</si>
  <si>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</si>
  <si>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</si>
  <si>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-856235442</t>
  </si>
  <si>
    <t>50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</si>
  <si>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</si>
  <si>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</si>
  <si>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-845151323</t>
  </si>
  <si>
    <t>51</t>
  </si>
  <si>
    <t>7492103670</t>
  </si>
  <si>
    <t>Spojovací vedení, podpěrné izolátory Spojky, ukončení pasu, ostatní Spojka SVCZC 240 AL smršťovací</t>
  </si>
  <si>
    <t>899334522</t>
  </si>
  <si>
    <t>52</t>
  </si>
  <si>
    <t>7492752018</t>
  </si>
  <si>
    <t>Montáž ukončení kabelů nn kabelovou spojkou 3/4/5 - žílové kabely s plastovou izolací do 240 mm2 - včetně odizolování pláště a izolace žil kabelu, včetně ukončení žil a stínění (oko)</t>
  </si>
  <si>
    <t>62778453</t>
  </si>
  <si>
    <t>53</t>
  </si>
  <si>
    <t>7593501810R</t>
  </si>
  <si>
    <t>Ball Marker 1402-XR, červený energetika</t>
  </si>
  <si>
    <t>ks</t>
  </si>
  <si>
    <t>1706947877</t>
  </si>
  <si>
    <t>54</t>
  </si>
  <si>
    <t>7593505270</t>
  </si>
  <si>
    <t>Montáž kabelového označníku Ball Marker - upevnění kabelového označníku na plášť kabelu upevňovacími prvky</t>
  </si>
  <si>
    <t>1928633128</t>
  </si>
  <si>
    <t>55</t>
  </si>
  <si>
    <t>7491201092</t>
  </si>
  <si>
    <t>Elektroinstalační materiál Elektroinstalační lišty a kabelové žlaby Zemní kanál KOPOKAN 2 ZD (120x100) šedé tělo/ červené víko 2m</t>
  </si>
  <si>
    <t>-400653642</t>
  </si>
  <si>
    <t>56</t>
  </si>
  <si>
    <t>7491201096</t>
  </si>
  <si>
    <t>Elektroinstalační materiál Elektroinstalační lišty a kabelové žlaby Spojka zemního kanálu SPOJKA 2 pro KOPOKAN 2</t>
  </si>
  <si>
    <t>1307242751</t>
  </si>
  <si>
    <t>57</t>
  </si>
  <si>
    <t>7491100120</t>
  </si>
  <si>
    <t xml:space="preserve">Trubková vedení Ohebné elektroinstalační trubky KOPOFLEX  50 rudá</t>
  </si>
  <si>
    <t>-541372128</t>
  </si>
  <si>
    <t>58</t>
  </si>
  <si>
    <t>7491100220</t>
  </si>
  <si>
    <t xml:space="preserve">Trubková vedení Ohebné elektroinstalační trubky KOPOFLEX  90 rudá</t>
  </si>
  <si>
    <t>-1134119941</t>
  </si>
  <si>
    <t>59</t>
  </si>
  <si>
    <t>7491100130</t>
  </si>
  <si>
    <t>Trubková vedení Ohebné elektroinstalační trubky KOPOFLEX 110 rudá</t>
  </si>
  <si>
    <t>282109646</t>
  </si>
  <si>
    <t>60</t>
  </si>
  <si>
    <t>7491100230</t>
  </si>
  <si>
    <t>Trubková vedení Ohebné elektroinstalační trubky KOPOFLEX 160 rudá</t>
  </si>
  <si>
    <t>-156509759</t>
  </si>
  <si>
    <t>61</t>
  </si>
  <si>
    <t>7491600200</t>
  </si>
  <si>
    <t>Uzemnění Vnější Pásek pozink. FeZn 30x4</t>
  </si>
  <si>
    <t>kg</t>
  </si>
  <si>
    <t>1230527425</t>
  </si>
  <si>
    <t>62</t>
  </si>
  <si>
    <t>7491600210</t>
  </si>
  <si>
    <t>Uzemnění Vnější Deska zemnící ZD01</t>
  </si>
  <si>
    <t>897384308</t>
  </si>
  <si>
    <t>63</t>
  </si>
  <si>
    <t>7491600260</t>
  </si>
  <si>
    <t>Uzemnění Vnější Tyč ZT 1,5t T-profil zemnící</t>
  </si>
  <si>
    <t>1471373750</t>
  </si>
  <si>
    <t>64</t>
  </si>
  <si>
    <t>7491601410</t>
  </si>
  <si>
    <t>Uzemnění Hromosvodné vedení Svorka SP</t>
  </si>
  <si>
    <t>-631990433</t>
  </si>
  <si>
    <t>65</t>
  </si>
  <si>
    <t>7491601440</t>
  </si>
  <si>
    <t>Uzemnění Hromosvodné vedení Svorka SR 2a</t>
  </si>
  <si>
    <t>-1204624408</t>
  </si>
  <si>
    <t>66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</si>
  <si>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</si>
  <si>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</si>
  <si>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1790734664</t>
  </si>
  <si>
    <t>67</t>
  </si>
  <si>
    <t>7491652032</t>
  </si>
  <si>
    <t>Montáž vnějšího uzemnění zemnící desky z pozinkované oceli (FeZn), velikosti 2000x250 (ZD01) - do země včetně připojení desky k pásku. Neobsahuje zemní práce</t>
  </si>
  <si>
    <t>949544149</t>
  </si>
  <si>
    <t>68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</si>
  <si>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</si>
  <si>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</si>
  <si>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1516353424</t>
  </si>
  <si>
    <t>69</t>
  </si>
  <si>
    <t>7491654012</t>
  </si>
  <si>
    <t>Montáž svorek spojovacích se 3 a více šrouby (typ ST, SJ, SK, SZ, SR01, 02, aj.)</t>
  </si>
  <si>
    <t>-1788789985</t>
  </si>
  <si>
    <t>70</t>
  </si>
  <si>
    <t>7493500090</t>
  </si>
  <si>
    <t>Dálkové ovládání úsekových odpojovačů ( DOÚO ) Svorkovnicové skříně plastová do venkovního prostředí, 41 - 80 svorek</t>
  </si>
  <si>
    <t>857934297</t>
  </si>
  <si>
    <t>Poznámka k položce:_x000d_
SS 3k</t>
  </si>
  <si>
    <t>71</t>
  </si>
  <si>
    <t>7496553054</t>
  </si>
  <si>
    <t>Montáž dálkového ovládání úsekových odpojovačů (DOÚO) svorkovnicové skříně pro DOÚO venkovní pilíř</t>
  </si>
  <si>
    <t>834691345</t>
  </si>
  <si>
    <t>72</t>
  </si>
  <si>
    <t>7499700325</t>
  </si>
  <si>
    <t>Konstrukční prvky trakčního vedení Úsekové odpojovače QAD 3 kV, 3000 A</t>
  </si>
  <si>
    <t>-1513722777</t>
  </si>
  <si>
    <t>73</t>
  </si>
  <si>
    <t>7497301140</t>
  </si>
  <si>
    <t>Vodiče trakčního vedení Materiál sestavení pro připevnění odpojovače na stožár typu BP</t>
  </si>
  <si>
    <t>308554702</t>
  </si>
  <si>
    <t>74</t>
  </si>
  <si>
    <t>7497301150</t>
  </si>
  <si>
    <t>Vodiče trakčního vedení Pohon odpojovače motorový</t>
  </si>
  <si>
    <t>410617198</t>
  </si>
  <si>
    <t>75</t>
  </si>
  <si>
    <t>7497301160</t>
  </si>
  <si>
    <t>Vodiče trakčního vedení Pohon odpojovače ruční</t>
  </si>
  <si>
    <t>1297933008</t>
  </si>
  <si>
    <t>76</t>
  </si>
  <si>
    <t>7497301130</t>
  </si>
  <si>
    <t>Vodiče trakčního vedení Materiál sestavení pro připevnění pohonu odpojovače na stožár typu BP</t>
  </si>
  <si>
    <t>1326807860</t>
  </si>
  <si>
    <t>77</t>
  </si>
  <si>
    <t>7497301170</t>
  </si>
  <si>
    <t>Vodiče trakčního vedení Táhlo motorového odpojovače</t>
  </si>
  <si>
    <t>1402847891</t>
  </si>
  <si>
    <t>78</t>
  </si>
  <si>
    <t>7497350990</t>
  </si>
  <si>
    <t>Montáž odpojovače nebo odpínače, příp. s uzemňovacím nožem na stožár trakčního vedení</t>
  </si>
  <si>
    <t>-1481170937</t>
  </si>
  <si>
    <t>79</t>
  </si>
  <si>
    <t>7497350970</t>
  </si>
  <si>
    <t>Montáž odpojovače motorového</t>
  </si>
  <si>
    <t>1918202413</t>
  </si>
  <si>
    <t>80</t>
  </si>
  <si>
    <t>7497350975</t>
  </si>
  <si>
    <t>Montáž odpojovače ručního</t>
  </si>
  <si>
    <t>-1445518423</t>
  </si>
  <si>
    <t>81</t>
  </si>
  <si>
    <t>7497351445</t>
  </si>
  <si>
    <t>Montáž soupravy nosných lišt pro pohon odpojovače např. na stožáru Bp, T, 2T</t>
  </si>
  <si>
    <t>1007737672</t>
  </si>
  <si>
    <t>82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</si>
  <si>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</si>
  <si>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</si>
  <si>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766900118</t>
  </si>
  <si>
    <t>83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</si>
  <si>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</si>
  <si>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</si>
  <si>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-1681991326</t>
  </si>
  <si>
    <t>84</t>
  </si>
  <si>
    <t>7498150525</t>
  </si>
  <si>
    <t>Vyhotovení výchozí revizní zprávy příplatek za každých dalších i započatých 500 000 Kč přes 1 000 000 Kč</t>
  </si>
  <si>
    <t>1178123141</t>
  </si>
  <si>
    <t>85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</si>
  <si>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</si>
  <si>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</si>
  <si>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-1913329190</t>
  </si>
  <si>
    <t>86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</si>
  <si>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</si>
  <si>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</si>
  <si>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-1444411320</t>
  </si>
  <si>
    <t>87</t>
  </si>
  <si>
    <t>7498351010</t>
  </si>
  <si>
    <t>Vydání průkazu způsobilosti pro funkční celek, provizorní stav - vyhotovení dokladu o silnoproudých zařízeních a vydání průkazu způsobilosti</t>
  </si>
  <si>
    <t>1791676627</t>
  </si>
  <si>
    <t>SO1.1.2 - výstavba TS u st.3</t>
  </si>
  <si>
    <t>7495500090</t>
  </si>
  <si>
    <t>Typové trafostanice Kioskové trafostanice 22/0,4kV Betonová do 2x630kVA typová</t>
  </si>
  <si>
    <t>-1106587764</t>
  </si>
  <si>
    <t>7495553010</t>
  </si>
  <si>
    <t>Montáž kioskových trafostanic betonových do 2x630 kVA - montáž stavební a technologické části. Neobsahuje zemní práce, zemní rozvaděč VN, transformátor, rozvaděč nn, uzemnění</t>
  </si>
  <si>
    <t>-359295210</t>
  </si>
  <si>
    <t>7495100150</t>
  </si>
  <si>
    <t>Rozvaděče vn Modulární rozváděč 3-f do Un 25kV,630A, 20kA 24kV SafePlus F, s izolací SF6, připojovací pole s odpínačem s pojistkami</t>
  </si>
  <si>
    <t>576718930</t>
  </si>
  <si>
    <t>Poznámka k položce:_x000d_
specifikace dle nabídky výrobce</t>
  </si>
  <si>
    <t>7495100160</t>
  </si>
  <si>
    <t>Rozvaděče vn Modulární rozváděč 3-f do Un 25kV,630A, 20kA 24kV SafePlus V, trafa, REF615, motor, s izolací SF6, připojovací pole s vypínačem, ochranou REF615, motorovým ovládáním, průvlekovými transformátory proudu</t>
  </si>
  <si>
    <t>-91608147</t>
  </si>
  <si>
    <t>7495151010</t>
  </si>
  <si>
    <t>Montáž pole vn rozvaděčů 3-f Un do 25 kV AC - uvedení zařízení do provozu včetně předepsaných zkoušek a výchozí revize</t>
  </si>
  <si>
    <t>-1799489154</t>
  </si>
  <si>
    <t>7495400300</t>
  </si>
  <si>
    <t>Transformátory Transformátory 3-f, 10/0,4 kV - olejové hermetizované 630kVA</t>
  </si>
  <si>
    <t>-2069798170</t>
  </si>
  <si>
    <t>7495400260</t>
  </si>
  <si>
    <t>Transformátory Transformátory 3-f, 10/0,4 kV - olejové hermetizované 160kVA</t>
  </si>
  <si>
    <t>-1124383194</t>
  </si>
  <si>
    <t>7495451014</t>
  </si>
  <si>
    <t>Montáž transformátorů vn/tlumivek do 630 kVA - včetně uvedení do provozu včetně předepsaných zkoušek a atestů</t>
  </si>
  <si>
    <t>144922803</t>
  </si>
  <si>
    <t>7495451012</t>
  </si>
  <si>
    <t>Montáž transformátorů vn/tlumivek do 250 kVA - včetně uvedení do provozu včetně předepsaných zkoušek a atestů</t>
  </si>
  <si>
    <t>111779433</t>
  </si>
  <si>
    <t>2012184084</t>
  </si>
  <si>
    <t>Poznámka k položce:_x000d_
1x70/16</t>
  </si>
  <si>
    <t>7492300130</t>
  </si>
  <si>
    <t>Závěsný systém vn Ostatní příslušenství Kabelová příchytka plastová KHF 50-76</t>
  </si>
  <si>
    <t>2143432740</t>
  </si>
  <si>
    <t>1764470929</t>
  </si>
  <si>
    <t>7492700910</t>
  </si>
  <si>
    <t>Ukončení vodičů a kabelů VN Připojovací systémy pro izolované rozvaděče vn Izolovaný adaptér pro připojení do rozvaděče do 35kV (sada 3ks ), do 70mm2</t>
  </si>
  <si>
    <t>-120433288</t>
  </si>
  <si>
    <t>-550161778</t>
  </si>
  <si>
    <t>7492700770</t>
  </si>
  <si>
    <t>Ukončení vodičů a kabelů VN Kabelové koncovky pro plastové kabely nad 6kV Vnitřní pro jednožílové kabely s plastovou izolací, 10-35kV, do 70 mm2</t>
  </si>
  <si>
    <t>-1443728805</t>
  </si>
  <si>
    <t>635648893</t>
  </si>
  <si>
    <t>7492501390</t>
  </si>
  <si>
    <t>Kabely, vodiče, šňůry Cu - nn Kabel jednožílový Cu, plastová izolace 1-YY 1 x 300 mm2</t>
  </si>
  <si>
    <t>1582693494</t>
  </si>
  <si>
    <t>Poznámka k položce:_x000d_
trafo 630kVA</t>
  </si>
  <si>
    <t>2*3*12 "m"</t>
  </si>
  <si>
    <t>7492501360</t>
  </si>
  <si>
    <t>Kabely, vodiče, šňůry Cu - nn Kabel jednožílový Cu, plastová izolace 1-YY 1 x 95 - 120 mm2</t>
  </si>
  <si>
    <t>-1282402090</t>
  </si>
  <si>
    <t>Poznámka k položce:_x000d_
trafo 160kVA_x000d_
120mm2</t>
  </si>
  <si>
    <t>3*12 "m"</t>
  </si>
  <si>
    <t>7492552018</t>
  </si>
  <si>
    <t>Montáž kabelů jednožílových Cu do 300 mm2 - uložení do země, chráničky, na rošty, pod omítku apod.</t>
  </si>
  <si>
    <t>-384957765</t>
  </si>
  <si>
    <t>7492552014</t>
  </si>
  <si>
    <t>Montáž kabelů jednožílových Cu do 120 mm2 - uložení do země, chráničky, na rošty, pod omítku apod.</t>
  </si>
  <si>
    <t>1130761494</t>
  </si>
  <si>
    <t>7492751012</t>
  </si>
  <si>
    <t>Montáž ukončení kabelů nn v rozvaděči nebo na přístroji izolovaných s označením 1 - žílových do 500 mm2 - montáž kabelové koncovky nebo záklopky včetně odizolování pláště a izolace žil kabelu, ukončení žil v rozvaděči, upevnění kabelových ok, roz. trubice, zakončení stínění apod.</t>
  </si>
  <si>
    <t>1075700976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</si>
  <si>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</si>
  <si>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</si>
  <si>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-391291315</t>
  </si>
  <si>
    <t>7493102220</t>
  </si>
  <si>
    <t>Venkovní osvětlení Rozvaděče pro napájení osvětlení železničních prostranství pro 9 - 12ks 3-f větví s PLC řídícím systémem</t>
  </si>
  <si>
    <t>383286878</t>
  </si>
  <si>
    <t>Poznámka k položce:_x000d_
pole rozvaděče RH v TS dle TOS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</si>
  <si>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</si>
  <si>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</si>
  <si>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648918354</t>
  </si>
  <si>
    <t>7493300160</t>
  </si>
  <si>
    <t>Elektrický ohřev výhybek (EOV) Řídící rozváděče Rozváděč pro ovládání a signalizaci-centrální, 4 okruhy,do 28 rozvaděčů,do 160 okruhů VO a až se 128 připojenými vyhybkami EOV</t>
  </si>
  <si>
    <t>-866159815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</si>
  <si>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</si>
  <si>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</si>
  <si>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107668878</t>
  </si>
  <si>
    <t>7496600060</t>
  </si>
  <si>
    <t>Vlastní spotřeba Rozvaděče vlastní spotřeby, bezvýpadkové 24V DC, včetně vybavení, bez měničů nn/mn</t>
  </si>
  <si>
    <t>-1497772103</t>
  </si>
  <si>
    <t>Poznámka k položce:_x000d_
2x nabíječ + 1 sada baterií</t>
  </si>
  <si>
    <t>7496600650</t>
  </si>
  <si>
    <t>Vlastní spotřeba Akumulátory Staniční olověné ventilem řízené gelové baterie (záložní baterie VRLA) 12V/80 Ah</t>
  </si>
  <si>
    <t>-721230488</t>
  </si>
  <si>
    <t>7496651010</t>
  </si>
  <si>
    <t>Montáž rozvaděčů vlastní spotřeby bez baterií - montáž rozvodnice, rozvaděče řídícího systému, zobrazovací dotykové obrazovky, optického převodníku, jistících a ochranných prvků, stykačů, svodiče přepětí, měření, přípojnic, vývodů, měniče nn/mn, svorkovnic, nosných konstrukcí, kotevních a spojovacích prvků, montáž na stavební konstrukci, do niky nebo na nosnou konstrukci, propojení, kontrola spojů, dodávka softwarového vybavení a jeho zprovoznění na úrovní místního řízení a předávání vazebních podmínek a hlášek na nadřazený řídící systém - komunikace s DŘT, nastavení jištění, provedení zkoušek, dodání atestů a revizních zpráv</t>
  </si>
  <si>
    <t>1348018871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</si>
  <si>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</si>
  <si>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</si>
  <si>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-1929542062</t>
  </si>
  <si>
    <t>7491206230</t>
  </si>
  <si>
    <t>Elektroinstalační materiál Svítidla instalační základní FALCON-236-PX-K, 2x36W</t>
  </si>
  <si>
    <t>1427107949</t>
  </si>
  <si>
    <t>Poznámka k položce:_x000d_
svítidlo průmyslové prachotěsné 2x36W</t>
  </si>
  <si>
    <t>7491204830</t>
  </si>
  <si>
    <t>Elektroinstalační materiál Zásuvky instalační Zásuvka PRAKTIK 5518-2929 B</t>
  </si>
  <si>
    <t>-976097969</t>
  </si>
  <si>
    <t>7491201600</t>
  </si>
  <si>
    <t>Elektroinstalační materiál Spínací přístroje instalační Spínač PRAKTIK 3553-01929 B</t>
  </si>
  <si>
    <t>603580257</t>
  </si>
  <si>
    <t>7491201530</t>
  </si>
  <si>
    <t>Elektroinstalační materiál Elektroinstalační krabice a rozvodky Bez zapojení Krabice lištová LK80X16/T</t>
  </si>
  <si>
    <t>1985238104</t>
  </si>
  <si>
    <t>7491200120</t>
  </si>
  <si>
    <t>Elektroinstalační materiál Elektroinstalační lišty a kabelové žlaby Lišta LHD 20x20 vkládací bílá 3m</t>
  </si>
  <si>
    <t>-1702427337</t>
  </si>
  <si>
    <t>7491206680</t>
  </si>
  <si>
    <t>Elektroinstalační materiál Elektrické přímotopy Panel ECOFLEX 1500W ET 15</t>
  </si>
  <si>
    <t>-1547937991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</si>
  <si>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</si>
  <si>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</si>
  <si>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1848724349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</si>
  <si>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</si>
  <si>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</si>
  <si>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-1929087994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</si>
  <si>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</si>
  <si>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</si>
  <si>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-2112579190</t>
  </si>
  <si>
    <t>7491252030</t>
  </si>
  <si>
    <t>Montáž krabic elektroinstalačních, rozvodek - bez zapojení krabice dvojité pro lištové rozvody s víčkem a svorkovnicí - včetně zhotovení otvoru</t>
  </si>
  <si>
    <t>635929172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</si>
  <si>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</si>
  <si>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</si>
  <si>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532689597</t>
  </si>
  <si>
    <t>7491256010</t>
  </si>
  <si>
    <t>Montáž elektrických přímotopů konvektorů přímotopných s termostatem do 3000 W - včetně zapojení a osazení</t>
  </si>
  <si>
    <t>439621617</t>
  </si>
  <si>
    <t>7492501760</t>
  </si>
  <si>
    <t xml:space="preserve">Kabely, vodiče, šňůry Cu - nn Kabel silový 2 a 3-žílový Cu, plastová izolace CYKY 3J1,5  (3Cx 1,5)</t>
  </si>
  <si>
    <t>292534723</t>
  </si>
  <si>
    <t>7492501770</t>
  </si>
  <si>
    <t xml:space="preserve">Kabely, vodiče, šňůry Cu - nn Kabel silový 2 a 3-žílový Cu, plastová izolace CYKY 3J2,5  (3Cx 2,5)</t>
  </si>
  <si>
    <t>-778462379</t>
  </si>
  <si>
    <t>7492553010</t>
  </si>
  <si>
    <t>Montáž kabelů 2- a 3-žílových Cu do 16 mm2 - uložení do země, chráničky, na rošty, pod omítku apod.</t>
  </si>
  <si>
    <t>-1718495940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</si>
  <si>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</si>
  <si>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</si>
  <si>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482219409</t>
  </si>
  <si>
    <t>-815450780</t>
  </si>
  <si>
    <t>Poznámka k položce:_x000d_
provizorní pilíř u st.3-rozvodna</t>
  </si>
  <si>
    <t>1793900513</t>
  </si>
  <si>
    <t>7494271015</t>
  </si>
  <si>
    <t>Demontáž rozvaděčů 1 kusu pole nn - včetně demontáže přívodních, vývodových kabelů, rámu apod., včetně nakládky rozvaděče na určený prostředek</t>
  </si>
  <si>
    <t>1919011459</t>
  </si>
  <si>
    <t>Poznámka k položce:_x000d_
stávající rozvodna u st.3</t>
  </si>
  <si>
    <t>7492471010</t>
  </si>
  <si>
    <t>Demontáže kabelových vedení nn - demontáž ze zemní kynety, roštu, rozvaděče, trubky, chráničky apod.</t>
  </si>
  <si>
    <t>-195544488</t>
  </si>
  <si>
    <t>Poznámka k položce:_x000d_
přepojení kabelů z rozvodny do provizorního pilíře</t>
  </si>
  <si>
    <t>2103892752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</si>
  <si>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</si>
  <si>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</si>
  <si>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-897231109</t>
  </si>
  <si>
    <t>-432311936</t>
  </si>
  <si>
    <t>-627537714</t>
  </si>
  <si>
    <t>7492600150</t>
  </si>
  <si>
    <t>Kabely, vodiče, šňůry Al - nn Kabel silový 4 a 5-žílový, plastová izolace 1-AYKY 3x120+70</t>
  </si>
  <si>
    <t>-2124271009</t>
  </si>
  <si>
    <t>7492600140</t>
  </si>
  <si>
    <t>Kabely, vodiče, šňůry Al - nn Kabel silový 4 a 5-žílový, plastová izolace 1-AYKY 3x95+70</t>
  </si>
  <si>
    <t>-1192028433</t>
  </si>
  <si>
    <t>-740691202</t>
  </si>
  <si>
    <t>7492103640</t>
  </si>
  <si>
    <t>Spojovací vedení, podpěrné izolátory Spojky, ukončení pasu, ostatní Spojka SVCZC 120 AL smršťovací</t>
  </si>
  <si>
    <t>1924189412</t>
  </si>
  <si>
    <t>7492103630</t>
  </si>
  <si>
    <t>Spojovací vedení, podpěrné izolátory Spojky, ukončení pasu, ostatní Spojka SVCZC 95 AL smršťovací</t>
  </si>
  <si>
    <t>-2119258157</t>
  </si>
  <si>
    <t>7492104730</t>
  </si>
  <si>
    <t>Spojovací vedení, podpěrné izolátory Spojky, ukončení pasu, ostatní Kabelová koncovka do 1kV KSCZ4X 150 - 240</t>
  </si>
  <si>
    <t>997626247</t>
  </si>
  <si>
    <t>Poznámka k položce:_x000d_
ukončení stávajících přív. kabelů</t>
  </si>
  <si>
    <t>376585103</t>
  </si>
  <si>
    <t>7492652014</t>
  </si>
  <si>
    <t>Montáž kabelů 4- a 5-žílových Al do 150 mm2 - uložení do země, chráničky, na rošty, pod omítku apod.</t>
  </si>
  <si>
    <t>740079232</t>
  </si>
  <si>
    <t>1819829548</t>
  </si>
  <si>
    <t>7492752016</t>
  </si>
  <si>
    <t>Montáž ukončení kabelů nn kabelovou spojkou 3/4/5 - žílové kabely s plastovou izolací do 120 mm2 - včetně odizolování pláště a izolace žil kabelu, včetně ukončení žil a stínění (oko)</t>
  </si>
  <si>
    <t>-561122320</t>
  </si>
  <si>
    <t>7492753014</t>
  </si>
  <si>
    <t>Montáž ukončení kabelu kabelovou koncovkou pro průřez 150 - 240 mm2</t>
  </si>
  <si>
    <t>1729413662</t>
  </si>
  <si>
    <t>-1253052039</t>
  </si>
  <si>
    <t>-690582445</t>
  </si>
  <si>
    <t>-852926013</t>
  </si>
  <si>
    <t>860489931</t>
  </si>
  <si>
    <t>-309081149</t>
  </si>
  <si>
    <t>1477656331</t>
  </si>
  <si>
    <t>-765150349</t>
  </si>
  <si>
    <t>-165465930</t>
  </si>
  <si>
    <t>7491600020</t>
  </si>
  <si>
    <t>Uzemnění Vnitřní Uzemňovací vedení na povrchu, páskem FeZn do 120 mm2</t>
  </si>
  <si>
    <t>479279768</t>
  </si>
  <si>
    <t>7491600080</t>
  </si>
  <si>
    <t>Uzemnění Vnitřní H07V-U 16 žz (CY)</t>
  </si>
  <si>
    <t>405570161</t>
  </si>
  <si>
    <t>7491600110</t>
  </si>
  <si>
    <t>Uzemnění Vnitřní Svorka OBO 1801 ekvipotenciální</t>
  </si>
  <si>
    <t>1936020281</t>
  </si>
  <si>
    <t>7491510120</t>
  </si>
  <si>
    <t>Protipožární a kabelové ucpávky Kabelové ucpávky Vodovzdorná</t>
  </si>
  <si>
    <t>-1176869802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</si>
  <si>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</si>
  <si>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</si>
  <si>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-161672841</t>
  </si>
  <si>
    <t>7491651035</t>
  </si>
  <si>
    <t>Montáž vnitřního uzemnění ochranné pospojování pevně vodič Cu 4-16 mm2</t>
  </si>
  <si>
    <t>-356326120</t>
  </si>
  <si>
    <t>7491651044</t>
  </si>
  <si>
    <t>Montáž vnitřního uzemnění ostatní svorka zkušební, spojovací, odbočná a upevňovací</t>
  </si>
  <si>
    <t>1504542886</t>
  </si>
  <si>
    <t>7491553014</t>
  </si>
  <si>
    <t>Montáž kabelových ucpávek vodě odolných, pro vnitřní průměr otvoru přes 105 do 185 mm - včetně příslušenství (utěsňovací spony apod.), vyhotovení a dodání atestu</t>
  </si>
  <si>
    <t>887210669</t>
  </si>
  <si>
    <t>7491651046</t>
  </si>
  <si>
    <t>Montáž vnitřního uzemnění ostatní pouzdro pro průchod pásku FeZn 30x4 mm stěnou</t>
  </si>
  <si>
    <t>-411037570</t>
  </si>
  <si>
    <t>7496700010</t>
  </si>
  <si>
    <t>DŘT, SKŘ, Elektrodispečink, DDTS DŘT a SKŘ skříně pro automatizaci Skříň pro telemechanickou jednotku 600x2000, oboustranný přístup, vybavená</t>
  </si>
  <si>
    <t>1462841183</t>
  </si>
  <si>
    <t>7496700100</t>
  </si>
  <si>
    <t>DŘT, SKŘ, Elektrodispečink, DDTS DŘT a SKŘ skříně pro automatizaci Oddělovací členy Elektromechanické relé do 16A, DC max 24V včetně patice a LED modulu</t>
  </si>
  <si>
    <t>-1005382473</t>
  </si>
  <si>
    <t>7496700250</t>
  </si>
  <si>
    <t xml:space="preserve">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</si>
  <si>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2121998140</t>
  </si>
  <si>
    <t>7496700810</t>
  </si>
  <si>
    <t>DŘT, SKŘ, Elektrodispečink, DDTS DŘT a SKŘ skříně pro automatizaci Periférie Základní programové vybavení tlm. jednotky pro objekt TS</t>
  </si>
  <si>
    <t>-1419917826</t>
  </si>
  <si>
    <t>7496700840</t>
  </si>
  <si>
    <t>DŘT, SKŘ, Elektrodispečink, DDTS DŘT a SKŘ skříně pro automatizaci Periférie SW-ovladače komunikace, parametrizace na ED - pro jeden objekt (ŽST, NS, SpS, TS)</t>
  </si>
  <si>
    <t>-1308489340</t>
  </si>
  <si>
    <t>88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</si>
  <si>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</si>
  <si>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</si>
  <si>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1432086876</t>
  </si>
  <si>
    <t>89</t>
  </si>
  <si>
    <t>7496751010</t>
  </si>
  <si>
    <t>Naprogramování, oživení a odzkoušení dotykového ovládacího panelu pro DŘT a SKŘ do celkového počtu 5 přepínatelných zobrazení ovládací plochy - naprogramování, odzkoušení a oživení ovládacího a zobrazovacího dotykového panelu pro řízení techlonogií na TT, SpS, EPZ a R22kV do daného rozsahu, zprovoznění komunikace, odzkoušení všech povelů a hlášek s nadřazenými PLC nebo PC</t>
  </si>
  <si>
    <t>1403011362</t>
  </si>
  <si>
    <t>90</t>
  </si>
  <si>
    <t>7496752010</t>
  </si>
  <si>
    <t>Montáž skříně SKŘ / automatizace 1 pole</t>
  </si>
  <si>
    <t>-698733718</t>
  </si>
  <si>
    <t>91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</si>
  <si>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</si>
  <si>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</si>
  <si>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-1935644055</t>
  </si>
  <si>
    <t>92</t>
  </si>
  <si>
    <t>7496753036</t>
  </si>
  <si>
    <t>Montáž SKŘ - DŘT, IPC, PLC instalace, zprovoznění, oživení telemechanické jednotky v objektu TS</t>
  </si>
  <si>
    <t>1882854835</t>
  </si>
  <si>
    <t>93</t>
  </si>
  <si>
    <t>7496753044</t>
  </si>
  <si>
    <t>Montáž SKŘ - DŘT, IPC, PLC instalace montážního materiálu v objektu SpS, TS</t>
  </si>
  <si>
    <t>2016655941</t>
  </si>
  <si>
    <t>94</t>
  </si>
  <si>
    <t>7496753060</t>
  </si>
  <si>
    <t>Montáž SKŘ - DŘT, IPC, PLC provozní zkoušky telemechanické jednotky v objektu ŽST</t>
  </si>
  <si>
    <t>1594101079</t>
  </si>
  <si>
    <t>95</t>
  </si>
  <si>
    <t>7496753066</t>
  </si>
  <si>
    <t>Montáž SKŘ - DŘT, IPC, PLC provozní zkoušky telemechanické jednotky v objektu TS</t>
  </si>
  <si>
    <t>-565588042</t>
  </si>
  <si>
    <t>96</t>
  </si>
  <si>
    <t>7496754046</t>
  </si>
  <si>
    <t>Elektrodispečink SKŘ-DŘT úprava struktur a řídících programových tabulek ŘS ED pro objekt TS</t>
  </si>
  <si>
    <t>-1389882514</t>
  </si>
  <si>
    <t>97</t>
  </si>
  <si>
    <t>328723830</t>
  </si>
  <si>
    <t>98</t>
  </si>
  <si>
    <t>31193638</t>
  </si>
  <si>
    <t>99</t>
  </si>
  <si>
    <t>494479009</t>
  </si>
  <si>
    <t>100</t>
  </si>
  <si>
    <t>1936182831</t>
  </si>
  <si>
    <t>101</t>
  </si>
  <si>
    <t>-540483214</t>
  </si>
  <si>
    <t>SO1.1.3 - úprava TS u st.5</t>
  </si>
  <si>
    <t>-1909714591</t>
  </si>
  <si>
    <t>Poznámka k položce:_x000d_
rozvaděč REOV(4 pole) dle CN výrobce</t>
  </si>
  <si>
    <t>948135262</t>
  </si>
  <si>
    <t>1445215318</t>
  </si>
  <si>
    <t>Poznámka k položce:_x000d_
REOV st.5</t>
  </si>
  <si>
    <t>7493400080</t>
  </si>
  <si>
    <t>Elektrické předtápěcí zařízení ( EPZ ) Ovládací panely Ovládací a signální panel EPZ , PC s dotykovým displejem</t>
  </si>
  <si>
    <t>208582427</t>
  </si>
  <si>
    <t>Poznámka k položce:_x000d_
1x ovl. panel pro EOV+osv. na st.5, vč. napájecího zdroje a skříně_x000d_
1x ovl. panel pro DOÚO na st.5, vč. napájecího zdroje a skříně</t>
  </si>
  <si>
    <t>-1567017072</t>
  </si>
  <si>
    <t>7494231020</t>
  </si>
  <si>
    <t>Přeložky rozvaděčů 1 kusu pole rozvaděče nn - demontáž, potřebné přemístění, montáž na novém místě, propojení, obnovení funkce, včetně nezbytně nutné opravy poškozených částí</t>
  </si>
  <si>
    <t>64155275</t>
  </si>
  <si>
    <t>Poznámka k položce:_x000d_
ovl. rozvaděč EOV+osv. ze st.5 do TS st.5</t>
  </si>
  <si>
    <t>484465643</t>
  </si>
  <si>
    <t>-346882147</t>
  </si>
  <si>
    <t>-301240983</t>
  </si>
  <si>
    <t>7492800040</t>
  </si>
  <si>
    <t>Sdělovací kabely pro silnoproudé aplikace Metalické kabely - nehořlavé JYTY 14O1 (14Dx1)</t>
  </si>
  <si>
    <t>2142463353</t>
  </si>
  <si>
    <t>7590525135</t>
  </si>
  <si>
    <t>Pokládka kabelu metalického /demontáž PK2 do 1 kg/m</t>
  </si>
  <si>
    <t>-967415979</t>
  </si>
  <si>
    <t>7493500050</t>
  </si>
  <si>
    <t>Dálkové ovládání úsekových odpojovačů ( DOÚO ) Ovladače pro dálkové ovládání motorových pohonů trakčních odpojovačů pro 16 motorových pohonů</t>
  </si>
  <si>
    <t>-680477228</t>
  </si>
  <si>
    <t>7493500070</t>
  </si>
  <si>
    <t>Dálkové ovládání úsekových odpojovačů ( DOÚO ) Ovladače Napájecí souprava DOÚO s oddělovacím transformátorem a HIS</t>
  </si>
  <si>
    <t>1842498263</t>
  </si>
  <si>
    <t>7496553010</t>
  </si>
  <si>
    <t>Montáž dálkového ovládání úsekových odpojovačů (DOÚO) ovladače motorových pohonů trakčních odpojovačů - včetně veškerého příslušenství</t>
  </si>
  <si>
    <t>1953285825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</si>
  <si>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</si>
  <si>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</si>
  <si>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-304787743</t>
  </si>
  <si>
    <t>7496572010</t>
  </si>
  <si>
    <t>Demontáž zařízení dálkového ovládání úsekových odpojovačů ovladače</t>
  </si>
  <si>
    <t>194659124</t>
  </si>
  <si>
    <t>7496572020</t>
  </si>
  <si>
    <t>Demontáž zařízení dálkového ovládání úsekových odpojovačů napájecího rozvaděče pro napájení ovladačů</t>
  </si>
  <si>
    <t>-773943569</t>
  </si>
  <si>
    <t>-1325125505</t>
  </si>
  <si>
    <t>7492103250</t>
  </si>
  <si>
    <t>Spojovací vedení, podpěrné izolátory Spojky, ukončení pasu, ostatní Spojka SVCZC 25 AL smršťovací</t>
  </si>
  <si>
    <t>-722435239</t>
  </si>
  <si>
    <t>341342409</t>
  </si>
  <si>
    <t>1872653764</t>
  </si>
  <si>
    <t>7492752012</t>
  </si>
  <si>
    <t>Montáž ukončení kabelů nn kabelovou spojkou 3/4/5 - žílové kabely s plastovou izolací do 35 mm2 - včetně odizolování pláště a izolace žil kabelu, včetně ukončení žil a stínění (oko)</t>
  </si>
  <si>
    <t>-2107447780</t>
  </si>
  <si>
    <t>289128452</t>
  </si>
  <si>
    <t>-1138208133</t>
  </si>
  <si>
    <t>682575549</t>
  </si>
  <si>
    <t>Poznámka k položce:_x000d_
přepojení kabelů EOV+DOÚO (10+10 ks)</t>
  </si>
  <si>
    <t>-1743694208</t>
  </si>
  <si>
    <t>-248315394</t>
  </si>
  <si>
    <t>1123338333</t>
  </si>
  <si>
    <t>-1735347489</t>
  </si>
  <si>
    <t>2129707926</t>
  </si>
  <si>
    <t>-200705379</t>
  </si>
  <si>
    <t>-1841409632</t>
  </si>
  <si>
    <t>128350523</t>
  </si>
  <si>
    <t>-1346134944</t>
  </si>
  <si>
    <t>-1506326308</t>
  </si>
  <si>
    <t>1426889024</t>
  </si>
  <si>
    <t>-44171238</t>
  </si>
  <si>
    <t>-2055939580</t>
  </si>
  <si>
    <t>493574569</t>
  </si>
  <si>
    <t>-1794975384</t>
  </si>
  <si>
    <t>1605972026</t>
  </si>
  <si>
    <t>1948181506</t>
  </si>
  <si>
    <t>SO1.1.4 - zemní práce</t>
  </si>
  <si>
    <t>HSV - Práce a dodávky HSV</t>
  </si>
  <si>
    <t xml:space="preserve">    1 - Zemní práce</t>
  </si>
  <si>
    <t xml:space="preserve">    2 - Zakládání</t>
  </si>
  <si>
    <t xml:space="preserve">    98 - Demolice a sanace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</si>
  <si>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</si>
  <si>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</si>
  <si>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</si>
  <si>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</si>
  <si>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</si>
  <si>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</si>
  <si>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</si>
  <si>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</si>
  <si>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</si>
  <si>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2019 02</t>
  </si>
  <si>
    <t>-1026108341</t>
  </si>
  <si>
    <t xml:space="preserve">20,00  "smýcení křovin"</t>
  </si>
  <si>
    <t>111201401</t>
  </si>
  <si>
    <t xml:space="preserve">Spálení odstraněných křovin a stromů na hromadách  průměru kmene do 100 mm pro jakoukoliv plochu</t>
  </si>
  <si>
    <t>-1930507290</t>
  </si>
  <si>
    <t>20,00 "likvidace křovin, způsob určí zhotovitel"</t>
  </si>
  <si>
    <t>131203102</t>
  </si>
  <si>
    <t xml:space="preserve">Hloubení zapažených i nezapažených jam ručním nebo pneumatickým nářadím  s urovnáním dna do předepsaného profilu a spádu v horninách tř. 3 nesoudržných</t>
  </si>
  <si>
    <t>m3</t>
  </si>
  <si>
    <t>-1781705945</t>
  </si>
  <si>
    <t xml:space="preserve">0,5*0,5*1,2*4  "stožárky"</t>
  </si>
  <si>
    <t xml:space="preserve">1,5*1,5*2*4  "OV"</t>
  </si>
  <si>
    <t xml:space="preserve">2*2*1,5*10*2  "start. a koncové jámy</t>
  </si>
  <si>
    <t xml:space="preserve">1*3*1*15  "sondy chráničky pro VN kabel směr TS Trmice"</t>
  </si>
  <si>
    <t xml:space="preserve">9*4*1,2  "výkop pro objekt nové TS u st.3"</t>
  </si>
  <si>
    <t>132212102</t>
  </si>
  <si>
    <t xml:space="preserve">Hloubení zapažených i nezapažených rýh šířky do 600 mm ručním nebo pneumatickým nářadím  s urovnáním dna do předepsaného profilu a spádu v horninách tř. 3 nesoudržných</t>
  </si>
  <si>
    <t>1279774079</t>
  </si>
  <si>
    <t>0,6*0,9*3650</t>
  </si>
  <si>
    <t>141721212</t>
  </si>
  <si>
    <t>Řízený zemní protlak délky protlaku do 50 m v hornině tř. 1 až 4 včetně protlačení trub v hloubce do 6 m vnějšího průměru vrtu přes 90 do 110 mm</t>
  </si>
  <si>
    <t>-798231304</t>
  </si>
  <si>
    <t>141721214</t>
  </si>
  <si>
    <t>Řízený zemní protlak délky protlaku do 50 m v hornině tř. 1 až 4 včetně protlačení trub v hloubce do 6 m vnějšího průměru vrtu přes 140 do 180 mm</t>
  </si>
  <si>
    <t>381849434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</si>
  <si>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</si>
  <si>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</si>
  <si>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126762416</t>
  </si>
  <si>
    <t xml:space="preserve">25,00*0,30  "dovoz ornice"</t>
  </si>
  <si>
    <t>167101101</t>
  </si>
  <si>
    <t xml:space="preserve">Nakládání, skládání a překládání neulehlého výkopku nebo sypaniny  nakládání, množství do 100 m3, z hornin tř. 1 až 4</t>
  </si>
  <si>
    <t>-826008337</t>
  </si>
  <si>
    <t xml:space="preserve">43,2-14,5-3,75-4,8  "zbytek výkopu"</t>
  </si>
  <si>
    <t>174101101</t>
  </si>
  <si>
    <t xml:space="preserve">Zásyp sypaninou z jakékoliv horniny  s uložením výkopku ve vrstvách se zhutněním jam, šachet, rýh nebo kolem objektů v těchto vykopávkách</t>
  </si>
  <si>
    <t>-2036630226</t>
  </si>
  <si>
    <t>14,5+4,8 "zásyp kolem nového objektu TS u st.3/materiál z výkopu/"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</si>
  <si>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</si>
  <si>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</si>
  <si>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1791065513</t>
  </si>
  <si>
    <t xml:space="preserve">25,00  "srovnání terénu kolem nové TS st.3"</t>
  </si>
  <si>
    <t>181301102</t>
  </si>
  <si>
    <t>Rozprostření a urovnání ornice v rovině nebo ve svahu sklonu do 1:5 při souvislé ploše do 500 m2, tl. vrstvy přes 100 do 150 mm</t>
  </si>
  <si>
    <t>-1237517535</t>
  </si>
  <si>
    <t xml:space="preserve">25,00  "urovnání terénu po demolici a osazení nového objektu, materiál z výkopu/prům. tl. 150mm/"</t>
  </si>
  <si>
    <t>181951102</t>
  </si>
  <si>
    <t xml:space="preserve">Úprava pláně vyrovnáním výškových rozdílů  v hornině tř. 1 až 4 se zhutněním</t>
  </si>
  <si>
    <t>-1164371986</t>
  </si>
  <si>
    <t>213311113</t>
  </si>
  <si>
    <t xml:space="preserve">Polštáře zhutněné pod základy  z kameniva hrubého drceného, frakce 16 - 63 mm</t>
  </si>
  <si>
    <t>926506098</t>
  </si>
  <si>
    <t>9,0*4,0*0,4</t>
  </si>
  <si>
    <t>997223855</t>
  </si>
  <si>
    <t>Poplatek za uložení stavebního odpadu na skládce (skládkovné) zeminy a kameniva zatříděného do Katalogu odpadů pod kódem 170 504</t>
  </si>
  <si>
    <t>t</t>
  </si>
  <si>
    <t>2100481830</t>
  </si>
  <si>
    <t>20,15*1,8</t>
  </si>
  <si>
    <t>Zakládání</t>
  </si>
  <si>
    <t>275321411</t>
  </si>
  <si>
    <t>Základy z betonu železového (bez výztuže) patky z betonu bez zvláštních nároků na prostředí tř. C 20/25</t>
  </si>
  <si>
    <t>1350919110</t>
  </si>
  <si>
    <t>Demolice a sanace</t>
  </si>
  <si>
    <t>120951121</t>
  </si>
  <si>
    <t>Bourání konstrukcí v odkopávkách a prokopávkách s přemístěním suti na hromady na vzdálenost do 20 m nebo s naložením na dopravní prostředek strojně z betonu prostého neprokládaného</t>
  </si>
  <si>
    <t>865868586</t>
  </si>
  <si>
    <t xml:space="preserve">9,6  "základy objektu"</t>
  </si>
  <si>
    <t>981011414</t>
  </si>
  <si>
    <t xml:space="preserve">Demolice budov  postupným rozebíráním z cihel, kamene, tvárnic na maltu cementovou nebo z betonu prostého s podílem konstrukcí přes 20 do 25 %</t>
  </si>
  <si>
    <t>1422746509</t>
  </si>
  <si>
    <t>100 "rozvodna/demolice po úroveň terénu, vč. podlahy přízemí/"</t>
  </si>
  <si>
    <t>997006512</t>
  </si>
  <si>
    <t>Vodorovná doprava suti na skládku s naložením na dopravní prostředek a složením přes 100 m do 1 km</t>
  </si>
  <si>
    <t>1757476736</t>
  </si>
  <si>
    <t>74,2 "odvoz na skládku/celková váha suti/"</t>
  </si>
  <si>
    <t>997006519</t>
  </si>
  <si>
    <t>Vodorovná doprava suti na skládku s naložením na dopravní prostředek a složením Příplatek k ceně za každý další i započatý 1 km</t>
  </si>
  <si>
    <t>1334414597</t>
  </si>
  <si>
    <t>74,2*19</t>
  </si>
  <si>
    <t>997013814</t>
  </si>
  <si>
    <t>Poplatek za uložení stavebního odpadu na skládce (skládkovné) z izolačních materiálů zatříděného do Katalogu odpadů pod kódem 170 604</t>
  </si>
  <si>
    <t>-1920004669</t>
  </si>
  <si>
    <t xml:space="preserve">0,500  "živičná krytina"</t>
  </si>
  <si>
    <t>997013831</t>
  </si>
  <si>
    <t>Poplatek za uložení stavebního odpadu na skládce (skládkovné) směsného stavebního a demoličního zatříděného do Katalogu odpadů pod kódem 170 904</t>
  </si>
  <si>
    <t>465641855</t>
  </si>
  <si>
    <t>74,2 "stavební suť, dřevo, sklo atd./dle roztříděného materiálu/; celková váha suti"</t>
  </si>
  <si>
    <t xml:space="preserve">-0,400  "odpočet váhy živičné krytiny"</t>
  </si>
  <si>
    <t>998</t>
  </si>
  <si>
    <t>Přesun hmot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</si>
  <si>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</si>
  <si>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</si>
  <si>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-1890265752</t>
  </si>
  <si>
    <t>Práce a dodávky M</t>
  </si>
  <si>
    <t>46-M</t>
  </si>
  <si>
    <t>Zemní práce při extr.mont.pracích</t>
  </si>
  <si>
    <t>460010021</t>
  </si>
  <si>
    <t xml:space="preserve">Vytyčení trasy  vedení kabelového (podzemního) v obvodu železniční stanice</t>
  </si>
  <si>
    <t>km</t>
  </si>
  <si>
    <t>1349561127</t>
  </si>
  <si>
    <t>460030161</t>
  </si>
  <si>
    <t xml:space="preserve">Přípravné terénní práce  odstranění podkladu nebo krytu komunikace včetně rozpojení na kusy a zarovnání styčné spáry z betonu prostého, tloušťky do 15 cm</t>
  </si>
  <si>
    <t>-770918159</t>
  </si>
  <si>
    <t xml:space="preserve">0,35*20  "uzemnění u TS vstupní"</t>
  </si>
  <si>
    <t>460030172</t>
  </si>
  <si>
    <t xml:space="preserve">Přípravné terénní práce  odstranění podkladu nebo krytu komunikace včetně rozpojení na kusy a zarovnání styčné spáry ze živice, tloušťky přes 5 do 10 cm</t>
  </si>
  <si>
    <t>456170157</t>
  </si>
  <si>
    <t xml:space="preserve">0,35*15  "přeložka kabelů u st.5"</t>
  </si>
  <si>
    <t>460490014</t>
  </si>
  <si>
    <t xml:space="preserve">Krytí kabelů, spojek, koncovek a odbočnic  kabelů výstražnou fólií z PVC včetně vyrovnání povrchu rýhy, rozvinutí a uložení fólie do rýhy, fólie šířky do 40cm</t>
  </si>
  <si>
    <t>-705282470</t>
  </si>
  <si>
    <t>460510274</t>
  </si>
  <si>
    <t xml:space="preserve">Kabelové prostupy, kanály a multikanály  kanály ze žlabů plastových včetně utěsnění, vyspárování a zakrytí víkem do rýhy, bez výkopových prací, vnější šířky přes 10 do 20 cm</t>
  </si>
  <si>
    <t>-601108589</t>
  </si>
  <si>
    <t>460520172</t>
  </si>
  <si>
    <t>Montáž trubek ochranných uložených volně do rýhy plastových ohebných, vnitřního průměru přes 32 do 50 mm</t>
  </si>
  <si>
    <t>-1324017287</t>
  </si>
  <si>
    <t>460520173</t>
  </si>
  <si>
    <t>Montáž trubek ochranných uložených volně do rýhy plastových ohebných, vnitřního průměru přes 50 do 90 mm</t>
  </si>
  <si>
    <t>-672542201</t>
  </si>
  <si>
    <t>460520174</t>
  </si>
  <si>
    <t>Montáž trubek ochranných uložených volně do rýhy plastových ohebných, vnitřního průměru přes 90 do 110 mm</t>
  </si>
  <si>
    <t>-675840276</t>
  </si>
  <si>
    <t>460520176</t>
  </si>
  <si>
    <t>Montáž trubek ochranných uložených volně do rýhy plastových ohebných, vnitřního průměru přes 133 do 172 mm</t>
  </si>
  <si>
    <t>72017019</t>
  </si>
  <si>
    <t>460650052</t>
  </si>
  <si>
    <t xml:space="preserve">Vozovky a chodníky  zřízení podkladní vrstvy včetně rozprostření a úpravy podkladu ze štěrkodrti, včetně zhutnění, tloušťky přes 5 do 10 cm</t>
  </si>
  <si>
    <t>-1396452339</t>
  </si>
  <si>
    <t>460650123</t>
  </si>
  <si>
    <t xml:space="preserve">Vozovky a chodníky  kryt vozovky z betonu prostého, tloušťky přes 10 do 15 cm</t>
  </si>
  <si>
    <t>14012756</t>
  </si>
  <si>
    <t>460650134</t>
  </si>
  <si>
    <t xml:space="preserve">Vozovky a chodníky  kryt vozovky z litého asfaltu včetně rozprostření, tloušťky přes 5 do 7 cm</t>
  </si>
  <si>
    <t>-290344633</t>
  </si>
  <si>
    <t>SO1.2 - trakce</t>
  </si>
  <si>
    <t>SO1.2.1 - oprava TR a NL</t>
  </si>
  <si>
    <t>7497300260</t>
  </si>
  <si>
    <t>Vodiče trakčního vedení Věšák troleje pohyblivý s proměnnou délkou</t>
  </si>
  <si>
    <t>1584520641</t>
  </si>
  <si>
    <t>7497300280</t>
  </si>
  <si>
    <t xml:space="preserve">Vodiče trakčního vedení Spojka  2  lan    nebo    TR + lana</t>
  </si>
  <si>
    <t>-1405995438</t>
  </si>
  <si>
    <t>7497300540</t>
  </si>
  <si>
    <t>Vodiče trakčního vedení lano 50 mm2 Bz (např. lano nosné, směrové, příčné, pevných bodů, odtahů)</t>
  </si>
  <si>
    <t>901285783</t>
  </si>
  <si>
    <t>7497300550</t>
  </si>
  <si>
    <t>Vodiče trakčního vedení lano 70 mm2 Bz (např. lano nosné, směrové, příčné, pevných bodů, odtahů)</t>
  </si>
  <si>
    <t>519809449</t>
  </si>
  <si>
    <t>7497300830</t>
  </si>
  <si>
    <t>Vodiče trakčního vedení lano 120 mm2 Cu ( lano - nosné, ZV, NV, OV, napájecích převěsů)</t>
  </si>
  <si>
    <t>-554914813</t>
  </si>
  <si>
    <t>7497300860</t>
  </si>
  <si>
    <t xml:space="preserve">Vodiče trakčního vedení Trolejový drát  100 mm2 Cu</t>
  </si>
  <si>
    <t>-2118624547</t>
  </si>
  <si>
    <t>7497300880</t>
  </si>
  <si>
    <t xml:space="preserve">Vodiče trakčního vedení Trolejový drát  150 mm2 Cu</t>
  </si>
  <si>
    <t>-1558529714</t>
  </si>
  <si>
    <t>7497350070</t>
  </si>
  <si>
    <t>Uvolnění a zpětná montáž troleje nebo nosného lana z ramene trakčního vedení, SIK, závěsu</t>
  </si>
  <si>
    <t>-1538312647</t>
  </si>
  <si>
    <t>7497350200</t>
  </si>
  <si>
    <t>Montáž věšáku troleje</t>
  </si>
  <si>
    <t>-1483187445</t>
  </si>
  <si>
    <t>7497350230</t>
  </si>
  <si>
    <t>Montáž spojky - svorky dvou lan nebo troleje a lana</t>
  </si>
  <si>
    <t>-46313049</t>
  </si>
  <si>
    <t>7497350700</t>
  </si>
  <si>
    <t>Tažení nosného lana do 120 mm2 Bz, Cu</t>
  </si>
  <si>
    <t>1898812106</t>
  </si>
  <si>
    <t>Poznámka k položce:_x000d_
pozor viz lana SL</t>
  </si>
  <si>
    <t>7497350710</t>
  </si>
  <si>
    <t>Tažení troleje do 150 mm2 Cu</t>
  </si>
  <si>
    <t>-1542673288</t>
  </si>
  <si>
    <t>7497350720</t>
  </si>
  <si>
    <t>Výšková regulace troleje</t>
  </si>
  <si>
    <t>-409753688</t>
  </si>
  <si>
    <t>7497350730</t>
  </si>
  <si>
    <t>Montáž definitivní regulace pohyblivého kotvení troleje</t>
  </si>
  <si>
    <t>-1310343540</t>
  </si>
  <si>
    <t>7497350732</t>
  </si>
  <si>
    <t>Montáž definitivní regulace pohyblivého kotvení nosného lana</t>
  </si>
  <si>
    <t>375077435</t>
  </si>
  <si>
    <t>7497350750</t>
  </si>
  <si>
    <t>Zajištění kotvení nosného lana a troleje všech sestavení</t>
  </si>
  <si>
    <t>-1335223195</t>
  </si>
  <si>
    <t>7497350760</t>
  </si>
  <si>
    <t>Zkouška trakčního vedení vlastností mechanických - prvotní zkouška dodaného zařízení podle TKP</t>
  </si>
  <si>
    <t>1221371874</t>
  </si>
  <si>
    <t>7497350765</t>
  </si>
  <si>
    <t>Zkouška trakčního vedení vlastností elektrických - prvotní zkouška dodaného zařízení podle TKP</t>
  </si>
  <si>
    <t>1891581819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</si>
  <si>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</si>
  <si>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</si>
  <si>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</si>
  <si>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364903174</t>
  </si>
  <si>
    <t>7497371040</t>
  </si>
  <si>
    <t>Demontáže zařízení trakčního vedení závěsu věšáku - demontáž stávajícího zařízení se všemi pomocnými doplňujícími úpravami, úplná</t>
  </si>
  <si>
    <t>1542254896</t>
  </si>
  <si>
    <t>7497371110</t>
  </si>
  <si>
    <t>Demontáže zařízení trakčního vedení troleje včetně nástavků stříhání - demontáž stávajícího zařízení se všemi pomocnými doplňujícími úpravami</t>
  </si>
  <si>
    <t>-1799840164</t>
  </si>
  <si>
    <t>7497371210</t>
  </si>
  <si>
    <t>Demontáže zařízení trakčního vedení nosného lana včetně nástavků stříhání - demontáž stávajícího zařízení se všemi pomocnými doplňujícími úpravami</t>
  </si>
  <si>
    <t>861765827</t>
  </si>
  <si>
    <t>7497371315</t>
  </si>
  <si>
    <t>Demontáže zařízení trakčního vedení kotvení troleje, nosného lana pohyblivě - demontáž stávajícího zařízení se všemi pomocnými doplňujícími úpravami</t>
  </si>
  <si>
    <t>868537593</t>
  </si>
  <si>
    <t>-659707816</t>
  </si>
  <si>
    <t>Úroveň 4:</t>
  </si>
  <si>
    <t>SO1.2.2.1 - SOÚŽI</t>
  </si>
  <si>
    <t>7497100010</t>
  </si>
  <si>
    <t>Základy trakčního vedení Materiál pro úpravu kabelů u základu TV</t>
  </si>
  <si>
    <t>984934534</t>
  </si>
  <si>
    <t>7497100020</t>
  </si>
  <si>
    <t>Základy trakčního vedení Hloubený základ TV - materiál</t>
  </si>
  <si>
    <t>-221526223</t>
  </si>
  <si>
    <t>7497100060</t>
  </si>
  <si>
    <t>Základy trakčního vedení Výztuž pro základ TV - jednodílná</t>
  </si>
  <si>
    <t>649900697</t>
  </si>
  <si>
    <t>7497100070</t>
  </si>
  <si>
    <t>Základy trakčního vedení Svorník kotevní kovaný pro základ TV vč. povrch. úpravy dle TKP</t>
  </si>
  <si>
    <t>-1267650815</t>
  </si>
  <si>
    <t>7497100080</t>
  </si>
  <si>
    <t>Základy trakčního vedení Svorníkový koš pro základ TV</t>
  </si>
  <si>
    <t>-1895928186</t>
  </si>
  <si>
    <t>7497200310</t>
  </si>
  <si>
    <t xml:space="preserve">Stožáry trakčního vedení Stožár TV  -  typ  ( 2TBS,2TBSI 245 )     do 10m     vč. uzavíracího nátěru</t>
  </si>
  <si>
    <t>-1910936133</t>
  </si>
  <si>
    <t>7497200430</t>
  </si>
  <si>
    <t xml:space="preserve">Stožáry trakčního vedení Stožár TV  -  typ  ( BP 10m )    vč. podlití</t>
  </si>
  <si>
    <t>-1106993835</t>
  </si>
  <si>
    <t>7497200440</t>
  </si>
  <si>
    <t xml:space="preserve">Stožáry trakčního vedení Stožár TV  -  typ  ( BP 11m )    vč. podlití</t>
  </si>
  <si>
    <t>720712628</t>
  </si>
  <si>
    <t>7497200500</t>
  </si>
  <si>
    <t xml:space="preserve">Stožáry trakčního vedení Břevno typ  23 L</t>
  </si>
  <si>
    <t>-1493672955</t>
  </si>
  <si>
    <t>7497200530</t>
  </si>
  <si>
    <t xml:space="preserve">Stožáry trakčního vedení Materiál pro připevnění břevna 23,34 vč. ukončení břevna  B na 2T</t>
  </si>
  <si>
    <t>1745827594</t>
  </si>
  <si>
    <t>7497200540</t>
  </si>
  <si>
    <t xml:space="preserve">Stožáry trakčního vedení Materiál pro připevnění břevna 23,34 vč. ukončení břevna  C na BP</t>
  </si>
  <si>
    <t>1781375101</t>
  </si>
  <si>
    <t>7497200570</t>
  </si>
  <si>
    <t>Stožáry trakčního vedení Materiál sestavení pro připevnění závěsu břevna 23,34 na 2T</t>
  </si>
  <si>
    <t>-190909970</t>
  </si>
  <si>
    <t>7497200580</t>
  </si>
  <si>
    <t>Stožáry trakčního vedení Materiál sestavení pro připevnění závěsu břevna 23,34 na BP</t>
  </si>
  <si>
    <t>422940762</t>
  </si>
  <si>
    <t>7497300120</t>
  </si>
  <si>
    <t>Vodiče trakčního vedení Závěs nebo pevný bod na bráně</t>
  </si>
  <si>
    <t>217794688</t>
  </si>
  <si>
    <t>2135472590</t>
  </si>
  <si>
    <t>7497300310</t>
  </si>
  <si>
    <t>Vodiče trakčního vedení Dělič v troleji vč. tabulky</t>
  </si>
  <si>
    <t>-394083357</t>
  </si>
  <si>
    <t>7497300420</t>
  </si>
  <si>
    <t>Vodiče trakčního vedení Pérové kotvení jednoho nebo dvou lan 50-70 mm2 na BP s izolací</t>
  </si>
  <si>
    <t>1094537214</t>
  </si>
  <si>
    <t>7497300430</t>
  </si>
  <si>
    <t>Vodiče trakčního vedení Kotvení jednoho nebo dvou lan 50-70 mm2 na BP</t>
  </si>
  <si>
    <t>475105298</t>
  </si>
  <si>
    <t>7497300450</t>
  </si>
  <si>
    <t>Vodiče trakčního vedení Oboustranné nebo pevné a pérové kotv. lana 50-70 mm2 na T</t>
  </si>
  <si>
    <t>1259922877</t>
  </si>
  <si>
    <t>7497300500</t>
  </si>
  <si>
    <t>Vodiče trakčního vedení Proudové propojení dvou směrových lan</t>
  </si>
  <si>
    <t>1401529816</t>
  </si>
  <si>
    <t>7497300510</t>
  </si>
  <si>
    <t>Vodiče trakčního vedení Vložená izolace v podélných a příčných polích</t>
  </si>
  <si>
    <t>-282081575</t>
  </si>
  <si>
    <t>7497300890</t>
  </si>
  <si>
    <t>Vodiče trakčního vedení Připev. jednostranné lišty pro kotvení ZV, NV, OV</t>
  </si>
  <si>
    <t>-1126862526</t>
  </si>
  <si>
    <t>7497300910</t>
  </si>
  <si>
    <t>Vodiče trakčního vedení Kotvení 1 lana ZV, NV, OV</t>
  </si>
  <si>
    <t>-896799383</t>
  </si>
  <si>
    <t>7497301990</t>
  </si>
  <si>
    <t xml:space="preserve">Vodiče trakčního vedení Ukolejnění s průrazkou T, P, 2T, BP, DS, OK  - 2 vodiče</t>
  </si>
  <si>
    <t>-1895137350</t>
  </si>
  <si>
    <t>7497302250</t>
  </si>
  <si>
    <t>Vodiče trakčního vedení Výstražné tabulky na stožáru T, P, BP, DS</t>
  </si>
  <si>
    <t>-649872783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</si>
  <si>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</si>
  <si>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</si>
  <si>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326119318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</si>
  <si>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</si>
  <si>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</si>
  <si>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-1557660479</t>
  </si>
  <si>
    <t>7497251030</t>
  </si>
  <si>
    <t>Montáž stožárů trakčního vedení výšky do 14 m, typ 2TS, 2TBS, 2TBSI - včetně konečné regulace po zatížení</t>
  </si>
  <si>
    <t>-8450733</t>
  </si>
  <si>
    <t>7497251050</t>
  </si>
  <si>
    <t>Montáž stožárů trakčního vedení výšky do do 16 m, typ BP - včetně konečné regulace po zatížení</t>
  </si>
  <si>
    <t>2116541347</t>
  </si>
  <si>
    <t>7497252015</t>
  </si>
  <si>
    <t>Jednostranné připevnění břevna typ 23, 34</t>
  </si>
  <si>
    <t>258268801</t>
  </si>
  <si>
    <t>7497254015</t>
  </si>
  <si>
    <t>Připevnění závěsu břevna typ 23, 34</t>
  </si>
  <si>
    <t>-136343251</t>
  </si>
  <si>
    <t>7497256015</t>
  </si>
  <si>
    <t>Příplatek za montáž bran nad stávajícím trakčním vedením</t>
  </si>
  <si>
    <t>735565330</t>
  </si>
  <si>
    <t>7497271035</t>
  </si>
  <si>
    <t>Demontáže zařízení trakčního vedení stožáru BP, AP - demontáž stávajícího zařízení se všemi pomocnými doplňujícími úpravami</t>
  </si>
  <si>
    <t>-993202058</t>
  </si>
  <si>
    <t>7497350115</t>
  </si>
  <si>
    <t>Montáž závěsu nebo pevného bodu na bráně</t>
  </si>
  <si>
    <t>-159453102</t>
  </si>
  <si>
    <t>-11794360</t>
  </si>
  <si>
    <t>7497350210</t>
  </si>
  <si>
    <t>Demontáž a opětovná montáž proudového propojení</t>
  </si>
  <si>
    <t>-769065543</t>
  </si>
  <si>
    <t>7497350215</t>
  </si>
  <si>
    <t>Demontáž a opětovná montáž přeponky nad výhybkou</t>
  </si>
  <si>
    <t>-1281311218</t>
  </si>
  <si>
    <t>7497350250</t>
  </si>
  <si>
    <t>Montáž děliče v troleji včetně tabulky</t>
  </si>
  <si>
    <t>655610842</t>
  </si>
  <si>
    <t>7497350360</t>
  </si>
  <si>
    <t>Kotvení lana jednoho nebo dvou 50-70 mm2 na stožár BP</t>
  </si>
  <si>
    <t>-2070384104</t>
  </si>
  <si>
    <t>7497350370</t>
  </si>
  <si>
    <t>Kotvení lana oboustranné nebo pevné a pérové 50-70 mm2 na stožár T</t>
  </si>
  <si>
    <t>-2114716455</t>
  </si>
  <si>
    <t>7497350410</t>
  </si>
  <si>
    <t>Montáž proudového propojení směrových lan dvou</t>
  </si>
  <si>
    <t>2121468572</t>
  </si>
  <si>
    <t>7497350420</t>
  </si>
  <si>
    <t>Vložení izolace v podélných a příčných polích</t>
  </si>
  <si>
    <t>620819965</t>
  </si>
  <si>
    <t>-344481302</t>
  </si>
  <si>
    <t>-1049114311</t>
  </si>
  <si>
    <t>471568485</t>
  </si>
  <si>
    <t>-802053300</t>
  </si>
  <si>
    <t>-1737734184</t>
  </si>
  <si>
    <t>-220669933</t>
  </si>
  <si>
    <t>7497350780</t>
  </si>
  <si>
    <t>Připevnění lišty pro kotvení zesilovací, napájecí a obcházecí vedení (ZV, NV, OV) jednostranné</t>
  </si>
  <si>
    <t>-1511267161</t>
  </si>
  <si>
    <t>7497350800</t>
  </si>
  <si>
    <t>Montáž kotvení lana zesilovacího, napájecího a obcházecího vedení jednoho</t>
  </si>
  <si>
    <t>-212493865</t>
  </si>
  <si>
    <t>7497351595</t>
  </si>
  <si>
    <t>Montáž ukolejnění s průrazkou T, P, 2T, BP, DS, OK - 2 vodiče</t>
  </si>
  <si>
    <t>1287839563</t>
  </si>
  <si>
    <t>7497351840</t>
  </si>
  <si>
    <t>Zpracování KSU a TP pro účely zavedení do provozu za 100 m - při uvádění do provozu</t>
  </si>
  <si>
    <t>367041966</t>
  </si>
  <si>
    <t>7497371015</t>
  </si>
  <si>
    <t>Demontáže zařízení trakčního vedení závěsu na převěsu - demontáž stávajícího zařízení se všemi pomocnými doplňujícími úpravami</t>
  </si>
  <si>
    <t>-491355450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</si>
  <si>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</si>
  <si>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</si>
  <si>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-436689487</t>
  </si>
  <si>
    <t>-753673584</t>
  </si>
  <si>
    <t>7497371065</t>
  </si>
  <si>
    <t>Demontáže zařízení trakčního vedení závěsu vložené izolace - demontáž stávajícího zařízení se všemi pomocnými doplňujícími úpravami</t>
  </si>
  <si>
    <t>1609386855</t>
  </si>
  <si>
    <t>1408699637</t>
  </si>
  <si>
    <t>-1898681281</t>
  </si>
  <si>
    <t>SO1.2.2.2 - ÚRS</t>
  </si>
  <si>
    <t xml:space="preserve">    9 - Ostatní konstrukce a práce, bourání</t>
  </si>
  <si>
    <t xml:space="preserve">    997 - Přesun sutě</t>
  </si>
  <si>
    <t>Ostatní konstrukce a práce, bourání</t>
  </si>
  <si>
    <t>961055111</t>
  </si>
  <si>
    <t xml:space="preserve">Bourání základů z betonu  železového</t>
  </si>
  <si>
    <t>CS ÚRS 2019 01</t>
  </si>
  <si>
    <t>1048149103</t>
  </si>
  <si>
    <t>997</t>
  </si>
  <si>
    <t>Přesun sutě</t>
  </si>
  <si>
    <t>997013501</t>
  </si>
  <si>
    <t xml:space="preserve">Odvoz suti a vybouraných hmot na skládku nebo meziskládku  se složením, na vzdálenost do 1 km</t>
  </si>
  <si>
    <t>-1714559647</t>
  </si>
  <si>
    <t>997013509</t>
  </si>
  <si>
    <t xml:space="preserve">Odvoz suti a vybouraných hmot na skládku nebo meziskládku  se složením, na vzdálenost Příplatek k ceně za každý další i započatý 1 km přes 1 km</t>
  </si>
  <si>
    <t>tkm</t>
  </si>
  <si>
    <t>-636099817</t>
  </si>
  <si>
    <t>997013802</t>
  </si>
  <si>
    <t>Poplatek za uložení stavebního odpadu na skládce (skládkovné) z armovaného betonu zatříděného do Katalogu odpadů pod kódem 170 101</t>
  </si>
  <si>
    <t>-1143622938</t>
  </si>
  <si>
    <t>SO2 - sdělovací a zabezbečovací zařícení</t>
  </si>
  <si>
    <t>SO2.1 - oprava kabelů 8002 a 8004 - ÚOŽI</t>
  </si>
  <si>
    <t>7590521634</t>
  </si>
  <si>
    <t>Venkovní vedení kabelová - metalické sítě Plněné, párované s ochr. vodičem, armované Al dráty TCEKPFLEZE 61 P 1,0 D</t>
  </si>
  <si>
    <t>-1581611402</t>
  </si>
  <si>
    <t>7590120120</t>
  </si>
  <si>
    <t xml:space="preserve">Skříně Základ betonový PSK  (HM0592111090000)</t>
  </si>
  <si>
    <t>87150666</t>
  </si>
  <si>
    <t>7590120070</t>
  </si>
  <si>
    <t>Skříně Skříň kabelová pomocná SKP 76 24xSV-12 C (CV490449010)</t>
  </si>
  <si>
    <t>-1913699006</t>
  </si>
  <si>
    <t>7590541442</t>
  </si>
  <si>
    <t>Slaboproudé rozvody, kabely pro přívod a vnitřní instalaci Spojky metalických kabelů a příslušenství Teplem smrštitelná zesílená spojka pro netlakované kabely XAGA 500-43/8-300/EZE</t>
  </si>
  <si>
    <t>-918595857</t>
  </si>
  <si>
    <t>7590541487</t>
  </si>
  <si>
    <t>Slaboproudé rozvody, kabely pro přívod a vnitřní instalaci Spojky metalických kabelů a příslušenství Teplem smrštitelná zesílená spojka pro netlakované kabely XAGA 500-100/25-500/EZE</t>
  </si>
  <si>
    <t>571324877</t>
  </si>
  <si>
    <t>7590521619</t>
  </si>
  <si>
    <t>Venkovní vedení kabelová - metalické sítě Plněné, párované s ochr. vodičem, armované Al dráty TCEKPFLEZE 24 P 1,0 D</t>
  </si>
  <si>
    <t>1919064202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</si>
  <si>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</si>
  <si>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</si>
  <si>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11201692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</si>
  <si>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</si>
  <si>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</si>
  <si>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-721013318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</si>
  <si>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</si>
  <si>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</si>
  <si>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-821254821</t>
  </si>
  <si>
    <t>7590525481</t>
  </si>
  <si>
    <t>Montáž spojky rovné pro plastové kabely párové Raychem XAGA s konektory UDW2 2 plášť s pancířem do 48 žil - nasazení manžety, spojení žil, převlečení manžety, nahřátí pro její tepelné smrštění, uložení spojky v jámě</t>
  </si>
  <si>
    <t>1281529047</t>
  </si>
  <si>
    <t>7590525485</t>
  </si>
  <si>
    <t>Montáž spojky rovné pro plastové kabely párové Raychem XAGA s konektory UDW2 2 plášť s pancířem do 122 žil - nasazení manžety, spojení žil, převlečení manžety, nahřátí pro její tepelné smrštění, uložení spojky v jámě</t>
  </si>
  <si>
    <t>1412893390</t>
  </si>
  <si>
    <t>7590555148</t>
  </si>
  <si>
    <t>Montáž forma pro kabely TCEKPFLE, TCEKPFLEY, TCEKPFLEZE, TCEKPFLEZY do 61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</si>
  <si>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1894986859</t>
  </si>
  <si>
    <t>7598015105</t>
  </si>
  <si>
    <t>Přeměření izolačního stavu kabelu úložného 60 žil</t>
  </si>
  <si>
    <t>-1893123458</t>
  </si>
  <si>
    <t>7598015120</t>
  </si>
  <si>
    <t>Přeměření izolačního stavu kabelu úložného 140 žil</t>
  </si>
  <si>
    <t>1970770463</t>
  </si>
  <si>
    <t>SO2.2 - oprava kabelů 8002 a 8004 - ÚRS</t>
  </si>
  <si>
    <t>460070133</t>
  </si>
  <si>
    <t xml:space="preserve">Hloubení nezapažených jam ručně pro ostatní konstrukce  s přemístěním výkopku do vzdálenosti 3 m od okraje jámy nebo naložením na dopravní prostředek, včetně zásypu, zhutnění a urovnání povrchu pro základy přístrojových skříní zabezpečovacích zařízení, v hornině třídy 3</t>
  </si>
  <si>
    <t>-1624681306</t>
  </si>
  <si>
    <t>SO2.3 - oprava kabelů - St 4 - ÚOŽI</t>
  </si>
  <si>
    <t>7590521629</t>
  </si>
  <si>
    <t>Venkovní vedení kabelová - metalické sítě Plněné, párované s ochr. vodičem, armované Al dráty TCEKPFLEZE 48 P 1,0 D</t>
  </si>
  <si>
    <t>1063037564</t>
  </si>
  <si>
    <t>937772260</t>
  </si>
  <si>
    <t>173959227</t>
  </si>
  <si>
    <t>795511077</t>
  </si>
  <si>
    <t>7590541484</t>
  </si>
  <si>
    <t>Slaboproudé rozvody, kabely pro přívod a vnitřní instalaci Spojky metalických kabelů a příslušenství Teplem smrštitelná zesílená spojka pro netlakované kabely XAGA 500-75/15-400/EZE</t>
  </si>
  <si>
    <t>1829430078</t>
  </si>
  <si>
    <t>7590521534</t>
  </si>
  <si>
    <t>Venkovní vedení kabelová - metalické sítě Plněné, párované s ochr. vodičem TCEKPFLEY 12 P 1,0 D</t>
  </si>
  <si>
    <t>349856916</t>
  </si>
  <si>
    <t>7590521539</t>
  </si>
  <si>
    <t>Venkovní vedení kabelová - metalické sítě Plněné, párované s ochr. vodičem TCEKPFLEY 16 P 1,0 D</t>
  </si>
  <si>
    <t>946943933</t>
  </si>
  <si>
    <t>7590521549</t>
  </si>
  <si>
    <t>Venkovní vedení kabelová - metalické sítě Plněné, párované s ochr. vodičem TCEKPFLEY 30 P 1,0 D</t>
  </si>
  <si>
    <t>1677534160</t>
  </si>
  <si>
    <t>1775500238</t>
  </si>
  <si>
    <t>-314619708</t>
  </si>
  <si>
    <t>-579159289</t>
  </si>
  <si>
    <t>7590525484</t>
  </si>
  <si>
    <t>Montáž spojky rovné pro plastové kabely párové Raychem XAGA s konektory UDW2 2 plášť s pancířem do 100 žil - nasazení manžety, spojení žil, převlečení manžety, nahřátí pro její tepelné smrštění, uložení spojky v jámě</t>
  </si>
  <si>
    <t>-965573423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</si>
  <si>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</si>
  <si>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</si>
  <si>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2022189733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</si>
  <si>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</si>
  <si>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</si>
  <si>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685885419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</si>
  <si>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</si>
  <si>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</si>
  <si>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-1509678252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</si>
  <si>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</si>
  <si>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</si>
  <si>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-889264219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</si>
  <si>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</si>
  <si>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</si>
  <si>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1584954277</t>
  </si>
  <si>
    <t>7598015095</t>
  </si>
  <si>
    <t>Přeměření izolačního stavu kabelu úložného 30 žil</t>
  </si>
  <si>
    <t>486560741</t>
  </si>
  <si>
    <t>7598015100</t>
  </si>
  <si>
    <t>Přeměření izolačního stavu kabelu úložného 40 žil</t>
  </si>
  <si>
    <t>884965701</t>
  </si>
  <si>
    <t>689869526</t>
  </si>
  <si>
    <t>7598015115</t>
  </si>
  <si>
    <t>Přeměření izolačního stavu kabelu úložného 100 žil</t>
  </si>
  <si>
    <t>470867949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</si>
  <si>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</si>
  <si>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</si>
  <si>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-2068116015</t>
  </si>
  <si>
    <t>SO2.4 - oprava kabelů - St 4 - ÚRS</t>
  </si>
  <si>
    <t>-1626153623</t>
  </si>
  <si>
    <t>SO2.5 - oprava kabelů St 14 - ÚOŽI</t>
  </si>
  <si>
    <t>-609134075</t>
  </si>
  <si>
    <t>7590521614</t>
  </si>
  <si>
    <t>Venkovní vedení kabelová - metalické sítě Plněné, párované s ochr. vodičem, armované Al dráty TCEKPFLEZE 16 P 1,0 D</t>
  </si>
  <si>
    <t>-963418384</t>
  </si>
  <si>
    <t>7590521514</t>
  </si>
  <si>
    <t>Venkovní vedení kabelová - metalické sítě Plněné, párované s ochr. vodičem TCEKPFLEY 3 P 1,0 D</t>
  </si>
  <si>
    <t>-859961894</t>
  </si>
  <si>
    <t>7590521529</t>
  </si>
  <si>
    <t>Venkovní vedení kabelová - metalické sítě Plněné, párované s ochr. vodičem TCEKPFLEY 7 P 1,0 D</t>
  </si>
  <si>
    <t>1848560641</t>
  </si>
  <si>
    <t>949721745</t>
  </si>
  <si>
    <t>140303861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</si>
  <si>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</si>
  <si>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</si>
  <si>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220239487</t>
  </si>
  <si>
    <t>-1851551575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</si>
  <si>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</si>
  <si>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</si>
  <si>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1162451984</t>
  </si>
  <si>
    <t>-1808317809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</si>
  <si>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</si>
  <si>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</si>
  <si>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2075266448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</si>
  <si>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</si>
  <si>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</si>
  <si>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-1402383057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</si>
  <si>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</si>
  <si>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</si>
  <si>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107822234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</si>
  <si>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</si>
  <si>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</si>
  <si>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-179277342</t>
  </si>
  <si>
    <t>2086916083</t>
  </si>
  <si>
    <t>-1484168037</t>
  </si>
  <si>
    <t>712461363</t>
  </si>
  <si>
    <t>244868275</t>
  </si>
  <si>
    <t>7598015090</t>
  </si>
  <si>
    <t>Přeměření izolačního stavu kabelu úložného 20 žil</t>
  </si>
  <si>
    <t>1982374320</t>
  </si>
  <si>
    <t>362567599</t>
  </si>
  <si>
    <t>919133828</t>
  </si>
  <si>
    <t>-51725995</t>
  </si>
  <si>
    <t>SO2.6 - oprava kabelů St 14 - ÚRS</t>
  </si>
  <si>
    <t>-1518857632</t>
  </si>
  <si>
    <t>SO3 - telematika</t>
  </si>
  <si>
    <t>SO3.1 - optika_HDPE</t>
  </si>
  <si>
    <t>75I811</t>
  </si>
  <si>
    <t>KABEL OPTICKÝ SINGLEMODE DO 12 VLÁKEN</t>
  </si>
  <si>
    <t>1071857413</t>
  </si>
  <si>
    <t>75I812</t>
  </si>
  <si>
    <t>KABEL OPTICKÝ SINGLEMODE DO 36 VLÁKEN</t>
  </si>
  <si>
    <t>355220323</t>
  </si>
  <si>
    <t>75I813</t>
  </si>
  <si>
    <t>KABEL OPTICKÝ SINGLEMODE DO 72 VLÁKEN</t>
  </si>
  <si>
    <t>-183281035</t>
  </si>
  <si>
    <t>75ID11</t>
  </si>
  <si>
    <t>PLASTOVÁ ZEMNÍ KOMORA PRO ULOŽENÍ REZERVY</t>
  </si>
  <si>
    <t>KUS</t>
  </si>
  <si>
    <t>-1887082840</t>
  </si>
  <si>
    <t>75I841</t>
  </si>
  <si>
    <t>KABEL OPTICKÝ - REZERVA DO 500 MM</t>
  </si>
  <si>
    <t>-1313409663</t>
  </si>
  <si>
    <t>75IA51</t>
  </si>
  <si>
    <t>OPTOTRUBKOVÁ KONCOVKA PRŮMĚRU DO 40 MM</t>
  </si>
  <si>
    <t>-1936855438</t>
  </si>
  <si>
    <t>75IA11</t>
  </si>
  <si>
    <t xml:space="preserve">OPTOTRUBKOVÁ SPOJKA  PRŮMĚRU DO 40 MM</t>
  </si>
  <si>
    <t>-474373716</t>
  </si>
  <si>
    <t>75IA71</t>
  </si>
  <si>
    <t>OPTOTRUBKOVÁ PRŮCHODKA PRŮMĚRU DO 40 MM</t>
  </si>
  <si>
    <t>1650094324</t>
  </si>
  <si>
    <t>702211</t>
  </si>
  <si>
    <t>KABELOVÁ CHRÁNIČKA ZEMNÍ DN DO 100 MM ( HDPE 40/33)</t>
  </si>
  <si>
    <t>506585067</t>
  </si>
  <si>
    <t>75IEE4</t>
  </si>
  <si>
    <t>OPTICKÝ ROZVADĚČ 19" PROVEDENÍ 48 VLÁKEN</t>
  </si>
  <si>
    <t>-1269252877</t>
  </si>
  <si>
    <t>75IEE2</t>
  </si>
  <si>
    <t>OPTICKÝ ROZVADĚČ 19" PROVEDENÍ 24 VLÁKEN</t>
  </si>
  <si>
    <t>2137744961</t>
  </si>
  <si>
    <t>75IEE1</t>
  </si>
  <si>
    <t>OPTICKÝ ROZVADĚČ 19" PROVEDENÍ DO 12 VLÁKEN</t>
  </si>
  <si>
    <t>1327607982</t>
  </si>
  <si>
    <t>75J821</t>
  </si>
  <si>
    <t>OPTICKÝ PIGTAIL SINGLEMODE DO 2 M</t>
  </si>
  <si>
    <t>1407206678</t>
  </si>
  <si>
    <t>75IEE5</t>
  </si>
  <si>
    <t>OPTICKÝ ROZVADĚČ 19" PROVEDENÍ DO 144 VLÁKEN</t>
  </si>
  <si>
    <t>82218862</t>
  </si>
  <si>
    <t>75IEH1</t>
  </si>
  <si>
    <t>KONEKTOROVÝ MODUL 12 VLÁKEN - DODÁVKA</t>
  </si>
  <si>
    <t>-1040953478</t>
  </si>
  <si>
    <t>75IEI1</t>
  </si>
  <si>
    <t>SPOJOVACÍ MODUL 12 VLÁKEN - DODÁVKA</t>
  </si>
  <si>
    <t>189982687</t>
  </si>
  <si>
    <t>75IA11.1</t>
  </si>
  <si>
    <t>1839867027</t>
  </si>
  <si>
    <t>75I942</t>
  </si>
  <si>
    <t>OPTOTRUBKA HDPE NEHOŘLAVÁ BEZHALOGENOVÁ PRŮMĚRU PŘES 40 MM</t>
  </si>
  <si>
    <t>2111669379</t>
  </si>
  <si>
    <t>701ADDR-OV1R</t>
  </si>
  <si>
    <t>VYPRACOVÁNÍ KABELOVÉ KNIHY PLÁNŮ</t>
  </si>
  <si>
    <t>HOD</t>
  </si>
  <si>
    <t>-2046844832</t>
  </si>
  <si>
    <t>701ADDR-OV2R</t>
  </si>
  <si>
    <t>DOZOR PRACOVNÍKŮ ČD-T</t>
  </si>
  <si>
    <t>490748129</t>
  </si>
  <si>
    <t>75I815</t>
  </si>
  <si>
    <t>KABEL OPTICKÝ SINGLEMODE - MONTÁŽ DO OBSAZENÉ TRUBKY</t>
  </si>
  <si>
    <t>914502440</t>
  </si>
  <si>
    <t>75I85X</t>
  </si>
  <si>
    <t>KABEL OPTICKÝ - REZERVA DO 500 MM - MONTÁŽ</t>
  </si>
  <si>
    <t>-1734644847</t>
  </si>
  <si>
    <t>75I91X</t>
  </si>
  <si>
    <t>OPTOTRUBKA HDPE - MONTÁŽ</t>
  </si>
  <si>
    <t>1997753566</t>
  </si>
  <si>
    <t>75I93X</t>
  </si>
  <si>
    <t>OPTOTRUBKA HDPE NEHOŘLAVÁ BEZHALOGENOVÁ - MONTÁŽ</t>
  </si>
  <si>
    <t>-1582533878</t>
  </si>
  <si>
    <t>75I962</t>
  </si>
  <si>
    <t>OPTOTRUBKA - KALIBRACE</t>
  </si>
  <si>
    <t>1196288504</t>
  </si>
  <si>
    <t>75IA1X</t>
  </si>
  <si>
    <t xml:space="preserve">OPTOTRUBKOVÁ SPOJKA  - MONTÁŽ</t>
  </si>
  <si>
    <t>768487625</t>
  </si>
  <si>
    <t>75IA5X</t>
  </si>
  <si>
    <t>OPTOTRUBKOVÁ KONCOVKA - MONTÁŽ</t>
  </si>
  <si>
    <t>-1243319100</t>
  </si>
  <si>
    <t>75IA7X</t>
  </si>
  <si>
    <t>OPTOTRUBKOVÁ PRŮCHODKA - MONTÁŽ</t>
  </si>
  <si>
    <t>2052572858</t>
  </si>
  <si>
    <t>PLASTOVÁ ZEMNÍ KOMORA PRO ULOŽENÍ REZERVY - MONTÁŽ</t>
  </si>
  <si>
    <t>1888017155</t>
  </si>
  <si>
    <t>75IEEX</t>
  </si>
  <si>
    <t>OPTICKÝ ROZVADĚČ 19" PROVEDENÍ - MONTÁŽ</t>
  </si>
  <si>
    <t>1853069018</t>
  </si>
  <si>
    <t>75IK21</t>
  </si>
  <si>
    <t>MĚŘENÍ KOMPLEXNÍ OPTICKÉHO KABELU</t>
  </si>
  <si>
    <t>-1332226245</t>
  </si>
  <si>
    <t>75J82X</t>
  </si>
  <si>
    <t>OPTICKÝ PIGTAIL SINGLEMODE - MONTÁŽ</t>
  </si>
  <si>
    <t>1513068432</t>
  </si>
  <si>
    <t>SO3.2 - aktivní prvky</t>
  </si>
  <si>
    <t>75JB11</t>
  </si>
  <si>
    <t>DATOVÝ ROZVADĚČ 19" 600X600 DO 15 U</t>
  </si>
  <si>
    <t>-1845714854</t>
  </si>
  <si>
    <t>75JB13</t>
  </si>
  <si>
    <t>DATOVÝ ROZVADĚČ 19" 600X600 DO 47 U</t>
  </si>
  <si>
    <t>167120866</t>
  </si>
  <si>
    <t>75JA51</t>
  </si>
  <si>
    <t>ROZVADĚČ STRUKT. KABELÁŽE, ORGANIZAR-DODÁVKA</t>
  </si>
  <si>
    <t>550326992</t>
  </si>
  <si>
    <t>75JA53</t>
  </si>
  <si>
    <t>ROZVADĚČ STRUKT. KABELÁŽE, PATCHPANEL, 24 ZÁSUVEK, DODÁVKA</t>
  </si>
  <si>
    <t>300243991</t>
  </si>
  <si>
    <t>75IF91</t>
  </si>
  <si>
    <t>KONSTRUKCE DO SKŘÍNĚ 19" PRO UPEVNĚNÍ ZAŘÍZENÍ</t>
  </si>
  <si>
    <t>1466796411</t>
  </si>
  <si>
    <t>75JA22</t>
  </si>
  <si>
    <t>ZÁSUVKA DATOVÁ RJ45 NA OMÍTKU</t>
  </si>
  <si>
    <t>-1572404350</t>
  </si>
  <si>
    <t>701ADDR-OV3R</t>
  </si>
  <si>
    <t>Nábytková noha</t>
  </si>
  <si>
    <t>-1268209544</t>
  </si>
  <si>
    <t>702512</t>
  </si>
  <si>
    <t>PRŮRAZ ZDIVEM (PŘÍČKOU) ZDĚNÝM TLOUŠŤKY PŘES 45 DO 60 CM</t>
  </si>
  <si>
    <t>93691660</t>
  </si>
  <si>
    <t>741311</t>
  </si>
  <si>
    <t>ZÁSUVKA INSTALAČNÍ JEDNODUCHÁ, MONTÁŽ NA KRABICI</t>
  </si>
  <si>
    <t>50913549</t>
  </si>
  <si>
    <t>741321</t>
  </si>
  <si>
    <t>ZÁSUVKA INSTALAČNÍ JEDNODUCHÁ S PŘEPĚŤOVOU OCHRANOU, MONTÁŽ NA KRABICI</t>
  </si>
  <si>
    <t>-760879474</t>
  </si>
  <si>
    <t>747211</t>
  </si>
  <si>
    <t>CELKOVÁ PROHLÍDKA, ZKOUŠENÍ, MĚŘENÍ A VYHOTOVENÍ VÝCHOZÍ REVIZNÍ ZPRÁVY, PRO OBJEM IN DO 100 TIS. KČ</t>
  </si>
  <si>
    <t>-1601457084</t>
  </si>
  <si>
    <t>75B497</t>
  </si>
  <si>
    <t>SKŘÍŇ KABELOVÁ - MONTÁŽ</t>
  </si>
  <si>
    <t>911042581</t>
  </si>
  <si>
    <t>75IJ12</t>
  </si>
  <si>
    <t>MĚŘENÍ JEDNOSMĚRNÉ NA SDĚLOVACÍM KABELU</t>
  </si>
  <si>
    <t>1215520647</t>
  </si>
  <si>
    <t>75J31X</t>
  </si>
  <si>
    <t>KABEL SDĚLOVACÍ PRO STRUKTUROVANOU KABELÁŽ UTP - MONTÁŽ</t>
  </si>
  <si>
    <t>KMPÁR</t>
  </si>
  <si>
    <t>1095448016</t>
  </si>
  <si>
    <t>741151</t>
  </si>
  <si>
    <t>KRABICE (ROZVODKA) INSTALAČNÍ PRO ULOŽENÍ DO BETONU VČETNĚ UPEVNĚNÍ A PŘÍSLUŠENSTVÍ PRÁZDNÁ</t>
  </si>
  <si>
    <t>1935884848</t>
  </si>
  <si>
    <t>703411</t>
  </si>
  <si>
    <t>ELEKTROINSTALAČNÍ TRUBKA PLASTOVÁ VČETNĚ UPEVNĚNÍ A PŘÍSLUŠENSTVÍ DN PRŮMĚRU DO 25 MM</t>
  </si>
  <si>
    <t>1705225688</t>
  </si>
  <si>
    <t>703511</t>
  </si>
  <si>
    <t>ELEKTROINSTALAČNÍ LIŠTA ŠÍŘKY DO 30 MM</t>
  </si>
  <si>
    <t>590941661</t>
  </si>
  <si>
    <t>75M911</t>
  </si>
  <si>
    <t>DATOVÁ INFRASTRUKTURA LAN, SWITCH ETHERNET L2 - 8X10/100 + 2XUPLINK</t>
  </si>
  <si>
    <t>584573117</t>
  </si>
  <si>
    <t>75M913</t>
  </si>
  <si>
    <t>DATOVÁ INFRASTRUKTURA LAN, SWITCH ETHERNET L2 - 24X10/100 (8XPOE) + 2XUPLINK</t>
  </si>
  <si>
    <t>-58938126</t>
  </si>
  <si>
    <t>75M825</t>
  </si>
  <si>
    <t>SWITCH ETHERNET L2 24 PORTŮ, OPTICKÉ ROZHRANÍ</t>
  </si>
  <si>
    <t>376051709</t>
  </si>
  <si>
    <t>75M976</t>
  </si>
  <si>
    <t>PŘEVODNÍK - SFP</t>
  </si>
  <si>
    <t>-1893501282</t>
  </si>
  <si>
    <t>75M962</t>
  </si>
  <si>
    <t>DATOVÁ INFRASTRUKTURA LAN, MEDIAKONVERTOR - MODUL (ŠASÍ) DO 6 SLOTŮ</t>
  </si>
  <si>
    <t>1616635101</t>
  </si>
  <si>
    <t>75M966</t>
  </si>
  <si>
    <t>DATOVÁ INFRASTRUKTURA LAN, MEDIAKONVERTOR - KARTA SNMP</t>
  </si>
  <si>
    <t>-1493335193</t>
  </si>
  <si>
    <t>75M964</t>
  </si>
  <si>
    <t>DATOVÁ INFRASTRUKTURA LAN, MEDIAKONVERTOR - KARTA ETHERNET</t>
  </si>
  <si>
    <t>1072139381</t>
  </si>
  <si>
    <t>75K331</t>
  </si>
  <si>
    <t>ZÁLOŽNÍ ZDROJ UPS 230 V DO 3000 VA - DODÁVKA</t>
  </si>
  <si>
    <t>4794375</t>
  </si>
  <si>
    <t>744R12</t>
  </si>
  <si>
    <t>SVORKA OD 4 DO 16 MM2</t>
  </si>
  <si>
    <t>188571924</t>
  </si>
  <si>
    <t>75J131</t>
  </si>
  <si>
    <t>NOSNÁ LIŠTA DIN</t>
  </si>
  <si>
    <t>1471000188</t>
  </si>
  <si>
    <t>75IF91.1</t>
  </si>
  <si>
    <t>1357594510</t>
  </si>
  <si>
    <t>744612</t>
  </si>
  <si>
    <t>JISTIČ JEDNOPÓLOVÝ (10 KA) OD 4 DO 10 A</t>
  </si>
  <si>
    <t>734413256</t>
  </si>
  <si>
    <t>744613</t>
  </si>
  <si>
    <t>JISTIČ JEDNOPÓLOVÝ (10 KA) OD 13 DO 20 A</t>
  </si>
  <si>
    <t>840845649</t>
  </si>
  <si>
    <t>744622</t>
  </si>
  <si>
    <t>JISTIČ DVOUPÓLOVÝ (1+N, 10 KA) OD 4 DO 10 A</t>
  </si>
  <si>
    <t>-1984334559</t>
  </si>
  <si>
    <t>744Q21</t>
  </si>
  <si>
    <t>SVODIČ PŘEPĚTÍ TYP 1+2 (TŘÍDA B+C) 1-2 PÓLOVÝ</t>
  </si>
  <si>
    <t>-542154</t>
  </si>
  <si>
    <t>1092711573</t>
  </si>
  <si>
    <t>742F12</t>
  </si>
  <si>
    <t>KABEL NN NEBO VODIČ JEDNOŽÍLOVÝ CU S PLASTOVOU IZOLACÍ OD 4 DO 16 MM2</t>
  </si>
  <si>
    <t>213744106</t>
  </si>
  <si>
    <t>75K422</t>
  </si>
  <si>
    <t>MĚNIČ NAPĚTÍ 48 V DC/12, 24, 60 V DC DO 500 VA</t>
  </si>
  <si>
    <t>2102063677</t>
  </si>
  <si>
    <t>75K411</t>
  </si>
  <si>
    <t>MĚNIČ NAPĚTÍ (STŘÍDAČ) 48 V DC/230 V AC DO 100 VA</t>
  </si>
  <si>
    <t>118384056</t>
  </si>
  <si>
    <t>75K231</t>
  </si>
  <si>
    <t>NAPÁJECÍ ZDROJ 48 V DC DO 5 A</t>
  </si>
  <si>
    <t>850735566</t>
  </si>
  <si>
    <t>744113</t>
  </si>
  <si>
    <t>ROZVODNICE NN MODULÁRNÍ, MIN. IP 30, OD 37 DO 72 MODULŮ</t>
  </si>
  <si>
    <t>412114278</t>
  </si>
  <si>
    <t>741C02</t>
  </si>
  <si>
    <t>UZEMŇOVACÍ SVORKA</t>
  </si>
  <si>
    <t>1365498464</t>
  </si>
  <si>
    <t>741B11</t>
  </si>
  <si>
    <t>ZEMNÍCÍ TYČ FEZN DÉLKY DO 2 M</t>
  </si>
  <si>
    <t>412704845</t>
  </si>
  <si>
    <t>741C04</t>
  </si>
  <si>
    <t>OCHRANNÉ POSPOJOVÁNÍ CU VODIČEM DO 16 MM2</t>
  </si>
  <si>
    <t>1101125658</t>
  </si>
  <si>
    <t>75M921</t>
  </si>
  <si>
    <t>DATOVÁ INFRASTRUKTURA LAN, PRŮMYSLOVÝ RINGSWITCH - L2 4X10/100 + 2XUPLINK</t>
  </si>
  <si>
    <t>1617024156</t>
  </si>
  <si>
    <t>75J922</t>
  </si>
  <si>
    <t>OPTICKÝ PATCHCORD SINGLEMODE PŘES 5 M</t>
  </si>
  <si>
    <t>1964294934</t>
  </si>
  <si>
    <t>75J92X</t>
  </si>
  <si>
    <t>OPTICKÝ PATCHCORD SINGLEMODE - MONTÁŽ</t>
  </si>
  <si>
    <t>1862647945</t>
  </si>
  <si>
    <t>75J311</t>
  </si>
  <si>
    <t>KABEL SDĚLOVACÍ PRO STRUKTUROVANOU KABELÁŽ UTP</t>
  </si>
  <si>
    <t>-1947491641</t>
  </si>
  <si>
    <t>75JA2X</t>
  </si>
  <si>
    <t>ZÁSUVKA DATOVÁ RJ45 - MONTÁŽ</t>
  </si>
  <si>
    <t>-214376151</t>
  </si>
  <si>
    <t>742J29</t>
  </si>
  <si>
    <t>KABEL SDĚLOVACÍ LAN UTP/FTP UKONČENÝ KONEKTORY RJ45</t>
  </si>
  <si>
    <t>1623661678</t>
  </si>
  <si>
    <t>75J921</t>
  </si>
  <si>
    <t>OPTICKÝ PATCHCORD SINGLEMODE DO 5 M</t>
  </si>
  <si>
    <t>-1650345849</t>
  </si>
  <si>
    <t>75JA5X</t>
  </si>
  <si>
    <t>ROZVADĚČ STRUKT. KABELÁŽE, MONTÁŽ ORGANIZARU, PATCHPANELU</t>
  </si>
  <si>
    <t>1407017675</t>
  </si>
  <si>
    <t>75K32X</t>
  </si>
  <si>
    <t>ZÁLOŽNÍ ZDROJ UPS 230 V DO 1000 VA - MONTÁŽ</t>
  </si>
  <si>
    <t>-1807870245</t>
  </si>
  <si>
    <t>75K41X</t>
  </si>
  <si>
    <t>MĚNIČ NAPĚTÍ (STŘÍDAČ) 48 V DC/230 V AC - MONTÁŽ</t>
  </si>
  <si>
    <t>-568121329</t>
  </si>
  <si>
    <t>75K51X</t>
  </si>
  <si>
    <t>BATERIOVÉ VEDENÍ O PRŮŘEZU DO 16 MM2 - MONTÁŽ</t>
  </si>
  <si>
    <t>-704274116</t>
  </si>
  <si>
    <t>75M85X</t>
  </si>
  <si>
    <t>MEDIAKONVERTOR - MONTÁŽ</t>
  </si>
  <si>
    <t>1508047740</t>
  </si>
  <si>
    <t>75M91X</t>
  </si>
  <si>
    <t>DATOVÁ INFRASTRUKTURA LAN, SWITCH ETHERNET L2 - MONTÁŽ</t>
  </si>
  <si>
    <t>-798138237</t>
  </si>
  <si>
    <t>SO4 - VON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</si>
  <si>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</si>
  <si>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</si>
  <si>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</si>
  <si>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</si>
  <si>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</si>
  <si>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</si>
  <si>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-672603093</t>
  </si>
  <si>
    <t>023101041</t>
  </si>
  <si>
    <t>Projektové práce Projektové práce v rozsahu ZRN (vyjma dále jmenované práce) přes 20 mil. Kč</t>
  </si>
  <si>
    <t>45152748</t>
  </si>
  <si>
    <t>Poznámka k položce:_x000d_
PD pro SO1.1</t>
  </si>
  <si>
    <t>023101031</t>
  </si>
  <si>
    <t>Projektové práce Projektové práce v rozsahu ZRN (vyjma dále jmenované práce) přes 5 do 20 mil. Kč</t>
  </si>
  <si>
    <t>-539054243</t>
  </si>
  <si>
    <t>Poznámka k položce:_x000d_
PD pro SO1.2.1</t>
  </si>
  <si>
    <t>023101021</t>
  </si>
  <si>
    <t>Projektové práce Projektové práce v rozsahu ZRN (vyjma dále jmenované práce) přes 3 do 5 mil. Kč</t>
  </si>
  <si>
    <t>1169680762</t>
  </si>
  <si>
    <t>Poznámka k položce:_x000d_
PD pro SO1.2.2</t>
  </si>
  <si>
    <t>1489782286</t>
  </si>
  <si>
    <t>Poznámka k položce:_x000d_
PD pro SO2</t>
  </si>
  <si>
    <t>023101011</t>
  </si>
  <si>
    <t>Projektové práce Projektové práce v rozsahu ZRN (vyjma dále jmenované práce) přes 1 do 3 mil. Kč</t>
  </si>
  <si>
    <t>-1808625046</t>
  </si>
  <si>
    <t>Poznámka k položce:_x000d_
PD pro SO3</t>
  </si>
  <si>
    <t>032101001</t>
  </si>
  <si>
    <t>Územní vlivy klimatické vlivy (vyjma mrazu pod -10°C)</t>
  </si>
  <si>
    <t>-153899648</t>
  </si>
  <si>
    <t>033121001</t>
  </si>
  <si>
    <t>Provozní vlivy Rušení prací železničním provozem širá trať nebo dopravny s kolejovým rozvětvením s počtem vlaků za směnu 8,5 hod. do 25</t>
  </si>
  <si>
    <t>-2037513501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</si>
</sst>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horizontal="right"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51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rozvodů elektrické energie v ŽST Ústí n.L. západ_v2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Ústí-západ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1. 4. 2019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Jilich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ROUND(AG95+AG106+AG113+AG116,2)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ROUND(AS95+AS106+AS113+AS116,2)</f>
        <v>0</v>
      </c>
      <c r="AT94" s="113">
        <f>ROUND(SUM(AV94:AW94),2)</f>
        <v>0</v>
      </c>
      <c r="AU94" s="114">
        <f>ROUND(AU95+AU106+AU113+AU116,5)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ROUND(AZ95+AZ106+AZ113+AZ116,2)</f>
        <v>0</v>
      </c>
      <c r="BA94" s="113">
        <f>ROUND(BA95+BA106+BA113+BA116,2)</f>
        <v>0</v>
      </c>
      <c r="BB94" s="113">
        <f>ROUND(BB95+BB106+BB113+BB116,2)</f>
        <v>0</v>
      </c>
      <c r="BC94" s="113">
        <f>ROUND(BC95+BC106+BC113+BC116,2)</f>
        <v>0</v>
      </c>
      <c r="BD94" s="115">
        <f>ROUND(BD95+BD106+BD113+BD116,2)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ROUND(AG96+AG101,2)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ROUND(AS96+AS101,2)</f>
        <v>0</v>
      </c>
      <c r="AT95" s="127">
        <f>ROUND(SUM(AV95:AW95),2)</f>
        <v>0</v>
      </c>
      <c r="AU95" s="128">
        <f>ROUND(AU96+AU101,5)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ROUND(AZ96+AZ101,2)</f>
        <v>0</v>
      </c>
      <c r="BA95" s="127">
        <f>ROUND(BA96+BA101,2)</f>
        <v>0</v>
      </c>
      <c r="BB95" s="127">
        <f>ROUND(BB96+BB101,2)</f>
        <v>0</v>
      </c>
      <c r="BC95" s="127">
        <f>ROUND(BC96+BC101,2)</f>
        <v>0</v>
      </c>
      <c r="BD95" s="129">
        <f>ROUND(BD96+BD101,2)</f>
        <v>0</v>
      </c>
      <c r="BE95" s="7"/>
      <c r="BS95" s="130" t="s">
        <v>75</v>
      </c>
      <c r="BT95" s="130" t="s">
        <v>14</v>
      </c>
      <c r="BU95" s="130" t="s">
        <v>77</v>
      </c>
      <c r="BV95" s="130" t="s">
        <v>78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4"/>
      <c r="B96" s="69"/>
      <c r="C96" s="131"/>
      <c r="D96" s="131"/>
      <c r="E96" s="132" t="s">
        <v>85</v>
      </c>
      <c r="F96" s="132"/>
      <c r="G96" s="132"/>
      <c r="H96" s="132"/>
      <c r="I96" s="132"/>
      <c r="J96" s="131"/>
      <c r="K96" s="132" t="s">
        <v>86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ROUND(SUM(AG97:AG100),2)</f>
        <v>0</v>
      </c>
      <c r="AH96" s="131"/>
      <c r="AI96" s="131"/>
      <c r="AJ96" s="131"/>
      <c r="AK96" s="131"/>
      <c r="AL96" s="131"/>
      <c r="AM96" s="131"/>
      <c r="AN96" s="134">
        <f>SUM(AG96,AT96)</f>
        <v>0</v>
      </c>
      <c r="AO96" s="131"/>
      <c r="AP96" s="131"/>
      <c r="AQ96" s="135" t="s">
        <v>87</v>
      </c>
      <c r="AR96" s="71"/>
      <c r="AS96" s="136">
        <f>ROUND(SUM(AS97:AS100),2)</f>
        <v>0</v>
      </c>
      <c r="AT96" s="137">
        <f>ROUND(SUM(AV96:AW96),2)</f>
        <v>0</v>
      </c>
      <c r="AU96" s="138">
        <f>ROUND(SUM(AU97:AU100),5)</f>
        <v>0</v>
      </c>
      <c r="AV96" s="137">
        <f>ROUND(AZ96*L29,2)</f>
        <v>0</v>
      </c>
      <c r="AW96" s="137">
        <f>ROUND(BA96*L30,2)</f>
        <v>0</v>
      </c>
      <c r="AX96" s="137">
        <f>ROUND(BB96*L29,2)</f>
        <v>0</v>
      </c>
      <c r="AY96" s="137">
        <f>ROUND(BC96*L30,2)</f>
        <v>0</v>
      </c>
      <c r="AZ96" s="137">
        <f>ROUND(SUM(AZ97:AZ100),2)</f>
        <v>0</v>
      </c>
      <c r="BA96" s="137">
        <f>ROUND(SUM(BA97:BA100),2)</f>
        <v>0</v>
      </c>
      <c r="BB96" s="137">
        <f>ROUND(SUM(BB97:BB100),2)</f>
        <v>0</v>
      </c>
      <c r="BC96" s="137">
        <f>ROUND(SUM(BC97:BC100),2)</f>
        <v>0</v>
      </c>
      <c r="BD96" s="139">
        <f>ROUND(SUM(BD97:BD100),2)</f>
        <v>0</v>
      </c>
      <c r="BE96" s="4"/>
      <c r="BS96" s="140" t="s">
        <v>75</v>
      </c>
      <c r="BT96" s="140" t="s">
        <v>84</v>
      </c>
      <c r="BU96" s="140" t="s">
        <v>77</v>
      </c>
      <c r="BV96" s="140" t="s">
        <v>78</v>
      </c>
      <c r="BW96" s="140" t="s">
        <v>88</v>
      </c>
      <c r="BX96" s="140" t="s">
        <v>83</v>
      </c>
      <c r="CL96" s="140" t="s">
        <v>1</v>
      </c>
    </row>
    <row r="97" s="4" customFormat="1" ht="16.5" customHeight="1">
      <c r="A97" s="141" t="s">
        <v>89</v>
      </c>
      <c r="B97" s="69"/>
      <c r="C97" s="131"/>
      <c r="D97" s="131"/>
      <c r="E97" s="131"/>
      <c r="F97" s="132" t="s">
        <v>90</v>
      </c>
      <c r="G97" s="132"/>
      <c r="H97" s="132"/>
      <c r="I97" s="132"/>
      <c r="J97" s="132"/>
      <c r="K97" s="131"/>
      <c r="L97" s="132" t="s">
        <v>91</v>
      </c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4">
        <f>'SO1.1.1 - rozvody a osvět...'!J34</f>
        <v>0</v>
      </c>
      <c r="AH97" s="131"/>
      <c r="AI97" s="131"/>
      <c r="AJ97" s="131"/>
      <c r="AK97" s="131"/>
      <c r="AL97" s="131"/>
      <c r="AM97" s="131"/>
      <c r="AN97" s="134">
        <f>SUM(AG97,AT97)</f>
        <v>0</v>
      </c>
      <c r="AO97" s="131"/>
      <c r="AP97" s="131"/>
      <c r="AQ97" s="135" t="s">
        <v>87</v>
      </c>
      <c r="AR97" s="71"/>
      <c r="AS97" s="136">
        <v>0</v>
      </c>
      <c r="AT97" s="137">
        <f>ROUND(SUM(AV97:AW97),2)</f>
        <v>0</v>
      </c>
      <c r="AU97" s="138">
        <f>'SO1.1.1 - rozvody a osvět...'!P125</f>
        <v>0</v>
      </c>
      <c r="AV97" s="137">
        <f>'SO1.1.1 - rozvody a osvět...'!J37</f>
        <v>0</v>
      </c>
      <c r="AW97" s="137">
        <f>'SO1.1.1 - rozvody a osvět...'!J38</f>
        <v>0</v>
      </c>
      <c r="AX97" s="137">
        <f>'SO1.1.1 - rozvody a osvět...'!J39</f>
        <v>0</v>
      </c>
      <c r="AY97" s="137">
        <f>'SO1.1.1 - rozvody a osvět...'!J40</f>
        <v>0</v>
      </c>
      <c r="AZ97" s="137">
        <f>'SO1.1.1 - rozvody a osvět...'!F37</f>
        <v>0</v>
      </c>
      <c r="BA97" s="137">
        <f>'SO1.1.1 - rozvody a osvět...'!F38</f>
        <v>0</v>
      </c>
      <c r="BB97" s="137">
        <f>'SO1.1.1 - rozvody a osvět...'!F39</f>
        <v>0</v>
      </c>
      <c r="BC97" s="137">
        <f>'SO1.1.1 - rozvody a osvět...'!F40</f>
        <v>0</v>
      </c>
      <c r="BD97" s="139">
        <f>'SO1.1.1 - rozvody a osvět...'!F41</f>
        <v>0</v>
      </c>
      <c r="BE97" s="4"/>
      <c r="BT97" s="140" t="s">
        <v>92</v>
      </c>
      <c r="BV97" s="140" t="s">
        <v>78</v>
      </c>
      <c r="BW97" s="140" t="s">
        <v>93</v>
      </c>
      <c r="BX97" s="140" t="s">
        <v>88</v>
      </c>
      <c r="CL97" s="140" t="s">
        <v>1</v>
      </c>
    </row>
    <row r="98" s="4" customFormat="1" ht="16.5" customHeight="1">
      <c r="A98" s="141" t="s">
        <v>89</v>
      </c>
      <c r="B98" s="69"/>
      <c r="C98" s="131"/>
      <c r="D98" s="131"/>
      <c r="E98" s="131"/>
      <c r="F98" s="132" t="s">
        <v>94</v>
      </c>
      <c r="G98" s="132"/>
      <c r="H98" s="132"/>
      <c r="I98" s="132"/>
      <c r="J98" s="132"/>
      <c r="K98" s="131"/>
      <c r="L98" s="132" t="s">
        <v>95</v>
      </c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4">
        <f>'SO1.1.2 - výstavba TS u st.3'!J34</f>
        <v>0</v>
      </c>
      <c r="AH98" s="131"/>
      <c r="AI98" s="131"/>
      <c r="AJ98" s="131"/>
      <c r="AK98" s="131"/>
      <c r="AL98" s="131"/>
      <c r="AM98" s="131"/>
      <c r="AN98" s="134">
        <f>SUM(AG98,AT98)</f>
        <v>0</v>
      </c>
      <c r="AO98" s="131"/>
      <c r="AP98" s="131"/>
      <c r="AQ98" s="135" t="s">
        <v>87</v>
      </c>
      <c r="AR98" s="71"/>
      <c r="AS98" s="136">
        <v>0</v>
      </c>
      <c r="AT98" s="137">
        <f>ROUND(SUM(AV98:AW98),2)</f>
        <v>0</v>
      </c>
      <c r="AU98" s="138">
        <f>'SO1.1.2 - výstavba TS u st.3'!P125</f>
        <v>0</v>
      </c>
      <c r="AV98" s="137">
        <f>'SO1.1.2 - výstavba TS u st.3'!J37</f>
        <v>0</v>
      </c>
      <c r="AW98" s="137">
        <f>'SO1.1.2 - výstavba TS u st.3'!J38</f>
        <v>0</v>
      </c>
      <c r="AX98" s="137">
        <f>'SO1.1.2 - výstavba TS u st.3'!J39</f>
        <v>0</v>
      </c>
      <c r="AY98" s="137">
        <f>'SO1.1.2 - výstavba TS u st.3'!J40</f>
        <v>0</v>
      </c>
      <c r="AZ98" s="137">
        <f>'SO1.1.2 - výstavba TS u st.3'!F37</f>
        <v>0</v>
      </c>
      <c r="BA98" s="137">
        <f>'SO1.1.2 - výstavba TS u st.3'!F38</f>
        <v>0</v>
      </c>
      <c r="BB98" s="137">
        <f>'SO1.1.2 - výstavba TS u st.3'!F39</f>
        <v>0</v>
      </c>
      <c r="BC98" s="137">
        <f>'SO1.1.2 - výstavba TS u st.3'!F40</f>
        <v>0</v>
      </c>
      <c r="BD98" s="139">
        <f>'SO1.1.2 - výstavba TS u st.3'!F41</f>
        <v>0</v>
      </c>
      <c r="BE98" s="4"/>
      <c r="BT98" s="140" t="s">
        <v>92</v>
      </c>
      <c r="BV98" s="140" t="s">
        <v>78</v>
      </c>
      <c r="BW98" s="140" t="s">
        <v>96</v>
      </c>
      <c r="BX98" s="140" t="s">
        <v>88</v>
      </c>
      <c r="CL98" s="140" t="s">
        <v>1</v>
      </c>
    </row>
    <row r="99" s="4" customFormat="1" ht="16.5" customHeight="1">
      <c r="A99" s="141" t="s">
        <v>89</v>
      </c>
      <c r="B99" s="69"/>
      <c r="C99" s="131"/>
      <c r="D99" s="131"/>
      <c r="E99" s="131"/>
      <c r="F99" s="132" t="s">
        <v>97</v>
      </c>
      <c r="G99" s="132"/>
      <c r="H99" s="132"/>
      <c r="I99" s="132"/>
      <c r="J99" s="132"/>
      <c r="K99" s="131"/>
      <c r="L99" s="132" t="s">
        <v>98</v>
      </c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4">
        <f>'SO1.1.3 - úprava TS u st.5'!J34</f>
        <v>0</v>
      </c>
      <c r="AH99" s="131"/>
      <c r="AI99" s="131"/>
      <c r="AJ99" s="131"/>
      <c r="AK99" s="131"/>
      <c r="AL99" s="131"/>
      <c r="AM99" s="131"/>
      <c r="AN99" s="134">
        <f>SUM(AG99,AT99)</f>
        <v>0</v>
      </c>
      <c r="AO99" s="131"/>
      <c r="AP99" s="131"/>
      <c r="AQ99" s="135" t="s">
        <v>87</v>
      </c>
      <c r="AR99" s="71"/>
      <c r="AS99" s="136">
        <v>0</v>
      </c>
      <c r="AT99" s="137">
        <f>ROUND(SUM(AV99:AW99),2)</f>
        <v>0</v>
      </c>
      <c r="AU99" s="138">
        <f>'SO1.1.3 - úprava TS u st.5'!P125</f>
        <v>0</v>
      </c>
      <c r="AV99" s="137">
        <f>'SO1.1.3 - úprava TS u st.5'!J37</f>
        <v>0</v>
      </c>
      <c r="AW99" s="137">
        <f>'SO1.1.3 - úprava TS u st.5'!J38</f>
        <v>0</v>
      </c>
      <c r="AX99" s="137">
        <f>'SO1.1.3 - úprava TS u st.5'!J39</f>
        <v>0</v>
      </c>
      <c r="AY99" s="137">
        <f>'SO1.1.3 - úprava TS u st.5'!J40</f>
        <v>0</v>
      </c>
      <c r="AZ99" s="137">
        <f>'SO1.1.3 - úprava TS u st.5'!F37</f>
        <v>0</v>
      </c>
      <c r="BA99" s="137">
        <f>'SO1.1.3 - úprava TS u st.5'!F38</f>
        <v>0</v>
      </c>
      <c r="BB99" s="137">
        <f>'SO1.1.3 - úprava TS u st.5'!F39</f>
        <v>0</v>
      </c>
      <c r="BC99" s="137">
        <f>'SO1.1.3 - úprava TS u st.5'!F40</f>
        <v>0</v>
      </c>
      <c r="BD99" s="139">
        <f>'SO1.1.3 - úprava TS u st.5'!F41</f>
        <v>0</v>
      </c>
      <c r="BE99" s="4"/>
      <c r="BT99" s="140" t="s">
        <v>92</v>
      </c>
      <c r="BV99" s="140" t="s">
        <v>78</v>
      </c>
      <c r="BW99" s="140" t="s">
        <v>99</v>
      </c>
      <c r="BX99" s="140" t="s">
        <v>88</v>
      </c>
      <c r="CL99" s="140" t="s">
        <v>1</v>
      </c>
    </row>
    <row r="100" s="4" customFormat="1" ht="16.5" customHeight="1">
      <c r="A100" s="141" t="s">
        <v>89</v>
      </c>
      <c r="B100" s="69"/>
      <c r="C100" s="131"/>
      <c r="D100" s="131"/>
      <c r="E100" s="131"/>
      <c r="F100" s="132" t="s">
        <v>100</v>
      </c>
      <c r="G100" s="132"/>
      <c r="H100" s="132"/>
      <c r="I100" s="132"/>
      <c r="J100" s="132"/>
      <c r="K100" s="131"/>
      <c r="L100" s="132" t="s">
        <v>101</v>
      </c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4">
        <f>'SO1.1.4 - zemní práce'!J34</f>
        <v>0</v>
      </c>
      <c r="AH100" s="131"/>
      <c r="AI100" s="131"/>
      <c r="AJ100" s="131"/>
      <c r="AK100" s="131"/>
      <c r="AL100" s="131"/>
      <c r="AM100" s="131"/>
      <c r="AN100" s="134">
        <f>SUM(AG100,AT100)</f>
        <v>0</v>
      </c>
      <c r="AO100" s="131"/>
      <c r="AP100" s="131"/>
      <c r="AQ100" s="135" t="s">
        <v>87</v>
      </c>
      <c r="AR100" s="71"/>
      <c r="AS100" s="136">
        <v>0</v>
      </c>
      <c r="AT100" s="137">
        <f>ROUND(SUM(AV100:AW100),2)</f>
        <v>0</v>
      </c>
      <c r="AU100" s="138">
        <f>'SO1.1.4 - zemní práce'!P131</f>
        <v>0</v>
      </c>
      <c r="AV100" s="137">
        <f>'SO1.1.4 - zemní práce'!J37</f>
        <v>0</v>
      </c>
      <c r="AW100" s="137">
        <f>'SO1.1.4 - zemní práce'!J38</f>
        <v>0</v>
      </c>
      <c r="AX100" s="137">
        <f>'SO1.1.4 - zemní práce'!J39</f>
        <v>0</v>
      </c>
      <c r="AY100" s="137">
        <f>'SO1.1.4 - zemní práce'!J40</f>
        <v>0</v>
      </c>
      <c r="AZ100" s="137">
        <f>'SO1.1.4 - zemní práce'!F37</f>
        <v>0</v>
      </c>
      <c r="BA100" s="137">
        <f>'SO1.1.4 - zemní práce'!F38</f>
        <v>0</v>
      </c>
      <c r="BB100" s="137">
        <f>'SO1.1.4 - zemní práce'!F39</f>
        <v>0</v>
      </c>
      <c r="BC100" s="137">
        <f>'SO1.1.4 - zemní práce'!F40</f>
        <v>0</v>
      </c>
      <c r="BD100" s="139">
        <f>'SO1.1.4 - zemní práce'!F41</f>
        <v>0</v>
      </c>
      <c r="BE100" s="4"/>
      <c r="BT100" s="140" t="s">
        <v>92</v>
      </c>
      <c r="BV100" s="140" t="s">
        <v>78</v>
      </c>
      <c r="BW100" s="140" t="s">
        <v>102</v>
      </c>
      <c r="BX100" s="140" t="s">
        <v>88</v>
      </c>
      <c r="CL100" s="140" t="s">
        <v>1</v>
      </c>
    </row>
    <row r="101" s="4" customFormat="1" ht="16.5" customHeight="1">
      <c r="A101" s="4"/>
      <c r="B101" s="69"/>
      <c r="C101" s="131"/>
      <c r="D101" s="131"/>
      <c r="E101" s="132" t="s">
        <v>103</v>
      </c>
      <c r="F101" s="132"/>
      <c r="G101" s="132"/>
      <c r="H101" s="132"/>
      <c r="I101" s="132"/>
      <c r="J101" s="131"/>
      <c r="K101" s="132" t="s">
        <v>104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ROUND(AG102+AG103,2)</f>
        <v>0</v>
      </c>
      <c r="AH101" s="131"/>
      <c r="AI101" s="131"/>
      <c r="AJ101" s="131"/>
      <c r="AK101" s="131"/>
      <c r="AL101" s="131"/>
      <c r="AM101" s="131"/>
      <c r="AN101" s="134">
        <f>SUM(AG101,AT101)</f>
        <v>0</v>
      </c>
      <c r="AO101" s="131"/>
      <c r="AP101" s="131"/>
      <c r="AQ101" s="135" t="s">
        <v>87</v>
      </c>
      <c r="AR101" s="71"/>
      <c r="AS101" s="136">
        <f>ROUND(AS102+AS103,2)</f>
        <v>0</v>
      </c>
      <c r="AT101" s="137">
        <f>ROUND(SUM(AV101:AW101),2)</f>
        <v>0</v>
      </c>
      <c r="AU101" s="138">
        <f>ROUND(AU102+AU103,5)</f>
        <v>0</v>
      </c>
      <c r="AV101" s="137">
        <f>ROUND(AZ101*L29,2)</f>
        <v>0</v>
      </c>
      <c r="AW101" s="137">
        <f>ROUND(BA101*L30,2)</f>
        <v>0</v>
      </c>
      <c r="AX101" s="137">
        <f>ROUND(BB101*L29,2)</f>
        <v>0</v>
      </c>
      <c r="AY101" s="137">
        <f>ROUND(BC101*L30,2)</f>
        <v>0</v>
      </c>
      <c r="AZ101" s="137">
        <f>ROUND(AZ102+AZ103,2)</f>
        <v>0</v>
      </c>
      <c r="BA101" s="137">
        <f>ROUND(BA102+BA103,2)</f>
        <v>0</v>
      </c>
      <c r="BB101" s="137">
        <f>ROUND(BB102+BB103,2)</f>
        <v>0</v>
      </c>
      <c r="BC101" s="137">
        <f>ROUND(BC102+BC103,2)</f>
        <v>0</v>
      </c>
      <c r="BD101" s="139">
        <f>ROUND(BD102+BD103,2)</f>
        <v>0</v>
      </c>
      <c r="BE101" s="4"/>
      <c r="BS101" s="140" t="s">
        <v>75</v>
      </c>
      <c r="BT101" s="140" t="s">
        <v>84</v>
      </c>
      <c r="BU101" s="140" t="s">
        <v>77</v>
      </c>
      <c r="BV101" s="140" t="s">
        <v>78</v>
      </c>
      <c r="BW101" s="140" t="s">
        <v>105</v>
      </c>
      <c r="BX101" s="140" t="s">
        <v>83</v>
      </c>
      <c r="CL101" s="140" t="s">
        <v>1</v>
      </c>
    </row>
    <row r="102" s="4" customFormat="1" ht="16.5" customHeight="1">
      <c r="A102" s="141" t="s">
        <v>89</v>
      </c>
      <c r="B102" s="69"/>
      <c r="C102" s="131"/>
      <c r="D102" s="131"/>
      <c r="E102" s="131"/>
      <c r="F102" s="132" t="s">
        <v>106</v>
      </c>
      <c r="G102" s="132"/>
      <c r="H102" s="132"/>
      <c r="I102" s="132"/>
      <c r="J102" s="132"/>
      <c r="K102" s="131"/>
      <c r="L102" s="132" t="s">
        <v>107</v>
      </c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4">
        <f>'SO1.2.1 - oprava TR a NL'!J34</f>
        <v>0</v>
      </c>
      <c r="AH102" s="131"/>
      <c r="AI102" s="131"/>
      <c r="AJ102" s="131"/>
      <c r="AK102" s="131"/>
      <c r="AL102" s="131"/>
      <c r="AM102" s="131"/>
      <c r="AN102" s="134">
        <f>SUM(AG102,AT102)</f>
        <v>0</v>
      </c>
      <c r="AO102" s="131"/>
      <c r="AP102" s="131"/>
      <c r="AQ102" s="135" t="s">
        <v>87</v>
      </c>
      <c r="AR102" s="71"/>
      <c r="AS102" s="136">
        <v>0</v>
      </c>
      <c r="AT102" s="137">
        <f>ROUND(SUM(AV102:AW102),2)</f>
        <v>0</v>
      </c>
      <c r="AU102" s="138">
        <f>'SO1.2.1 - oprava TR a NL'!P125</f>
        <v>0</v>
      </c>
      <c r="AV102" s="137">
        <f>'SO1.2.1 - oprava TR a NL'!J37</f>
        <v>0</v>
      </c>
      <c r="AW102" s="137">
        <f>'SO1.2.1 - oprava TR a NL'!J38</f>
        <v>0</v>
      </c>
      <c r="AX102" s="137">
        <f>'SO1.2.1 - oprava TR a NL'!J39</f>
        <v>0</v>
      </c>
      <c r="AY102" s="137">
        <f>'SO1.2.1 - oprava TR a NL'!J40</f>
        <v>0</v>
      </c>
      <c r="AZ102" s="137">
        <f>'SO1.2.1 - oprava TR a NL'!F37</f>
        <v>0</v>
      </c>
      <c r="BA102" s="137">
        <f>'SO1.2.1 - oprava TR a NL'!F38</f>
        <v>0</v>
      </c>
      <c r="BB102" s="137">
        <f>'SO1.2.1 - oprava TR a NL'!F39</f>
        <v>0</v>
      </c>
      <c r="BC102" s="137">
        <f>'SO1.2.1 - oprava TR a NL'!F40</f>
        <v>0</v>
      </c>
      <c r="BD102" s="139">
        <f>'SO1.2.1 - oprava TR a NL'!F41</f>
        <v>0</v>
      </c>
      <c r="BE102" s="4"/>
      <c r="BT102" s="140" t="s">
        <v>92</v>
      </c>
      <c r="BV102" s="140" t="s">
        <v>78</v>
      </c>
      <c r="BW102" s="140" t="s">
        <v>108</v>
      </c>
      <c r="BX102" s="140" t="s">
        <v>105</v>
      </c>
      <c r="CL102" s="140" t="s">
        <v>1</v>
      </c>
    </row>
    <row r="103" s="4" customFormat="1" ht="16.5" customHeight="1">
      <c r="A103" s="4"/>
      <c r="B103" s="69"/>
      <c r="C103" s="131"/>
      <c r="D103" s="131"/>
      <c r="E103" s="131"/>
      <c r="F103" s="132" t="s">
        <v>109</v>
      </c>
      <c r="G103" s="132"/>
      <c r="H103" s="132"/>
      <c r="I103" s="132"/>
      <c r="J103" s="132"/>
      <c r="K103" s="131"/>
      <c r="L103" s="132" t="s">
        <v>110</v>
      </c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ROUND(SUM(AG104:AG105),2)</f>
        <v>0</v>
      </c>
      <c r="AH103" s="131"/>
      <c r="AI103" s="131"/>
      <c r="AJ103" s="131"/>
      <c r="AK103" s="131"/>
      <c r="AL103" s="131"/>
      <c r="AM103" s="131"/>
      <c r="AN103" s="134">
        <f>SUM(AG103,AT103)</f>
        <v>0</v>
      </c>
      <c r="AO103" s="131"/>
      <c r="AP103" s="131"/>
      <c r="AQ103" s="135" t="s">
        <v>87</v>
      </c>
      <c r="AR103" s="71"/>
      <c r="AS103" s="136">
        <f>ROUND(SUM(AS104:AS105),2)</f>
        <v>0</v>
      </c>
      <c r="AT103" s="137">
        <f>ROUND(SUM(AV103:AW103),2)</f>
        <v>0</v>
      </c>
      <c r="AU103" s="138">
        <f>ROUND(SUM(AU104:AU105),5)</f>
        <v>0</v>
      </c>
      <c r="AV103" s="137">
        <f>ROUND(AZ103*L29,2)</f>
        <v>0</v>
      </c>
      <c r="AW103" s="137">
        <f>ROUND(BA103*L30,2)</f>
        <v>0</v>
      </c>
      <c r="AX103" s="137">
        <f>ROUND(BB103*L29,2)</f>
        <v>0</v>
      </c>
      <c r="AY103" s="137">
        <f>ROUND(BC103*L30,2)</f>
        <v>0</v>
      </c>
      <c r="AZ103" s="137">
        <f>ROUND(SUM(AZ104:AZ105),2)</f>
        <v>0</v>
      </c>
      <c r="BA103" s="137">
        <f>ROUND(SUM(BA104:BA105),2)</f>
        <v>0</v>
      </c>
      <c r="BB103" s="137">
        <f>ROUND(SUM(BB104:BB105),2)</f>
        <v>0</v>
      </c>
      <c r="BC103" s="137">
        <f>ROUND(SUM(BC104:BC105),2)</f>
        <v>0</v>
      </c>
      <c r="BD103" s="139">
        <f>ROUND(SUM(BD104:BD105),2)</f>
        <v>0</v>
      </c>
      <c r="BE103" s="4"/>
      <c r="BS103" s="140" t="s">
        <v>75</v>
      </c>
      <c r="BT103" s="140" t="s">
        <v>92</v>
      </c>
      <c r="BU103" s="140" t="s">
        <v>77</v>
      </c>
      <c r="BV103" s="140" t="s">
        <v>78</v>
      </c>
      <c r="BW103" s="140" t="s">
        <v>111</v>
      </c>
      <c r="BX103" s="140" t="s">
        <v>105</v>
      </c>
      <c r="CL103" s="140" t="s">
        <v>1</v>
      </c>
    </row>
    <row r="104" s="4" customFormat="1" ht="25.5" customHeight="1">
      <c r="A104" s="141" t="s">
        <v>89</v>
      </c>
      <c r="B104" s="69"/>
      <c r="C104" s="131"/>
      <c r="D104" s="131"/>
      <c r="E104" s="131"/>
      <c r="F104" s="131"/>
      <c r="G104" s="132" t="s">
        <v>112</v>
      </c>
      <c r="H104" s="132"/>
      <c r="I104" s="132"/>
      <c r="J104" s="132"/>
      <c r="K104" s="132"/>
      <c r="L104" s="131"/>
      <c r="M104" s="132" t="s">
        <v>113</v>
      </c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4">
        <f>'SO1.2.2.1 - SOÚŽI'!J34</f>
        <v>0</v>
      </c>
      <c r="AH104" s="131"/>
      <c r="AI104" s="131"/>
      <c r="AJ104" s="131"/>
      <c r="AK104" s="131"/>
      <c r="AL104" s="131"/>
      <c r="AM104" s="131"/>
      <c r="AN104" s="134">
        <f>SUM(AG104,AT104)</f>
        <v>0</v>
      </c>
      <c r="AO104" s="131"/>
      <c r="AP104" s="131"/>
      <c r="AQ104" s="135" t="s">
        <v>87</v>
      </c>
      <c r="AR104" s="71"/>
      <c r="AS104" s="136">
        <v>0</v>
      </c>
      <c r="AT104" s="137">
        <f>ROUND(SUM(AV104:AW104),2)</f>
        <v>0</v>
      </c>
      <c r="AU104" s="138">
        <f>'SO1.2.2.1 - SOÚŽI'!P125</f>
        <v>0</v>
      </c>
      <c r="AV104" s="137">
        <f>'SO1.2.2.1 - SOÚŽI'!J37</f>
        <v>0</v>
      </c>
      <c r="AW104" s="137">
        <f>'SO1.2.2.1 - SOÚŽI'!J38</f>
        <v>0</v>
      </c>
      <c r="AX104" s="137">
        <f>'SO1.2.2.1 - SOÚŽI'!J39</f>
        <v>0</v>
      </c>
      <c r="AY104" s="137">
        <f>'SO1.2.2.1 - SOÚŽI'!J40</f>
        <v>0</v>
      </c>
      <c r="AZ104" s="137">
        <f>'SO1.2.2.1 - SOÚŽI'!F37</f>
        <v>0</v>
      </c>
      <c r="BA104" s="137">
        <f>'SO1.2.2.1 - SOÚŽI'!F38</f>
        <v>0</v>
      </c>
      <c r="BB104" s="137">
        <f>'SO1.2.2.1 - SOÚŽI'!F39</f>
        <v>0</v>
      </c>
      <c r="BC104" s="137">
        <f>'SO1.2.2.1 - SOÚŽI'!F40</f>
        <v>0</v>
      </c>
      <c r="BD104" s="139">
        <f>'SO1.2.2.1 - SOÚŽI'!F41</f>
        <v>0</v>
      </c>
      <c r="BE104" s="4"/>
      <c r="BT104" s="140" t="s">
        <v>114</v>
      </c>
      <c r="BV104" s="140" t="s">
        <v>78</v>
      </c>
      <c r="BW104" s="140" t="s">
        <v>115</v>
      </c>
      <c r="BX104" s="140" t="s">
        <v>111</v>
      </c>
      <c r="CL104" s="140" t="s">
        <v>1</v>
      </c>
    </row>
    <row r="105" s="4" customFormat="1" ht="25.5" customHeight="1">
      <c r="A105" s="141" t="s">
        <v>89</v>
      </c>
      <c r="B105" s="69"/>
      <c r="C105" s="131"/>
      <c r="D105" s="131"/>
      <c r="E105" s="131"/>
      <c r="F105" s="131"/>
      <c r="G105" s="132" t="s">
        <v>116</v>
      </c>
      <c r="H105" s="132"/>
      <c r="I105" s="132"/>
      <c r="J105" s="132"/>
      <c r="K105" s="132"/>
      <c r="L105" s="131"/>
      <c r="M105" s="132" t="s">
        <v>117</v>
      </c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4">
        <f>'SO1.2.2.2 - ÚRS'!J34</f>
        <v>0</v>
      </c>
      <c r="AH105" s="131"/>
      <c r="AI105" s="131"/>
      <c r="AJ105" s="131"/>
      <c r="AK105" s="131"/>
      <c r="AL105" s="131"/>
      <c r="AM105" s="131"/>
      <c r="AN105" s="134">
        <f>SUM(AG105,AT105)</f>
        <v>0</v>
      </c>
      <c r="AO105" s="131"/>
      <c r="AP105" s="131"/>
      <c r="AQ105" s="135" t="s">
        <v>87</v>
      </c>
      <c r="AR105" s="71"/>
      <c r="AS105" s="136">
        <v>0</v>
      </c>
      <c r="AT105" s="137">
        <f>ROUND(SUM(AV105:AW105),2)</f>
        <v>0</v>
      </c>
      <c r="AU105" s="138">
        <f>'SO1.2.2.2 - ÚRS'!P127</f>
        <v>0</v>
      </c>
      <c r="AV105" s="137">
        <f>'SO1.2.2.2 - ÚRS'!J37</f>
        <v>0</v>
      </c>
      <c r="AW105" s="137">
        <f>'SO1.2.2.2 - ÚRS'!J38</f>
        <v>0</v>
      </c>
      <c r="AX105" s="137">
        <f>'SO1.2.2.2 - ÚRS'!J39</f>
        <v>0</v>
      </c>
      <c r="AY105" s="137">
        <f>'SO1.2.2.2 - ÚRS'!J40</f>
        <v>0</v>
      </c>
      <c r="AZ105" s="137">
        <f>'SO1.2.2.2 - ÚRS'!F37</f>
        <v>0</v>
      </c>
      <c r="BA105" s="137">
        <f>'SO1.2.2.2 - ÚRS'!F38</f>
        <v>0</v>
      </c>
      <c r="BB105" s="137">
        <f>'SO1.2.2.2 - ÚRS'!F39</f>
        <v>0</v>
      </c>
      <c r="BC105" s="137">
        <f>'SO1.2.2.2 - ÚRS'!F40</f>
        <v>0</v>
      </c>
      <c r="BD105" s="139">
        <f>'SO1.2.2.2 - ÚRS'!F41</f>
        <v>0</v>
      </c>
      <c r="BE105" s="4"/>
      <c r="BT105" s="140" t="s">
        <v>114</v>
      </c>
      <c r="BV105" s="140" t="s">
        <v>78</v>
      </c>
      <c r="BW105" s="140" t="s">
        <v>118</v>
      </c>
      <c r="BX105" s="140" t="s">
        <v>111</v>
      </c>
      <c r="CL105" s="140" t="s">
        <v>1</v>
      </c>
    </row>
    <row r="106" s="7" customFormat="1" ht="16.5" customHeight="1">
      <c r="A106" s="7"/>
      <c r="B106" s="118"/>
      <c r="C106" s="119"/>
      <c r="D106" s="120" t="s">
        <v>119</v>
      </c>
      <c r="E106" s="120"/>
      <c r="F106" s="120"/>
      <c r="G106" s="120"/>
      <c r="H106" s="120"/>
      <c r="I106" s="121"/>
      <c r="J106" s="120" t="s">
        <v>120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2">
        <f>ROUND(SUM(AG107:AG112),2)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82</v>
      </c>
      <c r="AR106" s="125"/>
      <c r="AS106" s="126">
        <f>ROUND(SUM(AS107:AS112),2)</f>
        <v>0</v>
      </c>
      <c r="AT106" s="127">
        <f>ROUND(SUM(AV106:AW106),2)</f>
        <v>0</v>
      </c>
      <c r="AU106" s="128">
        <f>ROUND(SUM(AU107:AU112),5)</f>
        <v>0</v>
      </c>
      <c r="AV106" s="127">
        <f>ROUND(AZ106*L29,2)</f>
        <v>0</v>
      </c>
      <c r="AW106" s="127">
        <f>ROUND(BA106*L30,2)</f>
        <v>0</v>
      </c>
      <c r="AX106" s="127">
        <f>ROUND(BB106*L29,2)</f>
        <v>0</v>
      </c>
      <c r="AY106" s="127">
        <f>ROUND(BC106*L30,2)</f>
        <v>0</v>
      </c>
      <c r="AZ106" s="127">
        <f>ROUND(SUM(AZ107:AZ112),2)</f>
        <v>0</v>
      </c>
      <c r="BA106" s="127">
        <f>ROUND(SUM(BA107:BA112),2)</f>
        <v>0</v>
      </c>
      <c r="BB106" s="127">
        <f>ROUND(SUM(BB107:BB112),2)</f>
        <v>0</v>
      </c>
      <c r="BC106" s="127">
        <f>ROUND(SUM(BC107:BC112),2)</f>
        <v>0</v>
      </c>
      <c r="BD106" s="129">
        <f>ROUND(SUM(BD107:BD112),2)</f>
        <v>0</v>
      </c>
      <c r="BE106" s="7"/>
      <c r="BS106" s="130" t="s">
        <v>75</v>
      </c>
      <c r="BT106" s="130" t="s">
        <v>14</v>
      </c>
      <c r="BU106" s="130" t="s">
        <v>77</v>
      </c>
      <c r="BV106" s="130" t="s">
        <v>78</v>
      </c>
      <c r="BW106" s="130" t="s">
        <v>121</v>
      </c>
      <c r="BX106" s="130" t="s">
        <v>5</v>
      </c>
      <c r="CL106" s="130" t="s">
        <v>1</v>
      </c>
      <c r="CM106" s="130" t="s">
        <v>84</v>
      </c>
    </row>
    <row r="107" s="4" customFormat="1" ht="16.5" customHeight="1">
      <c r="A107" s="141" t="s">
        <v>89</v>
      </c>
      <c r="B107" s="69"/>
      <c r="C107" s="131"/>
      <c r="D107" s="131"/>
      <c r="E107" s="132" t="s">
        <v>122</v>
      </c>
      <c r="F107" s="132"/>
      <c r="G107" s="132"/>
      <c r="H107" s="132"/>
      <c r="I107" s="132"/>
      <c r="J107" s="131"/>
      <c r="K107" s="132" t="s">
        <v>123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4">
        <f>'SO2.1 - oprava kabelů 800...'!J32</f>
        <v>0</v>
      </c>
      <c r="AH107" s="131"/>
      <c r="AI107" s="131"/>
      <c r="AJ107" s="131"/>
      <c r="AK107" s="131"/>
      <c r="AL107" s="131"/>
      <c r="AM107" s="131"/>
      <c r="AN107" s="134">
        <f>SUM(AG107,AT107)</f>
        <v>0</v>
      </c>
      <c r="AO107" s="131"/>
      <c r="AP107" s="131"/>
      <c r="AQ107" s="135" t="s">
        <v>87</v>
      </c>
      <c r="AR107" s="71"/>
      <c r="AS107" s="136">
        <v>0</v>
      </c>
      <c r="AT107" s="137">
        <f>ROUND(SUM(AV107:AW107),2)</f>
        <v>0</v>
      </c>
      <c r="AU107" s="138">
        <f>'SO2.1 - oprava kabelů 800...'!P121</f>
        <v>0</v>
      </c>
      <c r="AV107" s="137">
        <f>'SO2.1 - oprava kabelů 800...'!J35</f>
        <v>0</v>
      </c>
      <c r="AW107" s="137">
        <f>'SO2.1 - oprava kabelů 800...'!J36</f>
        <v>0</v>
      </c>
      <c r="AX107" s="137">
        <f>'SO2.1 - oprava kabelů 800...'!J37</f>
        <v>0</v>
      </c>
      <c r="AY107" s="137">
        <f>'SO2.1 - oprava kabelů 800...'!J38</f>
        <v>0</v>
      </c>
      <c r="AZ107" s="137">
        <f>'SO2.1 - oprava kabelů 800...'!F35</f>
        <v>0</v>
      </c>
      <c r="BA107" s="137">
        <f>'SO2.1 - oprava kabelů 800...'!F36</f>
        <v>0</v>
      </c>
      <c r="BB107" s="137">
        <f>'SO2.1 - oprava kabelů 800...'!F37</f>
        <v>0</v>
      </c>
      <c r="BC107" s="137">
        <f>'SO2.1 - oprava kabelů 800...'!F38</f>
        <v>0</v>
      </c>
      <c r="BD107" s="139">
        <f>'SO2.1 - oprava kabelů 800...'!F39</f>
        <v>0</v>
      </c>
      <c r="BE107" s="4"/>
      <c r="BT107" s="140" t="s">
        <v>84</v>
      </c>
      <c r="BV107" s="140" t="s">
        <v>78</v>
      </c>
      <c r="BW107" s="140" t="s">
        <v>124</v>
      </c>
      <c r="BX107" s="140" t="s">
        <v>121</v>
      </c>
      <c r="CL107" s="140" t="s">
        <v>1</v>
      </c>
    </row>
    <row r="108" s="4" customFormat="1" ht="16.5" customHeight="1">
      <c r="A108" s="141" t="s">
        <v>89</v>
      </c>
      <c r="B108" s="69"/>
      <c r="C108" s="131"/>
      <c r="D108" s="131"/>
      <c r="E108" s="132" t="s">
        <v>125</v>
      </c>
      <c r="F108" s="132"/>
      <c r="G108" s="132"/>
      <c r="H108" s="132"/>
      <c r="I108" s="132"/>
      <c r="J108" s="131"/>
      <c r="K108" s="132" t="s">
        <v>126</v>
      </c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4">
        <f>'SO2.2 - oprava kabelů 800...'!J32</f>
        <v>0</v>
      </c>
      <c r="AH108" s="131"/>
      <c r="AI108" s="131"/>
      <c r="AJ108" s="131"/>
      <c r="AK108" s="131"/>
      <c r="AL108" s="131"/>
      <c r="AM108" s="131"/>
      <c r="AN108" s="134">
        <f>SUM(AG108,AT108)</f>
        <v>0</v>
      </c>
      <c r="AO108" s="131"/>
      <c r="AP108" s="131"/>
      <c r="AQ108" s="135" t="s">
        <v>87</v>
      </c>
      <c r="AR108" s="71"/>
      <c r="AS108" s="136">
        <v>0</v>
      </c>
      <c r="AT108" s="137">
        <f>ROUND(SUM(AV108:AW108),2)</f>
        <v>0</v>
      </c>
      <c r="AU108" s="138">
        <f>'SO2.2 - oprava kabelů 800...'!P122</f>
        <v>0</v>
      </c>
      <c r="AV108" s="137">
        <f>'SO2.2 - oprava kabelů 800...'!J35</f>
        <v>0</v>
      </c>
      <c r="AW108" s="137">
        <f>'SO2.2 - oprava kabelů 800...'!J36</f>
        <v>0</v>
      </c>
      <c r="AX108" s="137">
        <f>'SO2.2 - oprava kabelů 800...'!J37</f>
        <v>0</v>
      </c>
      <c r="AY108" s="137">
        <f>'SO2.2 - oprava kabelů 800...'!J38</f>
        <v>0</v>
      </c>
      <c r="AZ108" s="137">
        <f>'SO2.2 - oprava kabelů 800...'!F35</f>
        <v>0</v>
      </c>
      <c r="BA108" s="137">
        <f>'SO2.2 - oprava kabelů 800...'!F36</f>
        <v>0</v>
      </c>
      <c r="BB108" s="137">
        <f>'SO2.2 - oprava kabelů 800...'!F37</f>
        <v>0</v>
      </c>
      <c r="BC108" s="137">
        <f>'SO2.2 - oprava kabelů 800...'!F38</f>
        <v>0</v>
      </c>
      <c r="BD108" s="139">
        <f>'SO2.2 - oprava kabelů 800...'!F39</f>
        <v>0</v>
      </c>
      <c r="BE108" s="4"/>
      <c r="BT108" s="140" t="s">
        <v>84</v>
      </c>
      <c r="BV108" s="140" t="s">
        <v>78</v>
      </c>
      <c r="BW108" s="140" t="s">
        <v>127</v>
      </c>
      <c r="BX108" s="140" t="s">
        <v>121</v>
      </c>
      <c r="CL108" s="140" t="s">
        <v>1</v>
      </c>
    </row>
    <row r="109" s="4" customFormat="1" ht="16.5" customHeight="1">
      <c r="A109" s="141" t="s">
        <v>89</v>
      </c>
      <c r="B109" s="69"/>
      <c r="C109" s="131"/>
      <c r="D109" s="131"/>
      <c r="E109" s="132" t="s">
        <v>128</v>
      </c>
      <c r="F109" s="132"/>
      <c r="G109" s="132"/>
      <c r="H109" s="132"/>
      <c r="I109" s="132"/>
      <c r="J109" s="131"/>
      <c r="K109" s="132" t="s">
        <v>129</v>
      </c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4">
        <f>'SO2.3 - oprava kabelů - S...'!J32</f>
        <v>0</v>
      </c>
      <c r="AH109" s="131"/>
      <c r="AI109" s="131"/>
      <c r="AJ109" s="131"/>
      <c r="AK109" s="131"/>
      <c r="AL109" s="131"/>
      <c r="AM109" s="131"/>
      <c r="AN109" s="134">
        <f>SUM(AG109,AT109)</f>
        <v>0</v>
      </c>
      <c r="AO109" s="131"/>
      <c r="AP109" s="131"/>
      <c r="AQ109" s="135" t="s">
        <v>87</v>
      </c>
      <c r="AR109" s="71"/>
      <c r="AS109" s="136">
        <v>0</v>
      </c>
      <c r="AT109" s="137">
        <f>ROUND(SUM(AV109:AW109),2)</f>
        <v>0</v>
      </c>
      <c r="AU109" s="138">
        <f>'SO2.3 - oprava kabelů - S...'!P121</f>
        <v>0</v>
      </c>
      <c r="AV109" s="137">
        <f>'SO2.3 - oprava kabelů - S...'!J35</f>
        <v>0</v>
      </c>
      <c r="AW109" s="137">
        <f>'SO2.3 - oprava kabelů - S...'!J36</f>
        <v>0</v>
      </c>
      <c r="AX109" s="137">
        <f>'SO2.3 - oprava kabelů - S...'!J37</f>
        <v>0</v>
      </c>
      <c r="AY109" s="137">
        <f>'SO2.3 - oprava kabelů - S...'!J38</f>
        <v>0</v>
      </c>
      <c r="AZ109" s="137">
        <f>'SO2.3 - oprava kabelů - S...'!F35</f>
        <v>0</v>
      </c>
      <c r="BA109" s="137">
        <f>'SO2.3 - oprava kabelů - S...'!F36</f>
        <v>0</v>
      </c>
      <c r="BB109" s="137">
        <f>'SO2.3 - oprava kabelů - S...'!F37</f>
        <v>0</v>
      </c>
      <c r="BC109" s="137">
        <f>'SO2.3 - oprava kabelů - S...'!F38</f>
        <v>0</v>
      </c>
      <c r="BD109" s="139">
        <f>'SO2.3 - oprava kabelů - S...'!F39</f>
        <v>0</v>
      </c>
      <c r="BE109" s="4"/>
      <c r="BT109" s="140" t="s">
        <v>84</v>
      </c>
      <c r="BV109" s="140" t="s">
        <v>78</v>
      </c>
      <c r="BW109" s="140" t="s">
        <v>130</v>
      </c>
      <c r="BX109" s="140" t="s">
        <v>121</v>
      </c>
      <c r="CL109" s="140" t="s">
        <v>1</v>
      </c>
    </row>
    <row r="110" s="4" customFormat="1" ht="16.5" customHeight="1">
      <c r="A110" s="141" t="s">
        <v>89</v>
      </c>
      <c r="B110" s="69"/>
      <c r="C110" s="131"/>
      <c r="D110" s="131"/>
      <c r="E110" s="132" t="s">
        <v>131</v>
      </c>
      <c r="F110" s="132"/>
      <c r="G110" s="132"/>
      <c r="H110" s="132"/>
      <c r="I110" s="132"/>
      <c r="J110" s="131"/>
      <c r="K110" s="132" t="s">
        <v>132</v>
      </c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4">
        <f>'SO2.4 - oprava kabelů - S...'!J32</f>
        <v>0</v>
      </c>
      <c r="AH110" s="131"/>
      <c r="AI110" s="131"/>
      <c r="AJ110" s="131"/>
      <c r="AK110" s="131"/>
      <c r="AL110" s="131"/>
      <c r="AM110" s="131"/>
      <c r="AN110" s="134">
        <f>SUM(AG110,AT110)</f>
        <v>0</v>
      </c>
      <c r="AO110" s="131"/>
      <c r="AP110" s="131"/>
      <c r="AQ110" s="135" t="s">
        <v>87</v>
      </c>
      <c r="AR110" s="71"/>
      <c r="AS110" s="136">
        <v>0</v>
      </c>
      <c r="AT110" s="137">
        <f>ROUND(SUM(AV110:AW110),2)</f>
        <v>0</v>
      </c>
      <c r="AU110" s="138">
        <f>'SO2.4 - oprava kabelů - S...'!P122</f>
        <v>0</v>
      </c>
      <c r="AV110" s="137">
        <f>'SO2.4 - oprava kabelů - S...'!J35</f>
        <v>0</v>
      </c>
      <c r="AW110" s="137">
        <f>'SO2.4 - oprava kabelů - S...'!J36</f>
        <v>0</v>
      </c>
      <c r="AX110" s="137">
        <f>'SO2.4 - oprava kabelů - S...'!J37</f>
        <v>0</v>
      </c>
      <c r="AY110" s="137">
        <f>'SO2.4 - oprava kabelů - S...'!J38</f>
        <v>0</v>
      </c>
      <c r="AZ110" s="137">
        <f>'SO2.4 - oprava kabelů - S...'!F35</f>
        <v>0</v>
      </c>
      <c r="BA110" s="137">
        <f>'SO2.4 - oprava kabelů - S...'!F36</f>
        <v>0</v>
      </c>
      <c r="BB110" s="137">
        <f>'SO2.4 - oprava kabelů - S...'!F37</f>
        <v>0</v>
      </c>
      <c r="BC110" s="137">
        <f>'SO2.4 - oprava kabelů - S...'!F38</f>
        <v>0</v>
      </c>
      <c r="BD110" s="139">
        <f>'SO2.4 - oprava kabelů - S...'!F39</f>
        <v>0</v>
      </c>
      <c r="BE110" s="4"/>
      <c r="BT110" s="140" t="s">
        <v>84</v>
      </c>
      <c r="BV110" s="140" t="s">
        <v>78</v>
      </c>
      <c r="BW110" s="140" t="s">
        <v>133</v>
      </c>
      <c r="BX110" s="140" t="s">
        <v>121</v>
      </c>
      <c r="CL110" s="140" t="s">
        <v>1</v>
      </c>
    </row>
    <row r="111" s="4" customFormat="1" ht="16.5" customHeight="1">
      <c r="A111" s="141" t="s">
        <v>89</v>
      </c>
      <c r="B111" s="69"/>
      <c r="C111" s="131"/>
      <c r="D111" s="131"/>
      <c r="E111" s="132" t="s">
        <v>134</v>
      </c>
      <c r="F111" s="132"/>
      <c r="G111" s="132"/>
      <c r="H111" s="132"/>
      <c r="I111" s="132"/>
      <c r="J111" s="131"/>
      <c r="K111" s="132" t="s">
        <v>135</v>
      </c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4">
        <f>'SO2.5 - oprava kabelů St ...'!J32</f>
        <v>0</v>
      </c>
      <c r="AH111" s="131"/>
      <c r="AI111" s="131"/>
      <c r="AJ111" s="131"/>
      <c r="AK111" s="131"/>
      <c r="AL111" s="131"/>
      <c r="AM111" s="131"/>
      <c r="AN111" s="134">
        <f>SUM(AG111,AT111)</f>
        <v>0</v>
      </c>
      <c r="AO111" s="131"/>
      <c r="AP111" s="131"/>
      <c r="AQ111" s="135" t="s">
        <v>87</v>
      </c>
      <c r="AR111" s="71"/>
      <c r="AS111" s="136">
        <v>0</v>
      </c>
      <c r="AT111" s="137">
        <f>ROUND(SUM(AV111:AW111),2)</f>
        <v>0</v>
      </c>
      <c r="AU111" s="138">
        <f>'SO2.5 - oprava kabelů St ...'!P121</f>
        <v>0</v>
      </c>
      <c r="AV111" s="137">
        <f>'SO2.5 - oprava kabelů St ...'!J35</f>
        <v>0</v>
      </c>
      <c r="AW111" s="137">
        <f>'SO2.5 - oprava kabelů St ...'!J36</f>
        <v>0</v>
      </c>
      <c r="AX111" s="137">
        <f>'SO2.5 - oprava kabelů St ...'!J37</f>
        <v>0</v>
      </c>
      <c r="AY111" s="137">
        <f>'SO2.5 - oprava kabelů St ...'!J38</f>
        <v>0</v>
      </c>
      <c r="AZ111" s="137">
        <f>'SO2.5 - oprava kabelů St ...'!F35</f>
        <v>0</v>
      </c>
      <c r="BA111" s="137">
        <f>'SO2.5 - oprava kabelů St ...'!F36</f>
        <v>0</v>
      </c>
      <c r="BB111" s="137">
        <f>'SO2.5 - oprava kabelů St ...'!F37</f>
        <v>0</v>
      </c>
      <c r="BC111" s="137">
        <f>'SO2.5 - oprava kabelů St ...'!F38</f>
        <v>0</v>
      </c>
      <c r="BD111" s="139">
        <f>'SO2.5 - oprava kabelů St ...'!F39</f>
        <v>0</v>
      </c>
      <c r="BE111" s="4"/>
      <c r="BT111" s="140" t="s">
        <v>84</v>
      </c>
      <c r="BV111" s="140" t="s">
        <v>78</v>
      </c>
      <c r="BW111" s="140" t="s">
        <v>136</v>
      </c>
      <c r="BX111" s="140" t="s">
        <v>121</v>
      </c>
      <c r="CL111" s="140" t="s">
        <v>1</v>
      </c>
    </row>
    <row r="112" s="4" customFormat="1" ht="16.5" customHeight="1">
      <c r="A112" s="141" t="s">
        <v>89</v>
      </c>
      <c r="B112" s="69"/>
      <c r="C112" s="131"/>
      <c r="D112" s="131"/>
      <c r="E112" s="132" t="s">
        <v>137</v>
      </c>
      <c r="F112" s="132"/>
      <c r="G112" s="132"/>
      <c r="H112" s="132"/>
      <c r="I112" s="132"/>
      <c r="J112" s="131"/>
      <c r="K112" s="132" t="s">
        <v>138</v>
      </c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4">
        <f>'SO2.6 - oprava kabelů St ...'!J32</f>
        <v>0</v>
      </c>
      <c r="AH112" s="131"/>
      <c r="AI112" s="131"/>
      <c r="AJ112" s="131"/>
      <c r="AK112" s="131"/>
      <c r="AL112" s="131"/>
      <c r="AM112" s="131"/>
      <c r="AN112" s="134">
        <f>SUM(AG112,AT112)</f>
        <v>0</v>
      </c>
      <c r="AO112" s="131"/>
      <c r="AP112" s="131"/>
      <c r="AQ112" s="135" t="s">
        <v>87</v>
      </c>
      <c r="AR112" s="71"/>
      <c r="AS112" s="136">
        <v>0</v>
      </c>
      <c r="AT112" s="137">
        <f>ROUND(SUM(AV112:AW112),2)</f>
        <v>0</v>
      </c>
      <c r="AU112" s="138">
        <f>'SO2.6 - oprava kabelů St ...'!P122</f>
        <v>0</v>
      </c>
      <c r="AV112" s="137">
        <f>'SO2.6 - oprava kabelů St ...'!J35</f>
        <v>0</v>
      </c>
      <c r="AW112" s="137">
        <f>'SO2.6 - oprava kabelů St ...'!J36</f>
        <v>0</v>
      </c>
      <c r="AX112" s="137">
        <f>'SO2.6 - oprava kabelů St ...'!J37</f>
        <v>0</v>
      </c>
      <c r="AY112" s="137">
        <f>'SO2.6 - oprava kabelů St ...'!J38</f>
        <v>0</v>
      </c>
      <c r="AZ112" s="137">
        <f>'SO2.6 - oprava kabelů St ...'!F35</f>
        <v>0</v>
      </c>
      <c r="BA112" s="137">
        <f>'SO2.6 - oprava kabelů St ...'!F36</f>
        <v>0</v>
      </c>
      <c r="BB112" s="137">
        <f>'SO2.6 - oprava kabelů St ...'!F37</f>
        <v>0</v>
      </c>
      <c r="BC112" s="137">
        <f>'SO2.6 - oprava kabelů St ...'!F38</f>
        <v>0</v>
      </c>
      <c r="BD112" s="139">
        <f>'SO2.6 - oprava kabelů St ...'!F39</f>
        <v>0</v>
      </c>
      <c r="BE112" s="4"/>
      <c r="BT112" s="140" t="s">
        <v>84</v>
      </c>
      <c r="BV112" s="140" t="s">
        <v>78</v>
      </c>
      <c r="BW112" s="140" t="s">
        <v>139</v>
      </c>
      <c r="BX112" s="140" t="s">
        <v>121</v>
      </c>
      <c r="CL112" s="140" t="s">
        <v>1</v>
      </c>
    </row>
    <row r="113" s="7" customFormat="1" ht="16.5" customHeight="1">
      <c r="A113" s="7"/>
      <c r="B113" s="118"/>
      <c r="C113" s="119"/>
      <c r="D113" s="120" t="s">
        <v>140</v>
      </c>
      <c r="E113" s="120"/>
      <c r="F113" s="120"/>
      <c r="G113" s="120"/>
      <c r="H113" s="120"/>
      <c r="I113" s="121"/>
      <c r="J113" s="120" t="s">
        <v>141</v>
      </c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2">
        <f>ROUND(SUM(AG114:AG115),2)</f>
        <v>0</v>
      </c>
      <c r="AH113" s="121"/>
      <c r="AI113" s="121"/>
      <c r="AJ113" s="121"/>
      <c r="AK113" s="121"/>
      <c r="AL113" s="121"/>
      <c r="AM113" s="121"/>
      <c r="AN113" s="123">
        <f>SUM(AG113,AT113)</f>
        <v>0</v>
      </c>
      <c r="AO113" s="121"/>
      <c r="AP113" s="121"/>
      <c r="AQ113" s="124" t="s">
        <v>82</v>
      </c>
      <c r="AR113" s="125"/>
      <c r="AS113" s="126">
        <f>ROUND(SUM(AS114:AS115),2)</f>
        <v>0</v>
      </c>
      <c r="AT113" s="127">
        <f>ROUND(SUM(AV113:AW113),2)</f>
        <v>0</v>
      </c>
      <c r="AU113" s="128">
        <f>ROUND(SUM(AU114:AU115),5)</f>
        <v>0</v>
      </c>
      <c r="AV113" s="127">
        <f>ROUND(AZ113*L29,2)</f>
        <v>0</v>
      </c>
      <c r="AW113" s="127">
        <f>ROUND(BA113*L30,2)</f>
        <v>0</v>
      </c>
      <c r="AX113" s="127">
        <f>ROUND(BB113*L29,2)</f>
        <v>0</v>
      </c>
      <c r="AY113" s="127">
        <f>ROUND(BC113*L30,2)</f>
        <v>0</v>
      </c>
      <c r="AZ113" s="127">
        <f>ROUND(SUM(AZ114:AZ115),2)</f>
        <v>0</v>
      </c>
      <c r="BA113" s="127">
        <f>ROUND(SUM(BA114:BA115),2)</f>
        <v>0</v>
      </c>
      <c r="BB113" s="127">
        <f>ROUND(SUM(BB114:BB115),2)</f>
        <v>0</v>
      </c>
      <c r="BC113" s="127">
        <f>ROUND(SUM(BC114:BC115),2)</f>
        <v>0</v>
      </c>
      <c r="BD113" s="129">
        <f>ROUND(SUM(BD114:BD115),2)</f>
        <v>0</v>
      </c>
      <c r="BE113" s="7"/>
      <c r="BS113" s="130" t="s">
        <v>75</v>
      </c>
      <c r="BT113" s="130" t="s">
        <v>14</v>
      </c>
      <c r="BU113" s="130" t="s">
        <v>77</v>
      </c>
      <c r="BV113" s="130" t="s">
        <v>78</v>
      </c>
      <c r="BW113" s="130" t="s">
        <v>142</v>
      </c>
      <c r="BX113" s="130" t="s">
        <v>5</v>
      </c>
      <c r="CL113" s="130" t="s">
        <v>1</v>
      </c>
      <c r="CM113" s="130" t="s">
        <v>84</v>
      </c>
    </row>
    <row r="114" s="4" customFormat="1" ht="16.5" customHeight="1">
      <c r="A114" s="141" t="s">
        <v>89</v>
      </c>
      <c r="B114" s="69"/>
      <c r="C114" s="131"/>
      <c r="D114" s="131"/>
      <c r="E114" s="132" t="s">
        <v>143</v>
      </c>
      <c r="F114" s="132"/>
      <c r="G114" s="132"/>
      <c r="H114" s="132"/>
      <c r="I114" s="132"/>
      <c r="J114" s="131"/>
      <c r="K114" s="132" t="s">
        <v>144</v>
      </c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4">
        <f>'SO3.1 - optika_HDPE'!J32</f>
        <v>0</v>
      </c>
      <c r="AH114" s="131"/>
      <c r="AI114" s="131"/>
      <c r="AJ114" s="131"/>
      <c r="AK114" s="131"/>
      <c r="AL114" s="131"/>
      <c r="AM114" s="131"/>
      <c r="AN114" s="134">
        <f>SUM(AG114,AT114)</f>
        <v>0</v>
      </c>
      <c r="AO114" s="131"/>
      <c r="AP114" s="131"/>
      <c r="AQ114" s="135" t="s">
        <v>87</v>
      </c>
      <c r="AR114" s="71"/>
      <c r="AS114" s="136">
        <v>0</v>
      </c>
      <c r="AT114" s="137">
        <f>ROUND(SUM(AV114:AW114),2)</f>
        <v>0</v>
      </c>
      <c r="AU114" s="138">
        <f>'SO3.1 - optika_HDPE'!P120</f>
        <v>0</v>
      </c>
      <c r="AV114" s="137">
        <f>'SO3.1 - optika_HDPE'!J35</f>
        <v>0</v>
      </c>
      <c r="AW114" s="137">
        <f>'SO3.1 - optika_HDPE'!J36</f>
        <v>0</v>
      </c>
      <c r="AX114" s="137">
        <f>'SO3.1 - optika_HDPE'!J37</f>
        <v>0</v>
      </c>
      <c r="AY114" s="137">
        <f>'SO3.1 - optika_HDPE'!J38</f>
        <v>0</v>
      </c>
      <c r="AZ114" s="137">
        <f>'SO3.1 - optika_HDPE'!F35</f>
        <v>0</v>
      </c>
      <c r="BA114" s="137">
        <f>'SO3.1 - optika_HDPE'!F36</f>
        <v>0</v>
      </c>
      <c r="BB114" s="137">
        <f>'SO3.1 - optika_HDPE'!F37</f>
        <v>0</v>
      </c>
      <c r="BC114" s="137">
        <f>'SO3.1 - optika_HDPE'!F38</f>
        <v>0</v>
      </c>
      <c r="BD114" s="139">
        <f>'SO3.1 - optika_HDPE'!F39</f>
        <v>0</v>
      </c>
      <c r="BE114" s="4"/>
      <c r="BT114" s="140" t="s">
        <v>84</v>
      </c>
      <c r="BV114" s="140" t="s">
        <v>78</v>
      </c>
      <c r="BW114" s="140" t="s">
        <v>145</v>
      </c>
      <c r="BX114" s="140" t="s">
        <v>142</v>
      </c>
      <c r="CL114" s="140" t="s">
        <v>1</v>
      </c>
    </row>
    <row r="115" s="4" customFormat="1" ht="16.5" customHeight="1">
      <c r="A115" s="141" t="s">
        <v>89</v>
      </c>
      <c r="B115" s="69"/>
      <c r="C115" s="131"/>
      <c r="D115" s="131"/>
      <c r="E115" s="132" t="s">
        <v>146</v>
      </c>
      <c r="F115" s="132"/>
      <c r="G115" s="132"/>
      <c r="H115" s="132"/>
      <c r="I115" s="132"/>
      <c r="J115" s="131"/>
      <c r="K115" s="132" t="s">
        <v>147</v>
      </c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4">
        <f>'SO3.2 - aktivní prvky'!J32</f>
        <v>0</v>
      </c>
      <c r="AH115" s="131"/>
      <c r="AI115" s="131"/>
      <c r="AJ115" s="131"/>
      <c r="AK115" s="131"/>
      <c r="AL115" s="131"/>
      <c r="AM115" s="131"/>
      <c r="AN115" s="134">
        <f>SUM(AG115,AT115)</f>
        <v>0</v>
      </c>
      <c r="AO115" s="131"/>
      <c r="AP115" s="131"/>
      <c r="AQ115" s="135" t="s">
        <v>87</v>
      </c>
      <c r="AR115" s="71"/>
      <c r="AS115" s="136">
        <v>0</v>
      </c>
      <c r="AT115" s="137">
        <f>ROUND(SUM(AV115:AW115),2)</f>
        <v>0</v>
      </c>
      <c r="AU115" s="138">
        <f>'SO3.2 - aktivní prvky'!P120</f>
        <v>0</v>
      </c>
      <c r="AV115" s="137">
        <f>'SO3.2 - aktivní prvky'!J35</f>
        <v>0</v>
      </c>
      <c r="AW115" s="137">
        <f>'SO3.2 - aktivní prvky'!J36</f>
        <v>0</v>
      </c>
      <c r="AX115" s="137">
        <f>'SO3.2 - aktivní prvky'!J37</f>
        <v>0</v>
      </c>
      <c r="AY115" s="137">
        <f>'SO3.2 - aktivní prvky'!J38</f>
        <v>0</v>
      </c>
      <c r="AZ115" s="137">
        <f>'SO3.2 - aktivní prvky'!F35</f>
        <v>0</v>
      </c>
      <c r="BA115" s="137">
        <f>'SO3.2 - aktivní prvky'!F36</f>
        <v>0</v>
      </c>
      <c r="BB115" s="137">
        <f>'SO3.2 - aktivní prvky'!F37</f>
        <v>0</v>
      </c>
      <c r="BC115" s="137">
        <f>'SO3.2 - aktivní prvky'!F38</f>
        <v>0</v>
      </c>
      <c r="BD115" s="139">
        <f>'SO3.2 - aktivní prvky'!F39</f>
        <v>0</v>
      </c>
      <c r="BE115" s="4"/>
      <c r="BT115" s="140" t="s">
        <v>84</v>
      </c>
      <c r="BV115" s="140" t="s">
        <v>78</v>
      </c>
      <c r="BW115" s="140" t="s">
        <v>148</v>
      </c>
      <c r="BX115" s="140" t="s">
        <v>142</v>
      </c>
      <c r="CL115" s="140" t="s">
        <v>1</v>
      </c>
    </row>
    <row r="116" s="7" customFormat="1" ht="16.5" customHeight="1">
      <c r="A116" s="141" t="s">
        <v>89</v>
      </c>
      <c r="B116" s="118"/>
      <c r="C116" s="119"/>
      <c r="D116" s="120" t="s">
        <v>149</v>
      </c>
      <c r="E116" s="120"/>
      <c r="F116" s="120"/>
      <c r="G116" s="120"/>
      <c r="H116" s="120"/>
      <c r="I116" s="121"/>
      <c r="J116" s="120" t="s">
        <v>150</v>
      </c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3">
        <f>'SO4 - VON'!J30</f>
        <v>0</v>
      </c>
      <c r="AH116" s="121"/>
      <c r="AI116" s="121"/>
      <c r="AJ116" s="121"/>
      <c r="AK116" s="121"/>
      <c r="AL116" s="121"/>
      <c r="AM116" s="121"/>
      <c r="AN116" s="123">
        <f>SUM(AG116,AT116)</f>
        <v>0</v>
      </c>
      <c r="AO116" s="121"/>
      <c r="AP116" s="121"/>
      <c r="AQ116" s="124" t="s">
        <v>150</v>
      </c>
      <c r="AR116" s="125"/>
      <c r="AS116" s="142">
        <v>0</v>
      </c>
      <c r="AT116" s="143">
        <f>ROUND(SUM(AV116:AW116),2)</f>
        <v>0</v>
      </c>
      <c r="AU116" s="144">
        <f>'SO4 - VON'!P117</f>
        <v>0</v>
      </c>
      <c r="AV116" s="143">
        <f>'SO4 - VON'!J33</f>
        <v>0</v>
      </c>
      <c r="AW116" s="143">
        <f>'SO4 - VON'!J34</f>
        <v>0</v>
      </c>
      <c r="AX116" s="143">
        <f>'SO4 - VON'!J35</f>
        <v>0</v>
      </c>
      <c r="AY116" s="143">
        <f>'SO4 - VON'!J36</f>
        <v>0</v>
      </c>
      <c r="AZ116" s="143">
        <f>'SO4 - VON'!F33</f>
        <v>0</v>
      </c>
      <c r="BA116" s="143">
        <f>'SO4 - VON'!F34</f>
        <v>0</v>
      </c>
      <c r="BB116" s="143">
        <f>'SO4 - VON'!F35</f>
        <v>0</v>
      </c>
      <c r="BC116" s="143">
        <f>'SO4 - VON'!F36</f>
        <v>0</v>
      </c>
      <c r="BD116" s="145">
        <f>'SO4 - VON'!F37</f>
        <v>0</v>
      </c>
      <c r="BE116" s="7"/>
      <c r="BT116" s="130" t="s">
        <v>14</v>
      </c>
      <c r="BV116" s="130" t="s">
        <v>78</v>
      </c>
      <c r="BW116" s="130" t="s">
        <v>151</v>
      </c>
      <c r="BX116" s="130" t="s">
        <v>5</v>
      </c>
      <c r="CL116" s="130" t="s">
        <v>1</v>
      </c>
      <c r="CM116" s="130" t="s">
        <v>84</v>
      </c>
    </row>
    <row r="117" s="2" customFormat="1" ht="30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43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43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</row>
  </sheetData>
  <sheetProtection sheet="1" formatColumns="0" formatRows="0" objects="1" scenarios="1" spinCount="100000" saltValue="H4STZtebNXeOhdtCYrNnhYGGJTvIrRFAQ5WpX4ehcHNxvOw6DD6S4xxkPY2ednsok7o7nBXLxBmIcwPjGPIgTQ==" hashValue="pwvSYS21VbsfRPFv6pNz3QNibSoI9ahaBsn9+YEm4WFGdF9EMU3EZ+N7lq7uhkeDGYEEfzDH8NO0KeUqqZoepQ==" algorithmName="SHA-512" password="CC35"/>
  <mergeCells count="12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14:AP114"/>
    <mergeCell ref="AN113:AP113"/>
    <mergeCell ref="AN115:AP115"/>
    <mergeCell ref="AN116:AP116"/>
    <mergeCell ref="E111:I111"/>
    <mergeCell ref="E110:I110"/>
    <mergeCell ref="E112:I112"/>
    <mergeCell ref="D113:H113"/>
    <mergeCell ref="E114:I114"/>
    <mergeCell ref="E115:I115"/>
    <mergeCell ref="D116:H116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AG113:AM113"/>
    <mergeCell ref="AG114:AM114"/>
    <mergeCell ref="AG115:AM115"/>
    <mergeCell ref="AG116:AM116"/>
    <mergeCell ref="K109:AF109"/>
    <mergeCell ref="K108:AF108"/>
    <mergeCell ref="K110:AF110"/>
    <mergeCell ref="K111:AF111"/>
    <mergeCell ref="K112:AF112"/>
    <mergeCell ref="J113:AF113"/>
    <mergeCell ref="K114:AF114"/>
    <mergeCell ref="K115:AF115"/>
    <mergeCell ref="J116:AF116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L97:AF97"/>
    <mergeCell ref="L98:AF98"/>
    <mergeCell ref="L99:AF99"/>
    <mergeCell ref="L100:AF100"/>
    <mergeCell ref="K101:AF101"/>
    <mergeCell ref="L102:AF102"/>
    <mergeCell ref="L103:AF103"/>
    <mergeCell ref="M104:AF104"/>
    <mergeCell ref="M105:AF105"/>
    <mergeCell ref="J106:AF106"/>
    <mergeCell ref="K107:AF107"/>
    <mergeCell ref="D95:H95"/>
    <mergeCell ref="F102:J102"/>
    <mergeCell ref="E96:I96"/>
    <mergeCell ref="F97:J97"/>
    <mergeCell ref="F98:J98"/>
    <mergeCell ref="F99:J99"/>
    <mergeCell ref="F100:J100"/>
    <mergeCell ref="E101:I101"/>
    <mergeCell ref="F103:J103"/>
    <mergeCell ref="G104:K104"/>
    <mergeCell ref="G105:K105"/>
    <mergeCell ref="D106:H106"/>
    <mergeCell ref="E107:I107"/>
    <mergeCell ref="E108:I108"/>
    <mergeCell ref="E109:I109"/>
    <mergeCell ref="AN98:AP98"/>
    <mergeCell ref="AN101:AP101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AN112:AP112"/>
  </mergeCells>
  <hyperlinks>
    <hyperlink ref="A97" location="'SO1.1.1 - rozvody a osvět...'!C2" display="/"/>
    <hyperlink ref="A98" location="'SO1.1.2 - výstavba TS u st.3'!C2" display="/"/>
    <hyperlink ref="A99" location="'SO1.1.3 - úprava TS u st.5'!C2" display="/"/>
    <hyperlink ref="A100" location="'SO1.1.4 - zemní práce'!C2" display="/"/>
    <hyperlink ref="A102" location="'SO1.2.1 - oprava TR a NL'!C2" display="/"/>
    <hyperlink ref="A104" location="'SO1.2.2.1 - SOÚŽI'!C2" display="/"/>
    <hyperlink ref="A105" location="'SO1.2.2.2 - ÚRS'!C2" display="/"/>
    <hyperlink ref="A107" location="'SO2.1 - oprava kabelů 800...'!C2" display="/"/>
    <hyperlink ref="A108" location="'SO2.2 - oprava kabelů 800...'!C2" display="/"/>
    <hyperlink ref="A109" location="'SO2.3 - oprava kabelů - S...'!C2" display="/"/>
    <hyperlink ref="A110" location="'SO2.4 - oprava kabelů - S...'!C2" display="/"/>
    <hyperlink ref="A111" location="'SO2.5 - oprava kabelů St ...'!C2" display="/"/>
    <hyperlink ref="A112" location="'SO2.6 - oprava kabelů St ...'!C2" display="/"/>
    <hyperlink ref="A114" location="'SO3.1 - optika_HDPE'!C2" display="/"/>
    <hyperlink ref="A115" location="'SO3.2 - aktivní prvky'!C2" display="/"/>
    <hyperlink ref="A116" location="'SO4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1345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ROUND((SUM(BE122:BE125)),  2)</f>
        <v>0</v>
      </c>
      <c r="G35" s="37"/>
      <c r="H35" s="37"/>
      <c r="I35" s="171">
        <v>0.20999999999999999</v>
      </c>
      <c r="J35" s="170">
        <f>ROUND(((SUM(BE122:BE125))*I35),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ROUND((SUM(BF122:BF125)),  2)</f>
        <v>0</v>
      </c>
      <c r="G36" s="37"/>
      <c r="H36" s="37"/>
      <c r="I36" s="171">
        <v>0.14999999999999999</v>
      </c>
      <c r="J36" s="170">
        <f>ROUND(((SUM(BF122:BF125))*I36),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ROUND((SUM(BG122:BG125)),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ROUND((SUM(BH122:BH125)),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ROUND((SUM(BI122:BI125)),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SO2.2 - oprava kabelů 8002 a 8004 - ÚRS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910</v>
      </c>
      <c r="E99" s="206"/>
      <c r="F99" s="206"/>
      <c r="G99" s="206"/>
      <c r="H99" s="206"/>
      <c r="I99" s="207"/>
      <c r="J99" s="208">
        <f>J123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4" customFormat="1" ht="19.92" customHeight="1">
      <c r="A100" s="14"/>
      <c r="B100" s="290"/>
      <c r="C100" s="131"/>
      <c r="D100" s="291" t="s">
        <v>911</v>
      </c>
      <c r="E100" s="292"/>
      <c r="F100" s="292"/>
      <c r="G100" s="292"/>
      <c r="H100" s="292"/>
      <c r="I100" s="293"/>
      <c r="J100" s="294">
        <f>J124</f>
        <v>0</v>
      </c>
      <c r="K100" s="131"/>
      <c r="L100" s="29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55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9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9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165</v>
      </c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96" t="str">
        <f>E7</f>
        <v>Oprava rozvodů elektrické energie v ŽST Ústí n.L. západ_v2</v>
      </c>
      <c r="F110" s="31"/>
      <c r="G110" s="31"/>
      <c r="H110" s="31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153</v>
      </c>
      <c r="D111" s="21"/>
      <c r="E111" s="21"/>
      <c r="F111" s="21"/>
      <c r="G111" s="21"/>
      <c r="H111" s="21"/>
      <c r="I111" s="146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96" t="s">
        <v>1301</v>
      </c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155</v>
      </c>
      <c r="D113" s="39"/>
      <c r="E113" s="39"/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SO2.2 - oprava kabelů 8002 a 8004 - ÚRS</v>
      </c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157" t="s">
        <v>22</v>
      </c>
      <c r="J116" s="78" t="str">
        <f>IF(J14="","",J14)</f>
        <v>1. 4. 2019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157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157" t="s">
        <v>32</v>
      </c>
      <c r="J119" s="35" t="str">
        <f>E26</f>
        <v>Jilich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210"/>
      <c r="B121" s="211"/>
      <c r="C121" s="212" t="s">
        <v>166</v>
      </c>
      <c r="D121" s="213" t="s">
        <v>61</v>
      </c>
      <c r="E121" s="213" t="s">
        <v>57</v>
      </c>
      <c r="F121" s="213" t="s">
        <v>58</v>
      </c>
      <c r="G121" s="213" t="s">
        <v>167</v>
      </c>
      <c r="H121" s="213" t="s">
        <v>168</v>
      </c>
      <c r="I121" s="214" t="s">
        <v>169</v>
      </c>
      <c r="J121" s="213" t="s">
        <v>161</v>
      </c>
      <c r="K121" s="215" t="s">
        <v>170</v>
      </c>
      <c r="L121" s="216"/>
      <c r="M121" s="99" t="s">
        <v>1</v>
      </c>
      <c r="N121" s="100" t="s">
        <v>40</v>
      </c>
      <c r="O121" s="100" t="s">
        <v>171</v>
      </c>
      <c r="P121" s="100" t="s">
        <v>172</v>
      </c>
      <c r="Q121" s="100" t="s">
        <v>173</v>
      </c>
      <c r="R121" s="100" t="s">
        <v>174</v>
      </c>
      <c r="S121" s="100" t="s">
        <v>175</v>
      </c>
      <c r="T121" s="101" t="s">
        <v>176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7"/>
      <c r="B122" s="38"/>
      <c r="C122" s="106" t="s">
        <v>177</v>
      </c>
      <c r="D122" s="39"/>
      <c r="E122" s="39"/>
      <c r="F122" s="39"/>
      <c r="G122" s="39"/>
      <c r="H122" s="39"/>
      <c r="I122" s="155"/>
      <c r="J122" s="217">
        <f>BK122</f>
        <v>0</v>
      </c>
      <c r="K122" s="39"/>
      <c r="L122" s="43"/>
      <c r="M122" s="102"/>
      <c r="N122" s="218"/>
      <c r="O122" s="103"/>
      <c r="P122" s="219">
        <f>P123</f>
        <v>0</v>
      </c>
      <c r="Q122" s="103"/>
      <c r="R122" s="219">
        <f>R123</f>
        <v>0</v>
      </c>
      <c r="S122" s="103"/>
      <c r="T122" s="22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163</v>
      </c>
      <c r="BK122" s="221">
        <f>BK123</f>
        <v>0</v>
      </c>
    </row>
    <row r="123" s="11" customFormat="1" ht="25.92" customHeight="1">
      <c r="A123" s="11"/>
      <c r="B123" s="222"/>
      <c r="C123" s="223"/>
      <c r="D123" s="224" t="s">
        <v>75</v>
      </c>
      <c r="E123" s="225" t="s">
        <v>181</v>
      </c>
      <c r="F123" s="225" t="s">
        <v>1011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</f>
        <v>0</v>
      </c>
      <c r="Q123" s="230"/>
      <c r="R123" s="231">
        <f>R124</f>
        <v>0</v>
      </c>
      <c r="S123" s="230"/>
      <c r="T123" s="232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92</v>
      </c>
      <c r="AT123" s="234" t="s">
        <v>75</v>
      </c>
      <c r="AU123" s="234" t="s">
        <v>76</v>
      </c>
      <c r="AY123" s="233" t="s">
        <v>180</v>
      </c>
      <c r="BK123" s="235">
        <f>BK124</f>
        <v>0</v>
      </c>
    </row>
    <row r="124" s="11" customFormat="1" ht="22.8" customHeight="1">
      <c r="A124" s="11"/>
      <c r="B124" s="222"/>
      <c r="C124" s="223"/>
      <c r="D124" s="224" t="s">
        <v>75</v>
      </c>
      <c r="E124" s="296" t="s">
        <v>1012</v>
      </c>
      <c r="F124" s="296" t="s">
        <v>1013</v>
      </c>
      <c r="G124" s="223"/>
      <c r="H124" s="223"/>
      <c r="I124" s="226"/>
      <c r="J124" s="297">
        <f>BK124</f>
        <v>0</v>
      </c>
      <c r="K124" s="223"/>
      <c r="L124" s="228"/>
      <c r="M124" s="229"/>
      <c r="N124" s="230"/>
      <c r="O124" s="230"/>
      <c r="P124" s="231">
        <f>P125</f>
        <v>0</v>
      </c>
      <c r="Q124" s="230"/>
      <c r="R124" s="231">
        <f>R125</f>
        <v>0</v>
      </c>
      <c r="S124" s="230"/>
      <c r="T124" s="232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92</v>
      </c>
      <c r="AT124" s="234" t="s">
        <v>75</v>
      </c>
      <c r="AU124" s="234" t="s">
        <v>14</v>
      </c>
      <c r="AY124" s="233" t="s">
        <v>180</v>
      </c>
      <c r="BK124" s="235">
        <f>BK125</f>
        <v>0</v>
      </c>
    </row>
    <row r="125" s="2" customFormat="1" ht="72" customHeight="1">
      <c r="A125" s="37"/>
      <c r="B125" s="38"/>
      <c r="C125" s="254" t="s">
        <v>14</v>
      </c>
      <c r="D125" s="254" t="s">
        <v>205</v>
      </c>
      <c r="E125" s="255" t="s">
        <v>1346</v>
      </c>
      <c r="F125" s="256" t="s">
        <v>1347</v>
      </c>
      <c r="G125" s="257" t="s">
        <v>184</v>
      </c>
      <c r="H125" s="258">
        <v>1</v>
      </c>
      <c r="I125" s="259"/>
      <c r="J125" s="260">
        <f>ROUND(I125*H125,2)</f>
        <v>0</v>
      </c>
      <c r="K125" s="256" t="s">
        <v>918</v>
      </c>
      <c r="L125" s="43"/>
      <c r="M125" s="285" t="s">
        <v>1</v>
      </c>
      <c r="N125" s="286" t="s">
        <v>41</v>
      </c>
      <c r="O125" s="287"/>
      <c r="P125" s="288">
        <f>O125*H125</f>
        <v>0</v>
      </c>
      <c r="Q125" s="288">
        <v>0</v>
      </c>
      <c r="R125" s="288">
        <f>Q125*H125</f>
        <v>0</v>
      </c>
      <c r="S125" s="288">
        <v>0</v>
      </c>
      <c r="T125" s="2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454</v>
      </c>
      <c r="AT125" s="248" t="s">
        <v>205</v>
      </c>
      <c r="AU125" s="248" t="s">
        <v>84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454</v>
      </c>
      <c r="BM125" s="248" t="s">
        <v>1348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192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69Xc761DqCpJfIBrRJquUfTUMKYK/paaloGB91Sa71i9bidxDUwlk4m7dPt8RMs3KfMJczCRV3wGZiMglwP70g==" hashValue="Uo/Sf4BW8EdAY1/Z+1+asyvelR7ejguclvTDtM46Rie9V05SFkgCTFupOzFkMJJw//FrOcB0RWdXOiHdupPVSQ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1349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ROUND((SUM(BE121:BE144)),  2)</f>
        <v>0</v>
      </c>
      <c r="G35" s="37"/>
      <c r="H35" s="37"/>
      <c r="I35" s="171">
        <v>0.20999999999999999</v>
      </c>
      <c r="J35" s="170">
        <f>ROUND(((SUM(BE121:BE144))*I35),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ROUND((SUM(BF121:BF144)),  2)</f>
        <v>0</v>
      </c>
      <c r="G36" s="37"/>
      <c r="H36" s="37"/>
      <c r="I36" s="171">
        <v>0.14999999999999999</v>
      </c>
      <c r="J36" s="170">
        <f>ROUND(((SUM(BF121:BF144))*I36),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ROUND((SUM(BG121:BG144)),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ROUND((SUM(BH121:BH144)),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ROUND((SUM(BI121:BI144)),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SO2.3 - oprava kabelů - St 4 - ÚOŽI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164</v>
      </c>
      <c r="E99" s="206"/>
      <c r="F99" s="206"/>
      <c r="G99" s="206"/>
      <c r="H99" s="206"/>
      <c r="I99" s="207"/>
      <c r="J99" s="208">
        <f>J122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155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192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195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165</v>
      </c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96" t="str">
        <f>E7</f>
        <v>Oprava rozvodů elektrické energie v ŽST Ústí n.L. západ_v2</v>
      </c>
      <c r="F109" s="31"/>
      <c r="G109" s="31"/>
      <c r="H109" s="31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153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96" t="s">
        <v>1301</v>
      </c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155</v>
      </c>
      <c r="D112" s="39"/>
      <c r="E112" s="39"/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SO2.3 - oprava kabelů - St 4 - ÚOŽI</v>
      </c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157" t="s">
        <v>22</v>
      </c>
      <c r="J115" s="78" t="str">
        <f>IF(J14="","",J14)</f>
        <v>1. 4. 2019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157" t="s">
        <v>30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157" t="s">
        <v>32</v>
      </c>
      <c r="J118" s="35" t="str">
        <f>E26</f>
        <v>Jilich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155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210"/>
      <c r="B120" s="211"/>
      <c r="C120" s="212" t="s">
        <v>166</v>
      </c>
      <c r="D120" s="213" t="s">
        <v>61</v>
      </c>
      <c r="E120" s="213" t="s">
        <v>57</v>
      </c>
      <c r="F120" s="213" t="s">
        <v>58</v>
      </c>
      <c r="G120" s="213" t="s">
        <v>167</v>
      </c>
      <c r="H120" s="213" t="s">
        <v>168</v>
      </c>
      <c r="I120" s="214" t="s">
        <v>169</v>
      </c>
      <c r="J120" s="213" t="s">
        <v>161</v>
      </c>
      <c r="K120" s="215" t="s">
        <v>170</v>
      </c>
      <c r="L120" s="216"/>
      <c r="M120" s="99" t="s">
        <v>1</v>
      </c>
      <c r="N120" s="100" t="s">
        <v>40</v>
      </c>
      <c r="O120" s="100" t="s">
        <v>171</v>
      </c>
      <c r="P120" s="100" t="s">
        <v>172</v>
      </c>
      <c r="Q120" s="100" t="s">
        <v>173</v>
      </c>
      <c r="R120" s="100" t="s">
        <v>174</v>
      </c>
      <c r="S120" s="100" t="s">
        <v>175</v>
      </c>
      <c r="T120" s="101" t="s">
        <v>176</v>
      </c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</row>
    <row r="121" s="2" customFormat="1" ht="22.8" customHeight="1">
      <c r="A121" s="37"/>
      <c r="B121" s="38"/>
      <c r="C121" s="106" t="s">
        <v>177</v>
      </c>
      <c r="D121" s="39"/>
      <c r="E121" s="39"/>
      <c r="F121" s="39"/>
      <c r="G121" s="39"/>
      <c r="H121" s="39"/>
      <c r="I121" s="155"/>
      <c r="J121" s="217">
        <f>BK121</f>
        <v>0</v>
      </c>
      <c r="K121" s="39"/>
      <c r="L121" s="43"/>
      <c r="M121" s="102"/>
      <c r="N121" s="218"/>
      <c r="O121" s="103"/>
      <c r="P121" s="219">
        <f>P122</f>
        <v>0</v>
      </c>
      <c r="Q121" s="103"/>
      <c r="R121" s="219">
        <f>R122</f>
        <v>0</v>
      </c>
      <c r="S121" s="103"/>
      <c r="T121" s="22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163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75</v>
      </c>
      <c r="E122" s="225" t="s">
        <v>178</v>
      </c>
      <c r="F122" s="225" t="s">
        <v>179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SUM(P123:P144)</f>
        <v>0</v>
      </c>
      <c r="Q122" s="230"/>
      <c r="R122" s="231">
        <f>SUM(R123:R144)</f>
        <v>0</v>
      </c>
      <c r="S122" s="230"/>
      <c r="T122" s="232">
        <f>SUM(T123:T144)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114</v>
      </c>
      <c r="AT122" s="234" t="s">
        <v>75</v>
      </c>
      <c r="AU122" s="234" t="s">
        <v>76</v>
      </c>
      <c r="AY122" s="233" t="s">
        <v>180</v>
      </c>
      <c r="BK122" s="235">
        <f>SUM(BK123:BK144)</f>
        <v>0</v>
      </c>
    </row>
    <row r="123" s="2" customFormat="1" ht="36" customHeight="1">
      <c r="A123" s="37"/>
      <c r="B123" s="38"/>
      <c r="C123" s="236" t="s">
        <v>14</v>
      </c>
      <c r="D123" s="236" t="s">
        <v>181</v>
      </c>
      <c r="E123" s="237" t="s">
        <v>1350</v>
      </c>
      <c r="F123" s="238" t="s">
        <v>1351</v>
      </c>
      <c r="G123" s="239" t="s">
        <v>229</v>
      </c>
      <c r="H123" s="240">
        <v>1870</v>
      </c>
      <c r="I123" s="241"/>
      <c r="J123" s="242">
        <f>ROUND(I123*H123,2)</f>
        <v>0</v>
      </c>
      <c r="K123" s="238" t="s">
        <v>185</v>
      </c>
      <c r="L123" s="2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214</v>
      </c>
      <c r="AT123" s="248" t="s">
        <v>181</v>
      </c>
      <c r="AU123" s="248" t="s">
        <v>14</v>
      </c>
      <c r="AY123" s="16" t="s">
        <v>180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14</v>
      </c>
      <c r="BK123" s="249">
        <f>ROUND(I123*H123,2)</f>
        <v>0</v>
      </c>
      <c r="BL123" s="16" t="s">
        <v>114</v>
      </c>
      <c r="BM123" s="248" t="s">
        <v>1352</v>
      </c>
    </row>
    <row r="124" s="2" customFormat="1" ht="24" customHeight="1">
      <c r="A124" s="37"/>
      <c r="B124" s="38"/>
      <c r="C124" s="236" t="s">
        <v>84</v>
      </c>
      <c r="D124" s="236" t="s">
        <v>181</v>
      </c>
      <c r="E124" s="237" t="s">
        <v>1306</v>
      </c>
      <c r="F124" s="238" t="s">
        <v>1307</v>
      </c>
      <c r="G124" s="239" t="s">
        <v>184</v>
      </c>
      <c r="H124" s="240">
        <v>1</v>
      </c>
      <c r="I124" s="241"/>
      <c r="J124" s="242">
        <f>ROUND(I124*H124,2)</f>
        <v>0</v>
      </c>
      <c r="K124" s="238" t="s">
        <v>185</v>
      </c>
      <c r="L124" s="243"/>
      <c r="M124" s="244" t="s">
        <v>1</v>
      </c>
      <c r="N124" s="245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214</v>
      </c>
      <c r="AT124" s="248" t="s">
        <v>181</v>
      </c>
      <c r="AU124" s="248" t="s">
        <v>14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1353</v>
      </c>
    </row>
    <row r="125" s="2" customFormat="1" ht="36" customHeight="1">
      <c r="A125" s="37"/>
      <c r="B125" s="38"/>
      <c r="C125" s="236" t="s">
        <v>92</v>
      </c>
      <c r="D125" s="236" t="s">
        <v>181</v>
      </c>
      <c r="E125" s="237" t="s">
        <v>1318</v>
      </c>
      <c r="F125" s="238" t="s">
        <v>1319</v>
      </c>
      <c r="G125" s="239" t="s">
        <v>229</v>
      </c>
      <c r="H125" s="240">
        <v>935</v>
      </c>
      <c r="I125" s="241"/>
      <c r="J125" s="242">
        <f>ROUND(I125*H125,2)</f>
        <v>0</v>
      </c>
      <c r="K125" s="238" t="s">
        <v>185</v>
      </c>
      <c r="L125" s="2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214</v>
      </c>
      <c r="AT125" s="248" t="s">
        <v>181</v>
      </c>
      <c r="AU125" s="248" t="s">
        <v>14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114</v>
      </c>
      <c r="BM125" s="248" t="s">
        <v>1354</v>
      </c>
    </row>
    <row r="126" s="2" customFormat="1" ht="24" customHeight="1">
      <c r="A126" s="37"/>
      <c r="B126" s="38"/>
      <c r="C126" s="236" t="s">
        <v>114</v>
      </c>
      <c r="D126" s="236" t="s">
        <v>181</v>
      </c>
      <c r="E126" s="237" t="s">
        <v>1309</v>
      </c>
      <c r="F126" s="238" t="s">
        <v>1310</v>
      </c>
      <c r="G126" s="239" t="s">
        <v>184</v>
      </c>
      <c r="H126" s="240">
        <v>1</v>
      </c>
      <c r="I126" s="241"/>
      <c r="J126" s="242">
        <f>ROUND(I126*H126,2)</f>
        <v>0</v>
      </c>
      <c r="K126" s="238" t="s">
        <v>185</v>
      </c>
      <c r="L126" s="2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214</v>
      </c>
      <c r="AT126" s="248" t="s">
        <v>181</v>
      </c>
      <c r="AU126" s="248" t="s">
        <v>14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1355</v>
      </c>
    </row>
    <row r="127" s="2" customFormat="1" ht="48" customHeight="1">
      <c r="A127" s="37"/>
      <c r="B127" s="38"/>
      <c r="C127" s="236" t="s">
        <v>199</v>
      </c>
      <c r="D127" s="236" t="s">
        <v>181</v>
      </c>
      <c r="E127" s="237" t="s">
        <v>1356</v>
      </c>
      <c r="F127" s="238" t="s">
        <v>1357</v>
      </c>
      <c r="G127" s="239" t="s">
        <v>184</v>
      </c>
      <c r="H127" s="240">
        <v>2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214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114</v>
      </c>
      <c r="BM127" s="248" t="s">
        <v>1358</v>
      </c>
    </row>
    <row r="128" s="2" customFormat="1" ht="24" customHeight="1">
      <c r="A128" s="37"/>
      <c r="B128" s="38"/>
      <c r="C128" s="236" t="s">
        <v>204</v>
      </c>
      <c r="D128" s="236" t="s">
        <v>181</v>
      </c>
      <c r="E128" s="237" t="s">
        <v>1359</v>
      </c>
      <c r="F128" s="238" t="s">
        <v>1360</v>
      </c>
      <c r="G128" s="239" t="s">
        <v>229</v>
      </c>
      <c r="H128" s="240">
        <v>40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214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1361</v>
      </c>
    </row>
    <row r="129" s="2" customFormat="1" ht="24" customHeight="1">
      <c r="A129" s="37"/>
      <c r="B129" s="38"/>
      <c r="C129" s="236" t="s">
        <v>210</v>
      </c>
      <c r="D129" s="236" t="s">
        <v>181</v>
      </c>
      <c r="E129" s="237" t="s">
        <v>1362</v>
      </c>
      <c r="F129" s="238" t="s">
        <v>1363</v>
      </c>
      <c r="G129" s="239" t="s">
        <v>229</v>
      </c>
      <c r="H129" s="240">
        <v>40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214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114</v>
      </c>
      <c r="BM129" s="248" t="s">
        <v>1364</v>
      </c>
    </row>
    <row r="130" s="2" customFormat="1" ht="24" customHeight="1">
      <c r="A130" s="37"/>
      <c r="B130" s="38"/>
      <c r="C130" s="236" t="s">
        <v>214</v>
      </c>
      <c r="D130" s="236" t="s">
        <v>181</v>
      </c>
      <c r="E130" s="237" t="s">
        <v>1365</v>
      </c>
      <c r="F130" s="238" t="s">
        <v>1366</v>
      </c>
      <c r="G130" s="239" t="s">
        <v>229</v>
      </c>
      <c r="H130" s="240">
        <v>40</v>
      </c>
      <c r="I130" s="241"/>
      <c r="J130" s="242">
        <f>ROUND(I130*H130,2)</f>
        <v>0</v>
      </c>
      <c r="K130" s="238" t="s">
        <v>185</v>
      </c>
      <c r="L130" s="243"/>
      <c r="M130" s="244" t="s">
        <v>1</v>
      </c>
      <c r="N130" s="245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214</v>
      </c>
      <c r="AT130" s="248" t="s">
        <v>181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114</v>
      </c>
      <c r="BM130" s="248" t="s">
        <v>1367</v>
      </c>
    </row>
    <row r="131" s="2" customFormat="1" ht="60" customHeight="1">
      <c r="A131" s="37"/>
      <c r="B131" s="38"/>
      <c r="C131" s="254" t="s">
        <v>218</v>
      </c>
      <c r="D131" s="254" t="s">
        <v>205</v>
      </c>
      <c r="E131" s="255" t="s">
        <v>1321</v>
      </c>
      <c r="F131" s="256" t="s">
        <v>1322</v>
      </c>
      <c r="G131" s="257" t="s">
        <v>184</v>
      </c>
      <c r="H131" s="258">
        <v>1</v>
      </c>
      <c r="I131" s="259"/>
      <c r="J131" s="260">
        <f>ROUND(I131*H131,2)</f>
        <v>0</v>
      </c>
      <c r="K131" s="256" t="s">
        <v>185</v>
      </c>
      <c r="L131" s="43"/>
      <c r="M131" s="261" t="s">
        <v>1</v>
      </c>
      <c r="N131" s="262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208</v>
      </c>
      <c r="AT131" s="248" t="s">
        <v>205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208</v>
      </c>
      <c r="BM131" s="248" t="s">
        <v>1368</v>
      </c>
    </row>
    <row r="132" s="2" customFormat="1" ht="96" customHeight="1">
      <c r="A132" s="37"/>
      <c r="B132" s="38"/>
      <c r="C132" s="254" t="s">
        <v>222</v>
      </c>
      <c r="D132" s="254" t="s">
        <v>205</v>
      </c>
      <c r="E132" s="255" t="s">
        <v>1324</v>
      </c>
      <c r="F132" s="256" t="s">
        <v>1325</v>
      </c>
      <c r="G132" s="257" t="s">
        <v>229</v>
      </c>
      <c r="H132" s="258">
        <v>935</v>
      </c>
      <c r="I132" s="259"/>
      <c r="J132" s="260">
        <f>ROUND(I132*H132,2)</f>
        <v>0</v>
      </c>
      <c r="K132" s="256" t="s">
        <v>185</v>
      </c>
      <c r="L132" s="43"/>
      <c r="M132" s="261" t="s">
        <v>1</v>
      </c>
      <c r="N132" s="262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208</v>
      </c>
      <c r="AT132" s="248" t="s">
        <v>205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208</v>
      </c>
      <c r="BM132" s="248" t="s">
        <v>1369</v>
      </c>
    </row>
    <row r="133" s="2" customFormat="1" ht="96" customHeight="1">
      <c r="A133" s="37"/>
      <c r="B133" s="38"/>
      <c r="C133" s="254" t="s">
        <v>226</v>
      </c>
      <c r="D133" s="254" t="s">
        <v>205</v>
      </c>
      <c r="E133" s="255" t="s">
        <v>1327</v>
      </c>
      <c r="F133" s="256" t="s">
        <v>1328</v>
      </c>
      <c r="G133" s="257" t="s">
        <v>229</v>
      </c>
      <c r="H133" s="258">
        <v>1870</v>
      </c>
      <c r="I133" s="259"/>
      <c r="J133" s="260">
        <f>ROUND(I133*H133,2)</f>
        <v>0</v>
      </c>
      <c r="K133" s="256" t="s">
        <v>185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208</v>
      </c>
      <c r="AT133" s="248" t="s">
        <v>205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208</v>
      </c>
      <c r="BM133" s="248" t="s">
        <v>1370</v>
      </c>
    </row>
    <row r="134" s="2" customFormat="1" ht="60" customHeight="1">
      <c r="A134" s="37"/>
      <c r="B134" s="38"/>
      <c r="C134" s="254" t="s">
        <v>231</v>
      </c>
      <c r="D134" s="254" t="s">
        <v>205</v>
      </c>
      <c r="E134" s="255" t="s">
        <v>1371</v>
      </c>
      <c r="F134" s="256" t="s">
        <v>1372</v>
      </c>
      <c r="G134" s="257" t="s">
        <v>184</v>
      </c>
      <c r="H134" s="258">
        <v>2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1373</v>
      </c>
    </row>
    <row r="135" s="2" customFormat="1" ht="84" customHeight="1">
      <c r="A135" s="37"/>
      <c r="B135" s="38"/>
      <c r="C135" s="254" t="s">
        <v>235</v>
      </c>
      <c r="D135" s="254" t="s">
        <v>205</v>
      </c>
      <c r="E135" s="255" t="s">
        <v>1374</v>
      </c>
      <c r="F135" s="256" t="s">
        <v>1375</v>
      </c>
      <c r="G135" s="257" t="s">
        <v>184</v>
      </c>
      <c r="H135" s="258">
        <v>3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1376</v>
      </c>
    </row>
    <row r="136" s="2" customFormat="1" ht="84" customHeight="1">
      <c r="A136" s="37"/>
      <c r="B136" s="38"/>
      <c r="C136" s="254" t="s">
        <v>239</v>
      </c>
      <c r="D136" s="254" t="s">
        <v>205</v>
      </c>
      <c r="E136" s="255" t="s">
        <v>1377</v>
      </c>
      <c r="F136" s="256" t="s">
        <v>1378</v>
      </c>
      <c r="G136" s="257" t="s">
        <v>184</v>
      </c>
      <c r="H136" s="258">
        <v>2</v>
      </c>
      <c r="I136" s="259"/>
      <c r="J136" s="260">
        <f>ROUND(I136*H136,2)</f>
        <v>0</v>
      </c>
      <c r="K136" s="256" t="s">
        <v>185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1379</v>
      </c>
    </row>
    <row r="137" s="2" customFormat="1" ht="84" customHeight="1">
      <c r="A137" s="37"/>
      <c r="B137" s="38"/>
      <c r="C137" s="254" t="s">
        <v>8</v>
      </c>
      <c r="D137" s="254" t="s">
        <v>205</v>
      </c>
      <c r="E137" s="255" t="s">
        <v>1380</v>
      </c>
      <c r="F137" s="256" t="s">
        <v>1381</v>
      </c>
      <c r="G137" s="257" t="s">
        <v>184</v>
      </c>
      <c r="H137" s="258">
        <v>2</v>
      </c>
      <c r="I137" s="259"/>
      <c r="J137" s="260">
        <f>ROUND(I137*H137,2)</f>
        <v>0</v>
      </c>
      <c r="K137" s="256" t="s">
        <v>185</v>
      </c>
      <c r="L137" s="43"/>
      <c r="M137" s="261" t="s">
        <v>1</v>
      </c>
      <c r="N137" s="262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208</v>
      </c>
      <c r="AT137" s="248" t="s">
        <v>205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208</v>
      </c>
      <c r="BM137" s="248" t="s">
        <v>1382</v>
      </c>
    </row>
    <row r="138" s="2" customFormat="1" ht="84" customHeight="1">
      <c r="A138" s="37"/>
      <c r="B138" s="38"/>
      <c r="C138" s="254" t="s">
        <v>247</v>
      </c>
      <c r="D138" s="254" t="s">
        <v>205</v>
      </c>
      <c r="E138" s="255" t="s">
        <v>1383</v>
      </c>
      <c r="F138" s="256" t="s">
        <v>1384</v>
      </c>
      <c r="G138" s="257" t="s">
        <v>184</v>
      </c>
      <c r="H138" s="258">
        <v>4</v>
      </c>
      <c r="I138" s="259"/>
      <c r="J138" s="260">
        <f>ROUND(I138*H138,2)</f>
        <v>0</v>
      </c>
      <c r="K138" s="256" t="s">
        <v>185</v>
      </c>
      <c r="L138" s="43"/>
      <c r="M138" s="261" t="s">
        <v>1</v>
      </c>
      <c r="N138" s="262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208</v>
      </c>
      <c r="AT138" s="248" t="s">
        <v>205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208</v>
      </c>
      <c r="BM138" s="248" t="s">
        <v>1385</v>
      </c>
    </row>
    <row r="139" s="2" customFormat="1" ht="84" customHeight="1">
      <c r="A139" s="37"/>
      <c r="B139" s="38"/>
      <c r="C139" s="254" t="s">
        <v>251</v>
      </c>
      <c r="D139" s="254" t="s">
        <v>205</v>
      </c>
      <c r="E139" s="255" t="s">
        <v>1386</v>
      </c>
      <c r="F139" s="256" t="s">
        <v>1387</v>
      </c>
      <c r="G139" s="257" t="s">
        <v>184</v>
      </c>
      <c r="H139" s="258">
        <v>4</v>
      </c>
      <c r="I139" s="259"/>
      <c r="J139" s="260">
        <f>ROUND(I139*H139,2)</f>
        <v>0</v>
      </c>
      <c r="K139" s="256" t="s">
        <v>185</v>
      </c>
      <c r="L139" s="43"/>
      <c r="M139" s="261" t="s">
        <v>1</v>
      </c>
      <c r="N139" s="262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208</v>
      </c>
      <c r="AT139" s="248" t="s">
        <v>205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208</v>
      </c>
      <c r="BM139" s="248" t="s">
        <v>1388</v>
      </c>
    </row>
    <row r="140" s="2" customFormat="1" ht="24" customHeight="1">
      <c r="A140" s="37"/>
      <c r="B140" s="38"/>
      <c r="C140" s="254" t="s">
        <v>255</v>
      </c>
      <c r="D140" s="254" t="s">
        <v>205</v>
      </c>
      <c r="E140" s="255" t="s">
        <v>1389</v>
      </c>
      <c r="F140" s="256" t="s">
        <v>1390</v>
      </c>
      <c r="G140" s="257" t="s">
        <v>184</v>
      </c>
      <c r="H140" s="258">
        <v>1</v>
      </c>
      <c r="I140" s="259"/>
      <c r="J140" s="260">
        <f>ROUND(I140*H140,2)</f>
        <v>0</v>
      </c>
      <c r="K140" s="256" t="s">
        <v>185</v>
      </c>
      <c r="L140" s="43"/>
      <c r="M140" s="261" t="s">
        <v>1</v>
      </c>
      <c r="N140" s="262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208</v>
      </c>
      <c r="AT140" s="248" t="s">
        <v>205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208</v>
      </c>
      <c r="BM140" s="248" t="s">
        <v>1391</v>
      </c>
    </row>
    <row r="141" s="2" customFormat="1" ht="24" customHeight="1">
      <c r="A141" s="37"/>
      <c r="B141" s="38"/>
      <c r="C141" s="254" t="s">
        <v>259</v>
      </c>
      <c r="D141" s="254" t="s">
        <v>205</v>
      </c>
      <c r="E141" s="255" t="s">
        <v>1392</v>
      </c>
      <c r="F141" s="256" t="s">
        <v>1393</v>
      </c>
      <c r="G141" s="257" t="s">
        <v>184</v>
      </c>
      <c r="H141" s="258">
        <v>1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1394</v>
      </c>
    </row>
    <row r="142" s="2" customFormat="1" ht="24" customHeight="1">
      <c r="A142" s="37"/>
      <c r="B142" s="38"/>
      <c r="C142" s="254" t="s">
        <v>263</v>
      </c>
      <c r="D142" s="254" t="s">
        <v>205</v>
      </c>
      <c r="E142" s="255" t="s">
        <v>1339</v>
      </c>
      <c r="F142" s="256" t="s">
        <v>1340</v>
      </c>
      <c r="G142" s="257" t="s">
        <v>184</v>
      </c>
      <c r="H142" s="258">
        <v>2</v>
      </c>
      <c r="I142" s="259"/>
      <c r="J142" s="260">
        <f>ROUND(I142*H142,2)</f>
        <v>0</v>
      </c>
      <c r="K142" s="256" t="s">
        <v>185</v>
      </c>
      <c r="L142" s="43"/>
      <c r="M142" s="261" t="s">
        <v>1</v>
      </c>
      <c r="N142" s="262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208</v>
      </c>
      <c r="AT142" s="248" t="s">
        <v>205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208</v>
      </c>
      <c r="BM142" s="248" t="s">
        <v>1395</v>
      </c>
    </row>
    <row r="143" s="2" customFormat="1" ht="24" customHeight="1">
      <c r="A143" s="37"/>
      <c r="B143" s="38"/>
      <c r="C143" s="254" t="s">
        <v>7</v>
      </c>
      <c r="D143" s="254" t="s">
        <v>205</v>
      </c>
      <c r="E143" s="255" t="s">
        <v>1396</v>
      </c>
      <c r="F143" s="256" t="s">
        <v>1397</v>
      </c>
      <c r="G143" s="257" t="s">
        <v>184</v>
      </c>
      <c r="H143" s="258">
        <v>2</v>
      </c>
      <c r="I143" s="259"/>
      <c r="J143" s="260">
        <f>ROUND(I143*H143,2)</f>
        <v>0</v>
      </c>
      <c r="K143" s="256" t="s">
        <v>185</v>
      </c>
      <c r="L143" s="43"/>
      <c r="M143" s="261" t="s">
        <v>1</v>
      </c>
      <c r="N143" s="262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208</v>
      </c>
      <c r="AT143" s="248" t="s">
        <v>205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208</v>
      </c>
      <c r="BM143" s="248" t="s">
        <v>1398</v>
      </c>
    </row>
    <row r="144" s="2" customFormat="1" ht="60" customHeight="1">
      <c r="A144" s="37"/>
      <c r="B144" s="38"/>
      <c r="C144" s="254" t="s">
        <v>272</v>
      </c>
      <c r="D144" s="254" t="s">
        <v>205</v>
      </c>
      <c r="E144" s="255" t="s">
        <v>1399</v>
      </c>
      <c r="F144" s="256" t="s">
        <v>1400</v>
      </c>
      <c r="G144" s="257" t="s">
        <v>184</v>
      </c>
      <c r="H144" s="258">
        <v>13</v>
      </c>
      <c r="I144" s="259"/>
      <c r="J144" s="260">
        <f>ROUND(I144*H144,2)</f>
        <v>0</v>
      </c>
      <c r="K144" s="256" t="s">
        <v>185</v>
      </c>
      <c r="L144" s="43"/>
      <c r="M144" s="285" t="s">
        <v>1</v>
      </c>
      <c r="N144" s="286" t="s">
        <v>41</v>
      </c>
      <c r="O144" s="287"/>
      <c r="P144" s="288">
        <f>O144*H144</f>
        <v>0</v>
      </c>
      <c r="Q144" s="288">
        <v>0</v>
      </c>
      <c r="R144" s="288">
        <f>Q144*H144</f>
        <v>0</v>
      </c>
      <c r="S144" s="288">
        <v>0</v>
      </c>
      <c r="T144" s="2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208</v>
      </c>
      <c r="AT144" s="248" t="s">
        <v>205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208</v>
      </c>
      <c r="BM144" s="248" t="s">
        <v>1401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192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K4cMEF8uCERiqlohYtF8MvSmMnnfGL031Fw+GX8uYl/59zxPyD0ocjn+NF7ffNeHtDb+8zpmiCrfGmPJizt86A==" hashValue="3j6qxgmNxRxu0S/05k1ljg6L8H14Ns/eLl5QBfMvjITlc7H0dr4v4Jwp33Igp1jbhb8UMqf0Ic3TvIYboBNzKA==" algorithmName="SHA-512" password="CC35"/>
  <autoFilter ref="C120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1402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ROUND((SUM(BE122:BE125)),  2)</f>
        <v>0</v>
      </c>
      <c r="G35" s="37"/>
      <c r="H35" s="37"/>
      <c r="I35" s="171">
        <v>0.20999999999999999</v>
      </c>
      <c r="J35" s="170">
        <f>ROUND(((SUM(BE122:BE125))*I35),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ROUND((SUM(BF122:BF125)),  2)</f>
        <v>0</v>
      </c>
      <c r="G36" s="37"/>
      <c r="H36" s="37"/>
      <c r="I36" s="171">
        <v>0.14999999999999999</v>
      </c>
      <c r="J36" s="170">
        <f>ROUND(((SUM(BF122:BF125))*I36),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ROUND((SUM(BG122:BG125)),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ROUND((SUM(BH122:BH125)),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ROUND((SUM(BI122:BI125)),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SO2.4 - oprava kabelů - St 4 - ÚRS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910</v>
      </c>
      <c r="E99" s="206"/>
      <c r="F99" s="206"/>
      <c r="G99" s="206"/>
      <c r="H99" s="206"/>
      <c r="I99" s="207"/>
      <c r="J99" s="208">
        <f>J123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4" customFormat="1" ht="19.92" customHeight="1">
      <c r="A100" s="14"/>
      <c r="B100" s="290"/>
      <c r="C100" s="131"/>
      <c r="D100" s="291" t="s">
        <v>911</v>
      </c>
      <c r="E100" s="292"/>
      <c r="F100" s="292"/>
      <c r="G100" s="292"/>
      <c r="H100" s="292"/>
      <c r="I100" s="293"/>
      <c r="J100" s="294">
        <f>J124</f>
        <v>0</v>
      </c>
      <c r="K100" s="131"/>
      <c r="L100" s="29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55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9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9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165</v>
      </c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96" t="str">
        <f>E7</f>
        <v>Oprava rozvodů elektrické energie v ŽST Ústí n.L. západ_v2</v>
      </c>
      <c r="F110" s="31"/>
      <c r="G110" s="31"/>
      <c r="H110" s="31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153</v>
      </c>
      <c r="D111" s="21"/>
      <c r="E111" s="21"/>
      <c r="F111" s="21"/>
      <c r="G111" s="21"/>
      <c r="H111" s="21"/>
      <c r="I111" s="146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96" t="s">
        <v>1301</v>
      </c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155</v>
      </c>
      <c r="D113" s="39"/>
      <c r="E113" s="39"/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SO2.4 - oprava kabelů - St 4 - ÚRS</v>
      </c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157" t="s">
        <v>22</v>
      </c>
      <c r="J116" s="78" t="str">
        <f>IF(J14="","",J14)</f>
        <v>1. 4. 2019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157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157" t="s">
        <v>32</v>
      </c>
      <c r="J119" s="35" t="str">
        <f>E26</f>
        <v>Jilich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210"/>
      <c r="B121" s="211"/>
      <c r="C121" s="212" t="s">
        <v>166</v>
      </c>
      <c r="D121" s="213" t="s">
        <v>61</v>
      </c>
      <c r="E121" s="213" t="s">
        <v>57</v>
      </c>
      <c r="F121" s="213" t="s">
        <v>58</v>
      </c>
      <c r="G121" s="213" t="s">
        <v>167</v>
      </c>
      <c r="H121" s="213" t="s">
        <v>168</v>
      </c>
      <c r="I121" s="214" t="s">
        <v>169</v>
      </c>
      <c r="J121" s="213" t="s">
        <v>161</v>
      </c>
      <c r="K121" s="215" t="s">
        <v>170</v>
      </c>
      <c r="L121" s="216"/>
      <c r="M121" s="99" t="s">
        <v>1</v>
      </c>
      <c r="N121" s="100" t="s">
        <v>40</v>
      </c>
      <c r="O121" s="100" t="s">
        <v>171</v>
      </c>
      <c r="P121" s="100" t="s">
        <v>172</v>
      </c>
      <c r="Q121" s="100" t="s">
        <v>173</v>
      </c>
      <c r="R121" s="100" t="s">
        <v>174</v>
      </c>
      <c r="S121" s="100" t="s">
        <v>175</v>
      </c>
      <c r="T121" s="101" t="s">
        <v>176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7"/>
      <c r="B122" s="38"/>
      <c r="C122" s="106" t="s">
        <v>177</v>
      </c>
      <c r="D122" s="39"/>
      <c r="E122" s="39"/>
      <c r="F122" s="39"/>
      <c r="G122" s="39"/>
      <c r="H122" s="39"/>
      <c r="I122" s="155"/>
      <c r="J122" s="217">
        <f>BK122</f>
        <v>0</v>
      </c>
      <c r="K122" s="39"/>
      <c r="L122" s="43"/>
      <c r="M122" s="102"/>
      <c r="N122" s="218"/>
      <c r="O122" s="103"/>
      <c r="P122" s="219">
        <f>P123</f>
        <v>0</v>
      </c>
      <c r="Q122" s="103"/>
      <c r="R122" s="219">
        <f>R123</f>
        <v>0</v>
      </c>
      <c r="S122" s="103"/>
      <c r="T122" s="22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163</v>
      </c>
      <c r="BK122" s="221">
        <f>BK123</f>
        <v>0</v>
      </c>
    </row>
    <row r="123" s="11" customFormat="1" ht="25.92" customHeight="1">
      <c r="A123" s="11"/>
      <c r="B123" s="222"/>
      <c r="C123" s="223"/>
      <c r="D123" s="224" t="s">
        <v>75</v>
      </c>
      <c r="E123" s="225" t="s">
        <v>181</v>
      </c>
      <c r="F123" s="225" t="s">
        <v>1011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</f>
        <v>0</v>
      </c>
      <c r="Q123" s="230"/>
      <c r="R123" s="231">
        <f>R124</f>
        <v>0</v>
      </c>
      <c r="S123" s="230"/>
      <c r="T123" s="232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92</v>
      </c>
      <c r="AT123" s="234" t="s">
        <v>75</v>
      </c>
      <c r="AU123" s="234" t="s">
        <v>76</v>
      </c>
      <c r="AY123" s="233" t="s">
        <v>180</v>
      </c>
      <c r="BK123" s="235">
        <f>BK124</f>
        <v>0</v>
      </c>
    </row>
    <row r="124" s="11" customFormat="1" ht="22.8" customHeight="1">
      <c r="A124" s="11"/>
      <c r="B124" s="222"/>
      <c r="C124" s="223"/>
      <c r="D124" s="224" t="s">
        <v>75</v>
      </c>
      <c r="E124" s="296" t="s">
        <v>1012</v>
      </c>
      <c r="F124" s="296" t="s">
        <v>1013</v>
      </c>
      <c r="G124" s="223"/>
      <c r="H124" s="223"/>
      <c r="I124" s="226"/>
      <c r="J124" s="297">
        <f>BK124</f>
        <v>0</v>
      </c>
      <c r="K124" s="223"/>
      <c r="L124" s="228"/>
      <c r="M124" s="229"/>
      <c r="N124" s="230"/>
      <c r="O124" s="230"/>
      <c r="P124" s="231">
        <f>P125</f>
        <v>0</v>
      </c>
      <c r="Q124" s="230"/>
      <c r="R124" s="231">
        <f>R125</f>
        <v>0</v>
      </c>
      <c r="S124" s="230"/>
      <c r="T124" s="232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92</v>
      </c>
      <c r="AT124" s="234" t="s">
        <v>75</v>
      </c>
      <c r="AU124" s="234" t="s">
        <v>14</v>
      </c>
      <c r="AY124" s="233" t="s">
        <v>180</v>
      </c>
      <c r="BK124" s="235">
        <f>BK125</f>
        <v>0</v>
      </c>
    </row>
    <row r="125" s="2" customFormat="1" ht="72" customHeight="1">
      <c r="A125" s="37"/>
      <c r="B125" s="38"/>
      <c r="C125" s="254" t="s">
        <v>14</v>
      </c>
      <c r="D125" s="254" t="s">
        <v>205</v>
      </c>
      <c r="E125" s="255" t="s">
        <v>1346</v>
      </c>
      <c r="F125" s="256" t="s">
        <v>1347</v>
      </c>
      <c r="G125" s="257" t="s">
        <v>184</v>
      </c>
      <c r="H125" s="258">
        <v>1</v>
      </c>
      <c r="I125" s="259"/>
      <c r="J125" s="260">
        <f>ROUND(I125*H125,2)</f>
        <v>0</v>
      </c>
      <c r="K125" s="256" t="s">
        <v>918</v>
      </c>
      <c r="L125" s="43"/>
      <c r="M125" s="285" t="s">
        <v>1</v>
      </c>
      <c r="N125" s="286" t="s">
        <v>41</v>
      </c>
      <c r="O125" s="287"/>
      <c r="P125" s="288">
        <f>O125*H125</f>
        <v>0</v>
      </c>
      <c r="Q125" s="288">
        <v>0</v>
      </c>
      <c r="R125" s="288">
        <f>Q125*H125</f>
        <v>0</v>
      </c>
      <c r="S125" s="288">
        <v>0</v>
      </c>
      <c r="T125" s="2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454</v>
      </c>
      <c r="AT125" s="248" t="s">
        <v>205</v>
      </c>
      <c r="AU125" s="248" t="s">
        <v>84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454</v>
      </c>
      <c r="BM125" s="248" t="s">
        <v>1403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192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BSRknYSCmrdR1nH0EuzueuaB8T3aDobekuBzMvKNU7eCRoSci3OPk5GVY6zQETNh01BaOg/lvizwkO7CF+hpaw==" hashValue="Ew1YjMryMCfjoSHiE+Xz8q70lBmtwNX4DCryBIHS3EwViexPDbzk0w5d/SJl/IrcWDAnJk7Yyj0GWVqGtfnNvQ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1404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ROUND((SUM(BE121:BE144)),  2)</f>
        <v>0</v>
      </c>
      <c r="G35" s="37"/>
      <c r="H35" s="37"/>
      <c r="I35" s="171">
        <v>0.20999999999999999</v>
      </c>
      <c r="J35" s="170">
        <f>ROUND(((SUM(BE121:BE144))*I35),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ROUND((SUM(BF121:BF144)),  2)</f>
        <v>0</v>
      </c>
      <c r="G36" s="37"/>
      <c r="H36" s="37"/>
      <c r="I36" s="171">
        <v>0.14999999999999999</v>
      </c>
      <c r="J36" s="170">
        <f>ROUND(((SUM(BF121:BF144))*I36),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ROUND((SUM(BG121:BG144)),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ROUND((SUM(BH121:BH144)),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ROUND((SUM(BI121:BI144)),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SO2.5 - oprava kabelů St 14 - ÚOŽI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164</v>
      </c>
      <c r="E99" s="206"/>
      <c r="F99" s="206"/>
      <c r="G99" s="206"/>
      <c r="H99" s="206"/>
      <c r="I99" s="207"/>
      <c r="J99" s="208">
        <f>J122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155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192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195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165</v>
      </c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96" t="str">
        <f>E7</f>
        <v>Oprava rozvodů elektrické energie v ŽST Ústí n.L. západ_v2</v>
      </c>
      <c r="F109" s="31"/>
      <c r="G109" s="31"/>
      <c r="H109" s="31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153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96" t="s">
        <v>1301</v>
      </c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155</v>
      </c>
      <c r="D112" s="39"/>
      <c r="E112" s="39"/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SO2.5 - oprava kabelů St 14 - ÚOŽI</v>
      </c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157" t="s">
        <v>22</v>
      </c>
      <c r="J115" s="78" t="str">
        <f>IF(J14="","",J14)</f>
        <v>1. 4. 2019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157" t="s">
        <v>30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157" t="s">
        <v>32</v>
      </c>
      <c r="J118" s="35" t="str">
        <f>E26</f>
        <v>Jilich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155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210"/>
      <c r="B120" s="211"/>
      <c r="C120" s="212" t="s">
        <v>166</v>
      </c>
      <c r="D120" s="213" t="s">
        <v>61</v>
      </c>
      <c r="E120" s="213" t="s">
        <v>57</v>
      </c>
      <c r="F120" s="213" t="s">
        <v>58</v>
      </c>
      <c r="G120" s="213" t="s">
        <v>167</v>
      </c>
      <c r="H120" s="213" t="s">
        <v>168</v>
      </c>
      <c r="I120" s="214" t="s">
        <v>169</v>
      </c>
      <c r="J120" s="213" t="s">
        <v>161</v>
      </c>
      <c r="K120" s="215" t="s">
        <v>170</v>
      </c>
      <c r="L120" s="216"/>
      <c r="M120" s="99" t="s">
        <v>1</v>
      </c>
      <c r="N120" s="100" t="s">
        <v>40</v>
      </c>
      <c r="O120" s="100" t="s">
        <v>171</v>
      </c>
      <c r="P120" s="100" t="s">
        <v>172</v>
      </c>
      <c r="Q120" s="100" t="s">
        <v>173</v>
      </c>
      <c r="R120" s="100" t="s">
        <v>174</v>
      </c>
      <c r="S120" s="100" t="s">
        <v>175</v>
      </c>
      <c r="T120" s="101" t="s">
        <v>176</v>
      </c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</row>
    <row r="121" s="2" customFormat="1" ht="22.8" customHeight="1">
      <c r="A121" s="37"/>
      <c r="B121" s="38"/>
      <c r="C121" s="106" t="s">
        <v>177</v>
      </c>
      <c r="D121" s="39"/>
      <c r="E121" s="39"/>
      <c r="F121" s="39"/>
      <c r="G121" s="39"/>
      <c r="H121" s="39"/>
      <c r="I121" s="155"/>
      <c r="J121" s="217">
        <f>BK121</f>
        <v>0</v>
      </c>
      <c r="K121" s="39"/>
      <c r="L121" s="43"/>
      <c r="M121" s="102"/>
      <c r="N121" s="218"/>
      <c r="O121" s="103"/>
      <c r="P121" s="219">
        <f>P122</f>
        <v>0</v>
      </c>
      <c r="Q121" s="103"/>
      <c r="R121" s="219">
        <f>R122</f>
        <v>0</v>
      </c>
      <c r="S121" s="103"/>
      <c r="T121" s="22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163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75</v>
      </c>
      <c r="E122" s="225" t="s">
        <v>178</v>
      </c>
      <c r="F122" s="225" t="s">
        <v>179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SUM(P123:P144)</f>
        <v>0</v>
      </c>
      <c r="Q122" s="230"/>
      <c r="R122" s="231">
        <f>SUM(R123:R144)</f>
        <v>0</v>
      </c>
      <c r="S122" s="230"/>
      <c r="T122" s="232">
        <f>SUM(T123:T144)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114</v>
      </c>
      <c r="AT122" s="234" t="s">
        <v>75</v>
      </c>
      <c r="AU122" s="234" t="s">
        <v>76</v>
      </c>
      <c r="AY122" s="233" t="s">
        <v>180</v>
      </c>
      <c r="BK122" s="235">
        <f>SUM(BK123:BK144)</f>
        <v>0</v>
      </c>
    </row>
    <row r="123" s="2" customFormat="1" ht="36" customHeight="1">
      <c r="A123" s="37"/>
      <c r="B123" s="38"/>
      <c r="C123" s="236" t="s">
        <v>14</v>
      </c>
      <c r="D123" s="236" t="s">
        <v>181</v>
      </c>
      <c r="E123" s="237" t="s">
        <v>1350</v>
      </c>
      <c r="F123" s="238" t="s">
        <v>1351</v>
      </c>
      <c r="G123" s="239" t="s">
        <v>229</v>
      </c>
      <c r="H123" s="240">
        <v>295</v>
      </c>
      <c r="I123" s="241"/>
      <c r="J123" s="242">
        <f>ROUND(I123*H123,2)</f>
        <v>0</v>
      </c>
      <c r="K123" s="238" t="s">
        <v>185</v>
      </c>
      <c r="L123" s="2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214</v>
      </c>
      <c r="AT123" s="248" t="s">
        <v>181</v>
      </c>
      <c r="AU123" s="248" t="s">
        <v>14</v>
      </c>
      <c r="AY123" s="16" t="s">
        <v>180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14</v>
      </c>
      <c r="BK123" s="249">
        <f>ROUND(I123*H123,2)</f>
        <v>0</v>
      </c>
      <c r="BL123" s="16" t="s">
        <v>114</v>
      </c>
      <c r="BM123" s="248" t="s">
        <v>1405</v>
      </c>
    </row>
    <row r="124" s="2" customFormat="1" ht="36" customHeight="1">
      <c r="A124" s="37"/>
      <c r="B124" s="38"/>
      <c r="C124" s="236" t="s">
        <v>84</v>
      </c>
      <c r="D124" s="236" t="s">
        <v>181</v>
      </c>
      <c r="E124" s="237" t="s">
        <v>1406</v>
      </c>
      <c r="F124" s="238" t="s">
        <v>1407</v>
      </c>
      <c r="G124" s="239" t="s">
        <v>229</v>
      </c>
      <c r="H124" s="240">
        <v>295</v>
      </c>
      <c r="I124" s="241"/>
      <c r="J124" s="242">
        <f>ROUND(I124*H124,2)</f>
        <v>0</v>
      </c>
      <c r="K124" s="238" t="s">
        <v>185</v>
      </c>
      <c r="L124" s="243"/>
      <c r="M124" s="244" t="s">
        <v>1</v>
      </c>
      <c r="N124" s="245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214</v>
      </c>
      <c r="AT124" s="248" t="s">
        <v>181</v>
      </c>
      <c r="AU124" s="248" t="s">
        <v>14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1408</v>
      </c>
    </row>
    <row r="125" s="2" customFormat="1" ht="24" customHeight="1">
      <c r="A125" s="37"/>
      <c r="B125" s="38"/>
      <c r="C125" s="236" t="s">
        <v>92</v>
      </c>
      <c r="D125" s="236" t="s">
        <v>181</v>
      </c>
      <c r="E125" s="237" t="s">
        <v>1409</v>
      </c>
      <c r="F125" s="238" t="s">
        <v>1410</v>
      </c>
      <c r="G125" s="239" t="s">
        <v>229</v>
      </c>
      <c r="H125" s="240">
        <v>71.659999999999997</v>
      </c>
      <c r="I125" s="241"/>
      <c r="J125" s="242">
        <f>ROUND(I125*H125,2)</f>
        <v>0</v>
      </c>
      <c r="K125" s="238" t="s">
        <v>185</v>
      </c>
      <c r="L125" s="2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214</v>
      </c>
      <c r="AT125" s="248" t="s">
        <v>181</v>
      </c>
      <c r="AU125" s="248" t="s">
        <v>14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114</v>
      </c>
      <c r="BM125" s="248" t="s">
        <v>1411</v>
      </c>
    </row>
    <row r="126" s="2" customFormat="1" ht="24" customHeight="1">
      <c r="A126" s="37"/>
      <c r="B126" s="38"/>
      <c r="C126" s="236" t="s">
        <v>114</v>
      </c>
      <c r="D126" s="236" t="s">
        <v>181</v>
      </c>
      <c r="E126" s="237" t="s">
        <v>1412</v>
      </c>
      <c r="F126" s="238" t="s">
        <v>1413</v>
      </c>
      <c r="G126" s="239" t="s">
        <v>229</v>
      </c>
      <c r="H126" s="240">
        <v>180</v>
      </c>
      <c r="I126" s="241"/>
      <c r="J126" s="242">
        <f>ROUND(I126*H126,2)</f>
        <v>0</v>
      </c>
      <c r="K126" s="238" t="s">
        <v>185</v>
      </c>
      <c r="L126" s="2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214</v>
      </c>
      <c r="AT126" s="248" t="s">
        <v>181</v>
      </c>
      <c r="AU126" s="248" t="s">
        <v>14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1414</v>
      </c>
    </row>
    <row r="127" s="2" customFormat="1" ht="24" customHeight="1">
      <c r="A127" s="37"/>
      <c r="B127" s="38"/>
      <c r="C127" s="236" t="s">
        <v>199</v>
      </c>
      <c r="D127" s="236" t="s">
        <v>181</v>
      </c>
      <c r="E127" s="237" t="s">
        <v>1306</v>
      </c>
      <c r="F127" s="238" t="s">
        <v>1307</v>
      </c>
      <c r="G127" s="239" t="s">
        <v>184</v>
      </c>
      <c r="H127" s="240">
        <v>1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214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114</v>
      </c>
      <c r="BM127" s="248" t="s">
        <v>1415</v>
      </c>
    </row>
    <row r="128" s="2" customFormat="1" ht="24" customHeight="1">
      <c r="A128" s="37"/>
      <c r="B128" s="38"/>
      <c r="C128" s="236" t="s">
        <v>204</v>
      </c>
      <c r="D128" s="236" t="s">
        <v>181</v>
      </c>
      <c r="E128" s="237" t="s">
        <v>1309</v>
      </c>
      <c r="F128" s="238" t="s">
        <v>1310</v>
      </c>
      <c r="G128" s="239" t="s">
        <v>184</v>
      </c>
      <c r="H128" s="240">
        <v>1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214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1416</v>
      </c>
    </row>
    <row r="129" s="2" customFormat="1" ht="48" customHeight="1">
      <c r="A129" s="37"/>
      <c r="B129" s="38"/>
      <c r="C129" s="236" t="s">
        <v>210</v>
      </c>
      <c r="D129" s="236" t="s">
        <v>181</v>
      </c>
      <c r="E129" s="237" t="s">
        <v>1417</v>
      </c>
      <c r="F129" s="238" t="s">
        <v>1418</v>
      </c>
      <c r="G129" s="239" t="s">
        <v>184</v>
      </c>
      <c r="H129" s="240">
        <v>4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214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114</v>
      </c>
      <c r="BM129" s="248" t="s">
        <v>1419</v>
      </c>
    </row>
    <row r="130" s="2" customFormat="1" ht="60" customHeight="1">
      <c r="A130" s="37"/>
      <c r="B130" s="38"/>
      <c r="C130" s="254" t="s">
        <v>214</v>
      </c>
      <c r="D130" s="254" t="s">
        <v>205</v>
      </c>
      <c r="E130" s="255" t="s">
        <v>1321</v>
      </c>
      <c r="F130" s="256" t="s">
        <v>1322</v>
      </c>
      <c r="G130" s="257" t="s">
        <v>184</v>
      </c>
      <c r="H130" s="258">
        <v>1</v>
      </c>
      <c r="I130" s="259"/>
      <c r="J130" s="260">
        <f>ROUND(I130*H130,2)</f>
        <v>0</v>
      </c>
      <c r="K130" s="256" t="s">
        <v>185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208</v>
      </c>
      <c r="AT130" s="248" t="s">
        <v>205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208</v>
      </c>
      <c r="BM130" s="248" t="s">
        <v>1420</v>
      </c>
    </row>
    <row r="131" s="2" customFormat="1" ht="96" customHeight="1">
      <c r="A131" s="37"/>
      <c r="B131" s="38"/>
      <c r="C131" s="254" t="s">
        <v>218</v>
      </c>
      <c r="D131" s="254" t="s">
        <v>205</v>
      </c>
      <c r="E131" s="255" t="s">
        <v>1421</v>
      </c>
      <c r="F131" s="256" t="s">
        <v>1422</v>
      </c>
      <c r="G131" s="257" t="s">
        <v>229</v>
      </c>
      <c r="H131" s="258">
        <v>295</v>
      </c>
      <c r="I131" s="259"/>
      <c r="J131" s="260">
        <f>ROUND(I131*H131,2)</f>
        <v>0</v>
      </c>
      <c r="K131" s="256" t="s">
        <v>185</v>
      </c>
      <c r="L131" s="43"/>
      <c r="M131" s="261" t="s">
        <v>1</v>
      </c>
      <c r="N131" s="262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208</v>
      </c>
      <c r="AT131" s="248" t="s">
        <v>205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208</v>
      </c>
      <c r="BM131" s="248" t="s">
        <v>1423</v>
      </c>
    </row>
    <row r="132" s="2" customFormat="1" ht="96" customHeight="1">
      <c r="A132" s="37"/>
      <c r="B132" s="38"/>
      <c r="C132" s="254" t="s">
        <v>222</v>
      </c>
      <c r="D132" s="254" t="s">
        <v>205</v>
      </c>
      <c r="E132" s="255" t="s">
        <v>1327</v>
      </c>
      <c r="F132" s="256" t="s">
        <v>1328</v>
      </c>
      <c r="G132" s="257" t="s">
        <v>229</v>
      </c>
      <c r="H132" s="258">
        <v>295</v>
      </c>
      <c r="I132" s="259"/>
      <c r="J132" s="260">
        <f>ROUND(I132*H132,2)</f>
        <v>0</v>
      </c>
      <c r="K132" s="256" t="s">
        <v>185</v>
      </c>
      <c r="L132" s="43"/>
      <c r="M132" s="261" t="s">
        <v>1</v>
      </c>
      <c r="N132" s="262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208</v>
      </c>
      <c r="AT132" s="248" t="s">
        <v>205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208</v>
      </c>
      <c r="BM132" s="248" t="s">
        <v>1424</v>
      </c>
    </row>
    <row r="133" s="2" customFormat="1" ht="60" customHeight="1">
      <c r="A133" s="37"/>
      <c r="B133" s="38"/>
      <c r="C133" s="254" t="s">
        <v>226</v>
      </c>
      <c r="D133" s="254" t="s">
        <v>205</v>
      </c>
      <c r="E133" s="255" t="s">
        <v>1425</v>
      </c>
      <c r="F133" s="256" t="s">
        <v>1426</v>
      </c>
      <c r="G133" s="257" t="s">
        <v>184</v>
      </c>
      <c r="H133" s="258">
        <v>4</v>
      </c>
      <c r="I133" s="259"/>
      <c r="J133" s="260">
        <f>ROUND(I133*H133,2)</f>
        <v>0</v>
      </c>
      <c r="K133" s="256" t="s">
        <v>185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208</v>
      </c>
      <c r="AT133" s="248" t="s">
        <v>205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208</v>
      </c>
      <c r="BM133" s="248" t="s">
        <v>1427</v>
      </c>
    </row>
    <row r="134" s="2" customFormat="1" ht="84" customHeight="1">
      <c r="A134" s="37"/>
      <c r="B134" s="38"/>
      <c r="C134" s="254" t="s">
        <v>231</v>
      </c>
      <c r="D134" s="254" t="s">
        <v>205</v>
      </c>
      <c r="E134" s="255" t="s">
        <v>1428</v>
      </c>
      <c r="F134" s="256" t="s">
        <v>1429</v>
      </c>
      <c r="G134" s="257" t="s">
        <v>184</v>
      </c>
      <c r="H134" s="258">
        <v>4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1430</v>
      </c>
    </row>
    <row r="135" s="2" customFormat="1" ht="84" customHeight="1">
      <c r="A135" s="37"/>
      <c r="B135" s="38"/>
      <c r="C135" s="254" t="s">
        <v>235</v>
      </c>
      <c r="D135" s="254" t="s">
        <v>205</v>
      </c>
      <c r="E135" s="255" t="s">
        <v>1431</v>
      </c>
      <c r="F135" s="256" t="s">
        <v>1432</v>
      </c>
      <c r="G135" s="257" t="s">
        <v>184</v>
      </c>
      <c r="H135" s="258">
        <v>1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1433</v>
      </c>
    </row>
    <row r="136" s="2" customFormat="1" ht="84" customHeight="1">
      <c r="A136" s="37"/>
      <c r="B136" s="38"/>
      <c r="C136" s="254" t="s">
        <v>239</v>
      </c>
      <c r="D136" s="254" t="s">
        <v>205</v>
      </c>
      <c r="E136" s="255" t="s">
        <v>1434</v>
      </c>
      <c r="F136" s="256" t="s">
        <v>1435</v>
      </c>
      <c r="G136" s="257" t="s">
        <v>184</v>
      </c>
      <c r="H136" s="258">
        <v>3</v>
      </c>
      <c r="I136" s="259"/>
      <c r="J136" s="260">
        <f>ROUND(I136*H136,2)</f>
        <v>0</v>
      </c>
      <c r="K136" s="256" t="s">
        <v>185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1436</v>
      </c>
    </row>
    <row r="137" s="2" customFormat="1" ht="84" customHeight="1">
      <c r="A137" s="37"/>
      <c r="B137" s="38"/>
      <c r="C137" s="254" t="s">
        <v>8</v>
      </c>
      <c r="D137" s="254" t="s">
        <v>205</v>
      </c>
      <c r="E137" s="255" t="s">
        <v>1374</v>
      </c>
      <c r="F137" s="256" t="s">
        <v>1375</v>
      </c>
      <c r="G137" s="257" t="s">
        <v>184</v>
      </c>
      <c r="H137" s="258">
        <v>2</v>
      </c>
      <c r="I137" s="259"/>
      <c r="J137" s="260">
        <f>ROUND(I137*H137,2)</f>
        <v>0</v>
      </c>
      <c r="K137" s="256" t="s">
        <v>185</v>
      </c>
      <c r="L137" s="43"/>
      <c r="M137" s="261" t="s">
        <v>1</v>
      </c>
      <c r="N137" s="262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208</v>
      </c>
      <c r="AT137" s="248" t="s">
        <v>205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208</v>
      </c>
      <c r="BM137" s="248" t="s">
        <v>1437</v>
      </c>
    </row>
    <row r="138" s="2" customFormat="1" ht="84" customHeight="1">
      <c r="A138" s="37"/>
      <c r="B138" s="38"/>
      <c r="C138" s="254" t="s">
        <v>247</v>
      </c>
      <c r="D138" s="254" t="s">
        <v>205</v>
      </c>
      <c r="E138" s="255" t="s">
        <v>1377</v>
      </c>
      <c r="F138" s="256" t="s">
        <v>1378</v>
      </c>
      <c r="G138" s="257" t="s">
        <v>184</v>
      </c>
      <c r="H138" s="258">
        <v>3</v>
      </c>
      <c r="I138" s="259"/>
      <c r="J138" s="260">
        <f>ROUND(I138*H138,2)</f>
        <v>0</v>
      </c>
      <c r="K138" s="256" t="s">
        <v>185</v>
      </c>
      <c r="L138" s="43"/>
      <c r="M138" s="261" t="s">
        <v>1</v>
      </c>
      <c r="N138" s="262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208</v>
      </c>
      <c r="AT138" s="248" t="s">
        <v>205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208</v>
      </c>
      <c r="BM138" s="248" t="s">
        <v>1438</v>
      </c>
    </row>
    <row r="139" s="2" customFormat="1" ht="84" customHeight="1">
      <c r="A139" s="37"/>
      <c r="B139" s="38"/>
      <c r="C139" s="254" t="s">
        <v>251</v>
      </c>
      <c r="D139" s="254" t="s">
        <v>205</v>
      </c>
      <c r="E139" s="255" t="s">
        <v>1380</v>
      </c>
      <c r="F139" s="256" t="s">
        <v>1381</v>
      </c>
      <c r="G139" s="257" t="s">
        <v>184</v>
      </c>
      <c r="H139" s="258">
        <v>2</v>
      </c>
      <c r="I139" s="259"/>
      <c r="J139" s="260">
        <f>ROUND(I139*H139,2)</f>
        <v>0</v>
      </c>
      <c r="K139" s="256" t="s">
        <v>185</v>
      </c>
      <c r="L139" s="43"/>
      <c r="M139" s="261" t="s">
        <v>1</v>
      </c>
      <c r="N139" s="262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208</v>
      </c>
      <c r="AT139" s="248" t="s">
        <v>205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208</v>
      </c>
      <c r="BM139" s="248" t="s">
        <v>1439</v>
      </c>
    </row>
    <row r="140" s="2" customFormat="1" ht="84" customHeight="1">
      <c r="A140" s="37"/>
      <c r="B140" s="38"/>
      <c r="C140" s="254" t="s">
        <v>255</v>
      </c>
      <c r="D140" s="254" t="s">
        <v>205</v>
      </c>
      <c r="E140" s="255" t="s">
        <v>1386</v>
      </c>
      <c r="F140" s="256" t="s">
        <v>1387</v>
      </c>
      <c r="G140" s="257" t="s">
        <v>184</v>
      </c>
      <c r="H140" s="258">
        <v>2</v>
      </c>
      <c r="I140" s="259"/>
      <c r="J140" s="260">
        <f>ROUND(I140*H140,2)</f>
        <v>0</v>
      </c>
      <c r="K140" s="256" t="s">
        <v>185</v>
      </c>
      <c r="L140" s="43"/>
      <c r="M140" s="261" t="s">
        <v>1</v>
      </c>
      <c r="N140" s="262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208</v>
      </c>
      <c r="AT140" s="248" t="s">
        <v>205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208</v>
      </c>
      <c r="BM140" s="248" t="s">
        <v>1440</v>
      </c>
    </row>
    <row r="141" s="2" customFormat="1" ht="24" customHeight="1">
      <c r="A141" s="37"/>
      <c r="B141" s="38"/>
      <c r="C141" s="254" t="s">
        <v>259</v>
      </c>
      <c r="D141" s="254" t="s">
        <v>205</v>
      </c>
      <c r="E141" s="255" t="s">
        <v>1441</v>
      </c>
      <c r="F141" s="256" t="s">
        <v>1442</v>
      </c>
      <c r="G141" s="257" t="s">
        <v>184</v>
      </c>
      <c r="H141" s="258">
        <v>1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1443</v>
      </c>
    </row>
    <row r="142" s="2" customFormat="1" ht="24" customHeight="1">
      <c r="A142" s="37"/>
      <c r="B142" s="38"/>
      <c r="C142" s="254" t="s">
        <v>263</v>
      </c>
      <c r="D142" s="254" t="s">
        <v>205</v>
      </c>
      <c r="E142" s="255" t="s">
        <v>1392</v>
      </c>
      <c r="F142" s="256" t="s">
        <v>1393</v>
      </c>
      <c r="G142" s="257" t="s">
        <v>184</v>
      </c>
      <c r="H142" s="258">
        <v>1</v>
      </c>
      <c r="I142" s="259"/>
      <c r="J142" s="260">
        <f>ROUND(I142*H142,2)</f>
        <v>0</v>
      </c>
      <c r="K142" s="256" t="s">
        <v>185</v>
      </c>
      <c r="L142" s="43"/>
      <c r="M142" s="261" t="s">
        <v>1</v>
      </c>
      <c r="N142" s="262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208</v>
      </c>
      <c r="AT142" s="248" t="s">
        <v>205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208</v>
      </c>
      <c r="BM142" s="248" t="s">
        <v>1444</v>
      </c>
    </row>
    <row r="143" s="2" customFormat="1" ht="24" customHeight="1">
      <c r="A143" s="37"/>
      <c r="B143" s="38"/>
      <c r="C143" s="254" t="s">
        <v>7</v>
      </c>
      <c r="D143" s="254" t="s">
        <v>205</v>
      </c>
      <c r="E143" s="255" t="s">
        <v>1396</v>
      </c>
      <c r="F143" s="256" t="s">
        <v>1397</v>
      </c>
      <c r="G143" s="257" t="s">
        <v>184</v>
      </c>
      <c r="H143" s="258">
        <v>1</v>
      </c>
      <c r="I143" s="259"/>
      <c r="J143" s="260">
        <f>ROUND(I143*H143,2)</f>
        <v>0</v>
      </c>
      <c r="K143" s="256" t="s">
        <v>185</v>
      </c>
      <c r="L143" s="43"/>
      <c r="M143" s="261" t="s">
        <v>1</v>
      </c>
      <c r="N143" s="262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208</v>
      </c>
      <c r="AT143" s="248" t="s">
        <v>205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208</v>
      </c>
      <c r="BM143" s="248" t="s">
        <v>1445</v>
      </c>
    </row>
    <row r="144" s="2" customFormat="1" ht="60" customHeight="1">
      <c r="A144" s="37"/>
      <c r="B144" s="38"/>
      <c r="C144" s="254" t="s">
        <v>272</v>
      </c>
      <c r="D144" s="254" t="s">
        <v>205</v>
      </c>
      <c r="E144" s="255" t="s">
        <v>1399</v>
      </c>
      <c r="F144" s="256" t="s">
        <v>1400</v>
      </c>
      <c r="G144" s="257" t="s">
        <v>184</v>
      </c>
      <c r="H144" s="258">
        <v>8</v>
      </c>
      <c r="I144" s="259"/>
      <c r="J144" s="260">
        <f>ROUND(I144*H144,2)</f>
        <v>0</v>
      </c>
      <c r="K144" s="256" t="s">
        <v>185</v>
      </c>
      <c r="L144" s="43"/>
      <c r="M144" s="285" t="s">
        <v>1</v>
      </c>
      <c r="N144" s="286" t="s">
        <v>41</v>
      </c>
      <c r="O144" s="287"/>
      <c r="P144" s="288">
        <f>O144*H144</f>
        <v>0</v>
      </c>
      <c r="Q144" s="288">
        <v>0</v>
      </c>
      <c r="R144" s="288">
        <f>Q144*H144</f>
        <v>0</v>
      </c>
      <c r="S144" s="288">
        <v>0</v>
      </c>
      <c r="T144" s="2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208</v>
      </c>
      <c r="AT144" s="248" t="s">
        <v>205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208</v>
      </c>
      <c r="BM144" s="248" t="s">
        <v>1446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192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3Crgsu3ZECTt8MAor59saTyr6aHbSzSFb56zlB9nPRC6KxxSTSKhw45xtiSrG6/CqwhjQAqQUDJ+Z4G+CzQtlg==" hashValue="X+tYiF+1K2ziBrgeQUh7SbyamP9WQSAkB253pdys77Lxeml4KL8YB4cUPDVHJCUE8yi6lre5WvX81SW6EOtFSQ==" algorithmName="SHA-512" password="CC35"/>
  <autoFilter ref="C120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139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1447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ROUND((SUM(BE122:BE125)),  2)</f>
        <v>0</v>
      </c>
      <c r="G35" s="37"/>
      <c r="H35" s="37"/>
      <c r="I35" s="171">
        <v>0.20999999999999999</v>
      </c>
      <c r="J35" s="170">
        <f>ROUND(((SUM(BE122:BE125))*I35),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ROUND((SUM(BF122:BF125)),  2)</f>
        <v>0</v>
      </c>
      <c r="G36" s="37"/>
      <c r="H36" s="37"/>
      <c r="I36" s="171">
        <v>0.14999999999999999</v>
      </c>
      <c r="J36" s="170">
        <f>ROUND(((SUM(BF122:BF125))*I36),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ROUND((SUM(BG122:BG125)),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ROUND((SUM(BH122:BH125)),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ROUND((SUM(BI122:BI125)),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SO2.6 - oprava kabelů St 14 - ÚRS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910</v>
      </c>
      <c r="E99" s="206"/>
      <c r="F99" s="206"/>
      <c r="G99" s="206"/>
      <c r="H99" s="206"/>
      <c r="I99" s="207"/>
      <c r="J99" s="208">
        <f>J123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4" customFormat="1" ht="19.92" customHeight="1">
      <c r="A100" s="14"/>
      <c r="B100" s="290"/>
      <c r="C100" s="131"/>
      <c r="D100" s="291" t="s">
        <v>911</v>
      </c>
      <c r="E100" s="292"/>
      <c r="F100" s="292"/>
      <c r="G100" s="292"/>
      <c r="H100" s="292"/>
      <c r="I100" s="293"/>
      <c r="J100" s="294">
        <f>J124</f>
        <v>0</v>
      </c>
      <c r="K100" s="131"/>
      <c r="L100" s="29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55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9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9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165</v>
      </c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96" t="str">
        <f>E7</f>
        <v>Oprava rozvodů elektrické energie v ŽST Ústí n.L. západ_v2</v>
      </c>
      <c r="F110" s="31"/>
      <c r="G110" s="31"/>
      <c r="H110" s="31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153</v>
      </c>
      <c r="D111" s="21"/>
      <c r="E111" s="21"/>
      <c r="F111" s="21"/>
      <c r="G111" s="21"/>
      <c r="H111" s="21"/>
      <c r="I111" s="146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96" t="s">
        <v>1301</v>
      </c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155</v>
      </c>
      <c r="D113" s="39"/>
      <c r="E113" s="39"/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SO2.6 - oprava kabelů St 14 - ÚRS</v>
      </c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157" t="s">
        <v>22</v>
      </c>
      <c r="J116" s="78" t="str">
        <f>IF(J14="","",J14)</f>
        <v>1. 4. 2019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157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157" t="s">
        <v>32</v>
      </c>
      <c r="J119" s="35" t="str">
        <f>E26</f>
        <v>Jilich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210"/>
      <c r="B121" s="211"/>
      <c r="C121" s="212" t="s">
        <v>166</v>
      </c>
      <c r="D121" s="213" t="s">
        <v>61</v>
      </c>
      <c r="E121" s="213" t="s">
        <v>57</v>
      </c>
      <c r="F121" s="213" t="s">
        <v>58</v>
      </c>
      <c r="G121" s="213" t="s">
        <v>167</v>
      </c>
      <c r="H121" s="213" t="s">
        <v>168</v>
      </c>
      <c r="I121" s="214" t="s">
        <v>169</v>
      </c>
      <c r="J121" s="213" t="s">
        <v>161</v>
      </c>
      <c r="K121" s="215" t="s">
        <v>170</v>
      </c>
      <c r="L121" s="216"/>
      <c r="M121" s="99" t="s">
        <v>1</v>
      </c>
      <c r="N121" s="100" t="s">
        <v>40</v>
      </c>
      <c r="O121" s="100" t="s">
        <v>171</v>
      </c>
      <c r="P121" s="100" t="s">
        <v>172</v>
      </c>
      <c r="Q121" s="100" t="s">
        <v>173</v>
      </c>
      <c r="R121" s="100" t="s">
        <v>174</v>
      </c>
      <c r="S121" s="100" t="s">
        <v>175</v>
      </c>
      <c r="T121" s="101" t="s">
        <v>176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7"/>
      <c r="B122" s="38"/>
      <c r="C122" s="106" t="s">
        <v>177</v>
      </c>
      <c r="D122" s="39"/>
      <c r="E122" s="39"/>
      <c r="F122" s="39"/>
      <c r="G122" s="39"/>
      <c r="H122" s="39"/>
      <c r="I122" s="155"/>
      <c r="J122" s="217">
        <f>BK122</f>
        <v>0</v>
      </c>
      <c r="K122" s="39"/>
      <c r="L122" s="43"/>
      <c r="M122" s="102"/>
      <c r="N122" s="218"/>
      <c r="O122" s="103"/>
      <c r="P122" s="219">
        <f>P123</f>
        <v>0</v>
      </c>
      <c r="Q122" s="103"/>
      <c r="R122" s="219">
        <f>R123</f>
        <v>0</v>
      </c>
      <c r="S122" s="103"/>
      <c r="T122" s="22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163</v>
      </c>
      <c r="BK122" s="221">
        <f>BK123</f>
        <v>0</v>
      </c>
    </row>
    <row r="123" s="11" customFormat="1" ht="25.92" customHeight="1">
      <c r="A123" s="11"/>
      <c r="B123" s="222"/>
      <c r="C123" s="223"/>
      <c r="D123" s="224" t="s">
        <v>75</v>
      </c>
      <c r="E123" s="225" t="s">
        <v>181</v>
      </c>
      <c r="F123" s="225" t="s">
        <v>1011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</f>
        <v>0</v>
      </c>
      <c r="Q123" s="230"/>
      <c r="R123" s="231">
        <f>R124</f>
        <v>0</v>
      </c>
      <c r="S123" s="230"/>
      <c r="T123" s="232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92</v>
      </c>
      <c r="AT123" s="234" t="s">
        <v>75</v>
      </c>
      <c r="AU123" s="234" t="s">
        <v>76</v>
      </c>
      <c r="AY123" s="233" t="s">
        <v>180</v>
      </c>
      <c r="BK123" s="235">
        <f>BK124</f>
        <v>0</v>
      </c>
    </row>
    <row r="124" s="11" customFormat="1" ht="22.8" customHeight="1">
      <c r="A124" s="11"/>
      <c r="B124" s="222"/>
      <c r="C124" s="223"/>
      <c r="D124" s="224" t="s">
        <v>75</v>
      </c>
      <c r="E124" s="296" t="s">
        <v>1012</v>
      </c>
      <c r="F124" s="296" t="s">
        <v>1013</v>
      </c>
      <c r="G124" s="223"/>
      <c r="H124" s="223"/>
      <c r="I124" s="226"/>
      <c r="J124" s="297">
        <f>BK124</f>
        <v>0</v>
      </c>
      <c r="K124" s="223"/>
      <c r="L124" s="228"/>
      <c r="M124" s="229"/>
      <c r="N124" s="230"/>
      <c r="O124" s="230"/>
      <c r="P124" s="231">
        <f>P125</f>
        <v>0</v>
      </c>
      <c r="Q124" s="230"/>
      <c r="R124" s="231">
        <f>R125</f>
        <v>0</v>
      </c>
      <c r="S124" s="230"/>
      <c r="T124" s="232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92</v>
      </c>
      <c r="AT124" s="234" t="s">
        <v>75</v>
      </c>
      <c r="AU124" s="234" t="s">
        <v>14</v>
      </c>
      <c r="AY124" s="233" t="s">
        <v>180</v>
      </c>
      <c r="BK124" s="235">
        <f>BK125</f>
        <v>0</v>
      </c>
    </row>
    <row r="125" s="2" customFormat="1" ht="72" customHeight="1">
      <c r="A125" s="37"/>
      <c r="B125" s="38"/>
      <c r="C125" s="254" t="s">
        <v>14</v>
      </c>
      <c r="D125" s="254" t="s">
        <v>205</v>
      </c>
      <c r="E125" s="255" t="s">
        <v>1346</v>
      </c>
      <c r="F125" s="256" t="s">
        <v>1347</v>
      </c>
      <c r="G125" s="257" t="s">
        <v>184</v>
      </c>
      <c r="H125" s="258">
        <v>1</v>
      </c>
      <c r="I125" s="259"/>
      <c r="J125" s="260">
        <f>ROUND(I125*H125,2)</f>
        <v>0</v>
      </c>
      <c r="K125" s="256" t="s">
        <v>918</v>
      </c>
      <c r="L125" s="43"/>
      <c r="M125" s="285" t="s">
        <v>1</v>
      </c>
      <c r="N125" s="286" t="s">
        <v>41</v>
      </c>
      <c r="O125" s="287"/>
      <c r="P125" s="288">
        <f>O125*H125</f>
        <v>0</v>
      </c>
      <c r="Q125" s="288">
        <v>0</v>
      </c>
      <c r="R125" s="288">
        <f>Q125*H125</f>
        <v>0</v>
      </c>
      <c r="S125" s="288">
        <v>0</v>
      </c>
      <c r="T125" s="2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454</v>
      </c>
      <c r="AT125" s="248" t="s">
        <v>205</v>
      </c>
      <c r="AU125" s="248" t="s">
        <v>84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454</v>
      </c>
      <c r="BM125" s="248" t="s">
        <v>1448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192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IQrJN2FjLsjyK9X0Ga0ahTb4zF/cYhBA4YSI1bEqCbt2l5WqNOy8UJZi2qt+OSIlmavP/+BQts91nf7mRlPIbw==" hashValue="EHd1xbgwGnC2T81yuS5sAZfQ3dycbZLb0It3nC2iANo79mQBYbHT2dmrOp/dy+626/x2YFA0aHXDLRLJKARL6g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1449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1450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ROUND((SUM(BE120:BE152)),  2)</f>
        <v>0</v>
      </c>
      <c r="G35" s="37"/>
      <c r="H35" s="37"/>
      <c r="I35" s="171">
        <v>0.20999999999999999</v>
      </c>
      <c r="J35" s="170">
        <f>ROUND(((SUM(BE120:BE152))*I35),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ROUND((SUM(BF120:BF152)),  2)</f>
        <v>0</v>
      </c>
      <c r="G36" s="37"/>
      <c r="H36" s="37"/>
      <c r="I36" s="171">
        <v>0.14999999999999999</v>
      </c>
      <c r="J36" s="170">
        <f>ROUND(((SUM(BF120:BF152))*I36),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ROUND((SUM(BG120:BG152)),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ROUND((SUM(BH120:BH152)),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ROUND((SUM(BI120:BI152)),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1449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SO3.1 - optika_HDPE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9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9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165</v>
      </c>
      <c r="D105" s="39"/>
      <c r="E105" s="39"/>
      <c r="F105" s="39"/>
      <c r="G105" s="39"/>
      <c r="H105" s="39"/>
      <c r="I105" s="155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96" t="str">
        <f>E7</f>
        <v>Oprava rozvodů elektrické energie v ŽST Ústí n.L. západ_v2</v>
      </c>
      <c r="F108" s="31"/>
      <c r="G108" s="31"/>
      <c r="H108" s="31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153</v>
      </c>
      <c r="D109" s="21"/>
      <c r="E109" s="21"/>
      <c r="F109" s="21"/>
      <c r="G109" s="21"/>
      <c r="H109" s="21"/>
      <c r="I109" s="146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96" t="s">
        <v>1449</v>
      </c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155</v>
      </c>
      <c r="D111" s="39"/>
      <c r="E111" s="39"/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SO3.1 - optika_HDPE</v>
      </c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 xml:space="preserve"> </v>
      </c>
      <c r="G114" s="39"/>
      <c r="H114" s="39"/>
      <c r="I114" s="157" t="s">
        <v>22</v>
      </c>
      <c r="J114" s="78" t="str">
        <f>IF(J14="","",J14)</f>
        <v>1. 4. 2019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 xml:space="preserve"> </v>
      </c>
      <c r="G116" s="39"/>
      <c r="H116" s="39"/>
      <c r="I116" s="157" t="s">
        <v>30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IF(E20="","",E20)</f>
        <v>Vyplň údaj</v>
      </c>
      <c r="G117" s="39"/>
      <c r="H117" s="39"/>
      <c r="I117" s="157" t="s">
        <v>32</v>
      </c>
      <c r="J117" s="35" t="str">
        <f>E26</f>
        <v>Jilich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210"/>
      <c r="B119" s="211"/>
      <c r="C119" s="212" t="s">
        <v>166</v>
      </c>
      <c r="D119" s="213" t="s">
        <v>61</v>
      </c>
      <c r="E119" s="213" t="s">
        <v>57</v>
      </c>
      <c r="F119" s="213" t="s">
        <v>58</v>
      </c>
      <c r="G119" s="213" t="s">
        <v>167</v>
      </c>
      <c r="H119" s="213" t="s">
        <v>168</v>
      </c>
      <c r="I119" s="214" t="s">
        <v>169</v>
      </c>
      <c r="J119" s="213" t="s">
        <v>161</v>
      </c>
      <c r="K119" s="215" t="s">
        <v>170</v>
      </c>
      <c r="L119" s="216"/>
      <c r="M119" s="99" t="s">
        <v>1</v>
      </c>
      <c r="N119" s="100" t="s">
        <v>40</v>
      </c>
      <c r="O119" s="100" t="s">
        <v>171</v>
      </c>
      <c r="P119" s="100" t="s">
        <v>172</v>
      </c>
      <c r="Q119" s="100" t="s">
        <v>173</v>
      </c>
      <c r="R119" s="100" t="s">
        <v>174</v>
      </c>
      <c r="S119" s="100" t="s">
        <v>175</v>
      </c>
      <c r="T119" s="101" t="s">
        <v>176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7"/>
      <c r="B120" s="38"/>
      <c r="C120" s="106" t="s">
        <v>177</v>
      </c>
      <c r="D120" s="39"/>
      <c r="E120" s="39"/>
      <c r="F120" s="39"/>
      <c r="G120" s="39"/>
      <c r="H120" s="39"/>
      <c r="I120" s="155"/>
      <c r="J120" s="217">
        <f>BK120</f>
        <v>0</v>
      </c>
      <c r="K120" s="39"/>
      <c r="L120" s="43"/>
      <c r="M120" s="102"/>
      <c r="N120" s="218"/>
      <c r="O120" s="103"/>
      <c r="P120" s="219">
        <f>SUM(P121:P152)</f>
        <v>0</v>
      </c>
      <c r="Q120" s="103"/>
      <c r="R120" s="219">
        <f>SUM(R121:R152)</f>
        <v>0</v>
      </c>
      <c r="S120" s="103"/>
      <c r="T120" s="220">
        <f>SUM(T121:T152)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163</v>
      </c>
      <c r="BK120" s="221">
        <f>SUM(BK121:BK152)</f>
        <v>0</v>
      </c>
    </row>
    <row r="121" s="2" customFormat="1" ht="16.5" customHeight="1">
      <c r="A121" s="37"/>
      <c r="B121" s="38"/>
      <c r="C121" s="236" t="s">
        <v>14</v>
      </c>
      <c r="D121" s="236" t="s">
        <v>181</v>
      </c>
      <c r="E121" s="237" t="s">
        <v>1451</v>
      </c>
      <c r="F121" s="238" t="s">
        <v>1452</v>
      </c>
      <c r="G121" s="239" t="s">
        <v>181</v>
      </c>
      <c r="H121" s="240">
        <v>1050</v>
      </c>
      <c r="I121" s="241"/>
      <c r="J121" s="242">
        <f>ROUND(I121*H121,2)</f>
        <v>0</v>
      </c>
      <c r="K121" s="238" t="s">
        <v>1</v>
      </c>
      <c r="L121" s="243"/>
      <c r="M121" s="244" t="s">
        <v>1</v>
      </c>
      <c r="N121" s="245" t="s">
        <v>41</v>
      </c>
      <c r="O121" s="90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8" t="s">
        <v>214</v>
      </c>
      <c r="AT121" s="248" t="s">
        <v>181</v>
      </c>
      <c r="AU121" s="248" t="s">
        <v>76</v>
      </c>
      <c r="AY121" s="16" t="s">
        <v>180</v>
      </c>
      <c r="BE121" s="249">
        <f>IF(N121="základní",J121,0)</f>
        <v>0</v>
      </c>
      <c r="BF121" s="249">
        <f>IF(N121="snížená",J121,0)</f>
        <v>0</v>
      </c>
      <c r="BG121" s="249">
        <f>IF(N121="zákl. přenesená",J121,0)</f>
        <v>0</v>
      </c>
      <c r="BH121" s="249">
        <f>IF(N121="sníž. přenesená",J121,0)</f>
        <v>0</v>
      </c>
      <c r="BI121" s="249">
        <f>IF(N121="nulová",J121,0)</f>
        <v>0</v>
      </c>
      <c r="BJ121" s="16" t="s">
        <v>14</v>
      </c>
      <c r="BK121" s="249">
        <f>ROUND(I121*H121,2)</f>
        <v>0</v>
      </c>
      <c r="BL121" s="16" t="s">
        <v>114</v>
      </c>
      <c r="BM121" s="248" t="s">
        <v>1453</v>
      </c>
    </row>
    <row r="122" s="2" customFormat="1" ht="16.5" customHeight="1">
      <c r="A122" s="37"/>
      <c r="B122" s="38"/>
      <c r="C122" s="236" t="s">
        <v>84</v>
      </c>
      <c r="D122" s="236" t="s">
        <v>181</v>
      </c>
      <c r="E122" s="237" t="s">
        <v>1454</v>
      </c>
      <c r="F122" s="238" t="s">
        <v>1455</v>
      </c>
      <c r="G122" s="239" t="s">
        <v>181</v>
      </c>
      <c r="H122" s="240">
        <v>650</v>
      </c>
      <c r="I122" s="241"/>
      <c r="J122" s="242">
        <f>ROUND(I122*H122,2)</f>
        <v>0</v>
      </c>
      <c r="K122" s="238" t="s">
        <v>1</v>
      </c>
      <c r="L122" s="243"/>
      <c r="M122" s="244" t="s">
        <v>1</v>
      </c>
      <c r="N122" s="245" t="s">
        <v>41</v>
      </c>
      <c r="O122" s="90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8" t="s">
        <v>214</v>
      </c>
      <c r="AT122" s="248" t="s">
        <v>181</v>
      </c>
      <c r="AU122" s="248" t="s">
        <v>76</v>
      </c>
      <c r="AY122" s="16" t="s">
        <v>180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6" t="s">
        <v>14</v>
      </c>
      <c r="BK122" s="249">
        <f>ROUND(I122*H122,2)</f>
        <v>0</v>
      </c>
      <c r="BL122" s="16" t="s">
        <v>114</v>
      </c>
      <c r="BM122" s="248" t="s">
        <v>1456</v>
      </c>
    </row>
    <row r="123" s="2" customFormat="1" ht="16.5" customHeight="1">
      <c r="A123" s="37"/>
      <c r="B123" s="38"/>
      <c r="C123" s="236" t="s">
        <v>92</v>
      </c>
      <c r="D123" s="236" t="s">
        <v>181</v>
      </c>
      <c r="E123" s="237" t="s">
        <v>1457</v>
      </c>
      <c r="F123" s="238" t="s">
        <v>1458</v>
      </c>
      <c r="G123" s="239" t="s">
        <v>181</v>
      </c>
      <c r="H123" s="240">
        <v>2300</v>
      </c>
      <c r="I123" s="241"/>
      <c r="J123" s="242">
        <f>ROUND(I123*H123,2)</f>
        <v>0</v>
      </c>
      <c r="K123" s="238" t="s">
        <v>1</v>
      </c>
      <c r="L123" s="2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214</v>
      </c>
      <c r="AT123" s="248" t="s">
        <v>181</v>
      </c>
      <c r="AU123" s="248" t="s">
        <v>76</v>
      </c>
      <c r="AY123" s="16" t="s">
        <v>180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14</v>
      </c>
      <c r="BK123" s="249">
        <f>ROUND(I123*H123,2)</f>
        <v>0</v>
      </c>
      <c r="BL123" s="16" t="s">
        <v>114</v>
      </c>
      <c r="BM123" s="248" t="s">
        <v>1459</v>
      </c>
    </row>
    <row r="124" s="2" customFormat="1" ht="16.5" customHeight="1">
      <c r="A124" s="37"/>
      <c r="B124" s="38"/>
      <c r="C124" s="236" t="s">
        <v>114</v>
      </c>
      <c r="D124" s="236" t="s">
        <v>181</v>
      </c>
      <c r="E124" s="237" t="s">
        <v>1460</v>
      </c>
      <c r="F124" s="238" t="s">
        <v>1461</v>
      </c>
      <c r="G124" s="239" t="s">
        <v>1462</v>
      </c>
      <c r="H124" s="240">
        <v>1</v>
      </c>
      <c r="I124" s="241"/>
      <c r="J124" s="242">
        <f>ROUND(I124*H124,2)</f>
        <v>0</v>
      </c>
      <c r="K124" s="238" t="s">
        <v>1</v>
      </c>
      <c r="L124" s="243"/>
      <c r="M124" s="244" t="s">
        <v>1</v>
      </c>
      <c r="N124" s="245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214</v>
      </c>
      <c r="AT124" s="248" t="s">
        <v>181</v>
      </c>
      <c r="AU124" s="248" t="s">
        <v>76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1463</v>
      </c>
    </row>
    <row r="125" s="2" customFormat="1" ht="16.5" customHeight="1">
      <c r="A125" s="37"/>
      <c r="B125" s="38"/>
      <c r="C125" s="236" t="s">
        <v>199</v>
      </c>
      <c r="D125" s="236" t="s">
        <v>181</v>
      </c>
      <c r="E125" s="237" t="s">
        <v>1464</v>
      </c>
      <c r="F125" s="238" t="s">
        <v>1465</v>
      </c>
      <c r="G125" s="239" t="s">
        <v>1462</v>
      </c>
      <c r="H125" s="240">
        <v>3</v>
      </c>
      <c r="I125" s="241"/>
      <c r="J125" s="242">
        <f>ROUND(I125*H125,2)</f>
        <v>0</v>
      </c>
      <c r="K125" s="238" t="s">
        <v>1</v>
      </c>
      <c r="L125" s="2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214</v>
      </c>
      <c r="AT125" s="248" t="s">
        <v>181</v>
      </c>
      <c r="AU125" s="248" t="s">
        <v>76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114</v>
      </c>
      <c r="BM125" s="248" t="s">
        <v>1466</v>
      </c>
    </row>
    <row r="126" s="2" customFormat="1" ht="16.5" customHeight="1">
      <c r="A126" s="37"/>
      <c r="B126" s="38"/>
      <c r="C126" s="236" t="s">
        <v>204</v>
      </c>
      <c r="D126" s="236" t="s">
        <v>181</v>
      </c>
      <c r="E126" s="237" t="s">
        <v>1467</v>
      </c>
      <c r="F126" s="238" t="s">
        <v>1468</v>
      </c>
      <c r="G126" s="239" t="s">
        <v>1462</v>
      </c>
      <c r="H126" s="240">
        <v>9</v>
      </c>
      <c r="I126" s="241"/>
      <c r="J126" s="242">
        <f>ROUND(I126*H126,2)</f>
        <v>0</v>
      </c>
      <c r="K126" s="238" t="s">
        <v>1</v>
      </c>
      <c r="L126" s="2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214</v>
      </c>
      <c r="AT126" s="248" t="s">
        <v>181</v>
      </c>
      <c r="AU126" s="248" t="s">
        <v>76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1469</v>
      </c>
    </row>
    <row r="127" s="2" customFormat="1" ht="16.5" customHeight="1">
      <c r="A127" s="37"/>
      <c r="B127" s="38"/>
      <c r="C127" s="236" t="s">
        <v>210</v>
      </c>
      <c r="D127" s="236" t="s">
        <v>181</v>
      </c>
      <c r="E127" s="237" t="s">
        <v>1470</v>
      </c>
      <c r="F127" s="238" t="s">
        <v>1471</v>
      </c>
      <c r="G127" s="239" t="s">
        <v>1462</v>
      </c>
      <c r="H127" s="240">
        <v>14</v>
      </c>
      <c r="I127" s="241"/>
      <c r="J127" s="242">
        <f>ROUND(I127*H127,2)</f>
        <v>0</v>
      </c>
      <c r="K127" s="238" t="s">
        <v>1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214</v>
      </c>
      <c r="AT127" s="248" t="s">
        <v>181</v>
      </c>
      <c r="AU127" s="248" t="s">
        <v>76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114</v>
      </c>
      <c r="BM127" s="248" t="s">
        <v>1472</v>
      </c>
    </row>
    <row r="128" s="2" customFormat="1" ht="24" customHeight="1">
      <c r="A128" s="37"/>
      <c r="B128" s="38"/>
      <c r="C128" s="236" t="s">
        <v>214</v>
      </c>
      <c r="D128" s="236" t="s">
        <v>181</v>
      </c>
      <c r="E128" s="237" t="s">
        <v>1473</v>
      </c>
      <c r="F128" s="238" t="s">
        <v>1474</v>
      </c>
      <c r="G128" s="239" t="s">
        <v>1462</v>
      </c>
      <c r="H128" s="240">
        <v>12</v>
      </c>
      <c r="I128" s="241"/>
      <c r="J128" s="242">
        <f>ROUND(I128*H128,2)</f>
        <v>0</v>
      </c>
      <c r="K128" s="238" t="s">
        <v>1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214</v>
      </c>
      <c r="AT128" s="248" t="s">
        <v>181</v>
      </c>
      <c r="AU128" s="248" t="s">
        <v>76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1475</v>
      </c>
    </row>
    <row r="129" s="2" customFormat="1" ht="24" customHeight="1">
      <c r="A129" s="37"/>
      <c r="B129" s="38"/>
      <c r="C129" s="236" t="s">
        <v>218</v>
      </c>
      <c r="D129" s="236" t="s">
        <v>181</v>
      </c>
      <c r="E129" s="237" t="s">
        <v>1476</v>
      </c>
      <c r="F129" s="238" t="s">
        <v>1477</v>
      </c>
      <c r="G129" s="239" t="s">
        <v>181</v>
      </c>
      <c r="H129" s="240">
        <v>6150</v>
      </c>
      <c r="I129" s="241"/>
      <c r="J129" s="242">
        <f>ROUND(I129*H129,2)</f>
        <v>0</v>
      </c>
      <c r="K129" s="238" t="s">
        <v>1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214</v>
      </c>
      <c r="AT129" s="248" t="s">
        <v>181</v>
      </c>
      <c r="AU129" s="248" t="s">
        <v>76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114</v>
      </c>
      <c r="BM129" s="248" t="s">
        <v>1478</v>
      </c>
    </row>
    <row r="130" s="2" customFormat="1" ht="16.5" customHeight="1">
      <c r="A130" s="37"/>
      <c r="B130" s="38"/>
      <c r="C130" s="236" t="s">
        <v>222</v>
      </c>
      <c r="D130" s="236" t="s">
        <v>181</v>
      </c>
      <c r="E130" s="237" t="s">
        <v>1479</v>
      </c>
      <c r="F130" s="238" t="s">
        <v>1480</v>
      </c>
      <c r="G130" s="239" t="s">
        <v>1462</v>
      </c>
      <c r="H130" s="240">
        <v>6</v>
      </c>
      <c r="I130" s="241"/>
      <c r="J130" s="242">
        <f>ROUND(I130*H130,2)</f>
        <v>0</v>
      </c>
      <c r="K130" s="238" t="s">
        <v>1</v>
      </c>
      <c r="L130" s="243"/>
      <c r="M130" s="244" t="s">
        <v>1</v>
      </c>
      <c r="N130" s="245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214</v>
      </c>
      <c r="AT130" s="248" t="s">
        <v>181</v>
      </c>
      <c r="AU130" s="248" t="s">
        <v>76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114</v>
      </c>
      <c r="BM130" s="248" t="s">
        <v>1481</v>
      </c>
    </row>
    <row r="131" s="2" customFormat="1" ht="16.5" customHeight="1">
      <c r="A131" s="37"/>
      <c r="B131" s="38"/>
      <c r="C131" s="236" t="s">
        <v>226</v>
      </c>
      <c r="D131" s="236" t="s">
        <v>181</v>
      </c>
      <c r="E131" s="237" t="s">
        <v>1482</v>
      </c>
      <c r="F131" s="238" t="s">
        <v>1483</v>
      </c>
      <c r="G131" s="239" t="s">
        <v>1462</v>
      </c>
      <c r="H131" s="240">
        <v>1</v>
      </c>
      <c r="I131" s="241"/>
      <c r="J131" s="242">
        <f>ROUND(I131*H131,2)</f>
        <v>0</v>
      </c>
      <c r="K131" s="238" t="s">
        <v>1</v>
      </c>
      <c r="L131" s="2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214</v>
      </c>
      <c r="AT131" s="248" t="s">
        <v>181</v>
      </c>
      <c r="AU131" s="248" t="s">
        <v>76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114</v>
      </c>
      <c r="BM131" s="248" t="s">
        <v>1484</v>
      </c>
    </row>
    <row r="132" s="2" customFormat="1" ht="24" customHeight="1">
      <c r="A132" s="37"/>
      <c r="B132" s="38"/>
      <c r="C132" s="236" t="s">
        <v>231</v>
      </c>
      <c r="D132" s="236" t="s">
        <v>181</v>
      </c>
      <c r="E132" s="237" t="s">
        <v>1485</v>
      </c>
      <c r="F132" s="238" t="s">
        <v>1486</v>
      </c>
      <c r="G132" s="239" t="s">
        <v>1462</v>
      </c>
      <c r="H132" s="240">
        <v>5</v>
      </c>
      <c r="I132" s="241"/>
      <c r="J132" s="242">
        <f>ROUND(I132*H132,2)</f>
        <v>0</v>
      </c>
      <c r="K132" s="238" t="s">
        <v>1</v>
      </c>
      <c r="L132" s="243"/>
      <c r="M132" s="244" t="s">
        <v>1</v>
      </c>
      <c r="N132" s="245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214</v>
      </c>
      <c r="AT132" s="248" t="s">
        <v>181</v>
      </c>
      <c r="AU132" s="248" t="s">
        <v>76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114</v>
      </c>
      <c r="BM132" s="248" t="s">
        <v>1487</v>
      </c>
    </row>
    <row r="133" s="2" customFormat="1" ht="16.5" customHeight="1">
      <c r="A133" s="37"/>
      <c r="B133" s="38"/>
      <c r="C133" s="236" t="s">
        <v>235</v>
      </c>
      <c r="D133" s="236" t="s">
        <v>181</v>
      </c>
      <c r="E133" s="237" t="s">
        <v>1488</v>
      </c>
      <c r="F133" s="238" t="s">
        <v>1489</v>
      </c>
      <c r="G133" s="239" t="s">
        <v>1462</v>
      </c>
      <c r="H133" s="240">
        <v>123</v>
      </c>
      <c r="I133" s="241"/>
      <c r="J133" s="242">
        <f>ROUND(I133*H133,2)</f>
        <v>0</v>
      </c>
      <c r="K133" s="238" t="s">
        <v>1</v>
      </c>
      <c r="L133" s="243"/>
      <c r="M133" s="244" t="s">
        <v>1</v>
      </c>
      <c r="N133" s="245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214</v>
      </c>
      <c r="AT133" s="248" t="s">
        <v>181</v>
      </c>
      <c r="AU133" s="248" t="s">
        <v>76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114</v>
      </c>
      <c r="BM133" s="248" t="s">
        <v>1490</v>
      </c>
    </row>
    <row r="134" s="2" customFormat="1" ht="24" customHeight="1">
      <c r="A134" s="37"/>
      <c r="B134" s="38"/>
      <c r="C134" s="236" t="s">
        <v>239</v>
      </c>
      <c r="D134" s="236" t="s">
        <v>181</v>
      </c>
      <c r="E134" s="237" t="s">
        <v>1491</v>
      </c>
      <c r="F134" s="238" t="s">
        <v>1492</v>
      </c>
      <c r="G134" s="239" t="s">
        <v>1462</v>
      </c>
      <c r="H134" s="240">
        <v>1</v>
      </c>
      <c r="I134" s="241"/>
      <c r="J134" s="242">
        <f>ROUND(I134*H134,2)</f>
        <v>0</v>
      </c>
      <c r="K134" s="238" t="s">
        <v>1</v>
      </c>
      <c r="L134" s="243"/>
      <c r="M134" s="244" t="s">
        <v>1</v>
      </c>
      <c r="N134" s="245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214</v>
      </c>
      <c r="AT134" s="248" t="s">
        <v>181</v>
      </c>
      <c r="AU134" s="248" t="s">
        <v>76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114</v>
      </c>
      <c r="BM134" s="248" t="s">
        <v>1493</v>
      </c>
    </row>
    <row r="135" s="2" customFormat="1" ht="16.5" customHeight="1">
      <c r="A135" s="37"/>
      <c r="B135" s="38"/>
      <c r="C135" s="236" t="s">
        <v>8</v>
      </c>
      <c r="D135" s="236" t="s">
        <v>181</v>
      </c>
      <c r="E135" s="237" t="s">
        <v>1494</v>
      </c>
      <c r="F135" s="238" t="s">
        <v>1495</v>
      </c>
      <c r="G135" s="239" t="s">
        <v>1462</v>
      </c>
      <c r="H135" s="240">
        <v>12</v>
      </c>
      <c r="I135" s="241"/>
      <c r="J135" s="242">
        <f>ROUND(I135*H135,2)</f>
        <v>0</v>
      </c>
      <c r="K135" s="238" t="s">
        <v>1</v>
      </c>
      <c r="L135" s="243"/>
      <c r="M135" s="244" t="s">
        <v>1</v>
      </c>
      <c r="N135" s="245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214</v>
      </c>
      <c r="AT135" s="248" t="s">
        <v>181</v>
      </c>
      <c r="AU135" s="248" t="s">
        <v>76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114</v>
      </c>
      <c r="BM135" s="248" t="s">
        <v>1496</v>
      </c>
    </row>
    <row r="136" s="2" customFormat="1" ht="16.5" customHeight="1">
      <c r="A136" s="37"/>
      <c r="B136" s="38"/>
      <c r="C136" s="236" t="s">
        <v>247</v>
      </c>
      <c r="D136" s="236" t="s">
        <v>181</v>
      </c>
      <c r="E136" s="237" t="s">
        <v>1497</v>
      </c>
      <c r="F136" s="238" t="s">
        <v>1498</v>
      </c>
      <c r="G136" s="239" t="s">
        <v>1462</v>
      </c>
      <c r="H136" s="240">
        <v>246</v>
      </c>
      <c r="I136" s="241"/>
      <c r="J136" s="242">
        <f>ROUND(I136*H136,2)</f>
        <v>0</v>
      </c>
      <c r="K136" s="238" t="s">
        <v>1</v>
      </c>
      <c r="L136" s="243"/>
      <c r="M136" s="244" t="s">
        <v>1</v>
      </c>
      <c r="N136" s="245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214</v>
      </c>
      <c r="AT136" s="248" t="s">
        <v>181</v>
      </c>
      <c r="AU136" s="248" t="s">
        <v>76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114</v>
      </c>
      <c r="BM136" s="248" t="s">
        <v>1499</v>
      </c>
    </row>
    <row r="137" s="2" customFormat="1" ht="16.5" customHeight="1">
      <c r="A137" s="37"/>
      <c r="B137" s="38"/>
      <c r="C137" s="236" t="s">
        <v>251</v>
      </c>
      <c r="D137" s="236" t="s">
        <v>181</v>
      </c>
      <c r="E137" s="237" t="s">
        <v>1500</v>
      </c>
      <c r="F137" s="238" t="s">
        <v>1471</v>
      </c>
      <c r="G137" s="239" t="s">
        <v>1462</v>
      </c>
      <c r="H137" s="240">
        <v>390</v>
      </c>
      <c r="I137" s="241"/>
      <c r="J137" s="242">
        <f>ROUND(I137*H137,2)</f>
        <v>0</v>
      </c>
      <c r="K137" s="238" t="s">
        <v>1</v>
      </c>
      <c r="L137" s="243"/>
      <c r="M137" s="244" t="s">
        <v>1</v>
      </c>
      <c r="N137" s="245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214</v>
      </c>
      <c r="AT137" s="248" t="s">
        <v>181</v>
      </c>
      <c r="AU137" s="248" t="s">
        <v>76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114</v>
      </c>
      <c r="BM137" s="248" t="s">
        <v>1501</v>
      </c>
    </row>
    <row r="138" s="2" customFormat="1" ht="24" customHeight="1">
      <c r="A138" s="37"/>
      <c r="B138" s="38"/>
      <c r="C138" s="236" t="s">
        <v>255</v>
      </c>
      <c r="D138" s="236" t="s">
        <v>181</v>
      </c>
      <c r="E138" s="237" t="s">
        <v>1502</v>
      </c>
      <c r="F138" s="238" t="s">
        <v>1503</v>
      </c>
      <c r="G138" s="239" t="s">
        <v>181</v>
      </c>
      <c r="H138" s="240">
        <v>200</v>
      </c>
      <c r="I138" s="241"/>
      <c r="J138" s="242">
        <f>ROUND(I138*H138,2)</f>
        <v>0</v>
      </c>
      <c r="K138" s="238" t="s">
        <v>1</v>
      </c>
      <c r="L138" s="243"/>
      <c r="M138" s="244" t="s">
        <v>1</v>
      </c>
      <c r="N138" s="245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214</v>
      </c>
      <c r="AT138" s="248" t="s">
        <v>181</v>
      </c>
      <c r="AU138" s="248" t="s">
        <v>76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114</v>
      </c>
      <c r="BM138" s="248" t="s">
        <v>1504</v>
      </c>
    </row>
    <row r="139" s="2" customFormat="1" ht="16.5" customHeight="1">
      <c r="A139" s="37"/>
      <c r="B139" s="38"/>
      <c r="C139" s="254" t="s">
        <v>314</v>
      </c>
      <c r="D139" s="254" t="s">
        <v>205</v>
      </c>
      <c r="E139" s="255" t="s">
        <v>1505</v>
      </c>
      <c r="F139" s="256" t="s">
        <v>1506</v>
      </c>
      <c r="G139" s="257" t="s">
        <v>1507</v>
      </c>
      <c r="H139" s="258">
        <v>4</v>
      </c>
      <c r="I139" s="259"/>
      <c r="J139" s="260">
        <f>ROUND(I139*H139,2)</f>
        <v>0</v>
      </c>
      <c r="K139" s="256" t="s">
        <v>1</v>
      </c>
      <c r="L139" s="43"/>
      <c r="M139" s="261" t="s">
        <v>1</v>
      </c>
      <c r="N139" s="262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114</v>
      </c>
      <c r="AT139" s="248" t="s">
        <v>205</v>
      </c>
      <c r="AU139" s="248" t="s">
        <v>76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114</v>
      </c>
      <c r="BM139" s="248" t="s">
        <v>1508</v>
      </c>
    </row>
    <row r="140" s="2" customFormat="1" ht="16.5" customHeight="1">
      <c r="A140" s="37"/>
      <c r="B140" s="38"/>
      <c r="C140" s="254" t="s">
        <v>318</v>
      </c>
      <c r="D140" s="254" t="s">
        <v>205</v>
      </c>
      <c r="E140" s="255" t="s">
        <v>1509</v>
      </c>
      <c r="F140" s="256" t="s">
        <v>1510</v>
      </c>
      <c r="G140" s="257" t="s">
        <v>1507</v>
      </c>
      <c r="H140" s="258">
        <v>84</v>
      </c>
      <c r="I140" s="259"/>
      <c r="J140" s="260">
        <f>ROUND(I140*H140,2)</f>
        <v>0</v>
      </c>
      <c r="K140" s="256" t="s">
        <v>1</v>
      </c>
      <c r="L140" s="43"/>
      <c r="M140" s="261" t="s">
        <v>1</v>
      </c>
      <c r="N140" s="262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114</v>
      </c>
      <c r="AT140" s="248" t="s">
        <v>205</v>
      </c>
      <c r="AU140" s="248" t="s">
        <v>76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114</v>
      </c>
      <c r="BM140" s="248" t="s">
        <v>1511</v>
      </c>
    </row>
    <row r="141" s="2" customFormat="1" ht="24" customHeight="1">
      <c r="A141" s="37"/>
      <c r="B141" s="38"/>
      <c r="C141" s="254" t="s">
        <v>296</v>
      </c>
      <c r="D141" s="254" t="s">
        <v>205</v>
      </c>
      <c r="E141" s="255" t="s">
        <v>1512</v>
      </c>
      <c r="F141" s="256" t="s">
        <v>1513</v>
      </c>
      <c r="G141" s="257" t="s">
        <v>181</v>
      </c>
      <c r="H141" s="258">
        <v>4000</v>
      </c>
      <c r="I141" s="259"/>
      <c r="J141" s="260">
        <f>ROUND(I141*H141,2)</f>
        <v>0</v>
      </c>
      <c r="K141" s="256" t="s">
        <v>1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114</v>
      </c>
      <c r="AT141" s="248" t="s">
        <v>205</v>
      </c>
      <c r="AU141" s="248" t="s">
        <v>76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114</v>
      </c>
      <c r="BM141" s="248" t="s">
        <v>1514</v>
      </c>
    </row>
    <row r="142" s="2" customFormat="1" ht="16.5" customHeight="1">
      <c r="A142" s="37"/>
      <c r="B142" s="38"/>
      <c r="C142" s="254" t="s">
        <v>291</v>
      </c>
      <c r="D142" s="254" t="s">
        <v>205</v>
      </c>
      <c r="E142" s="255" t="s">
        <v>1515</v>
      </c>
      <c r="F142" s="256" t="s">
        <v>1516</v>
      </c>
      <c r="G142" s="257" t="s">
        <v>1462</v>
      </c>
      <c r="H142" s="258">
        <v>19</v>
      </c>
      <c r="I142" s="259"/>
      <c r="J142" s="260">
        <f>ROUND(I142*H142,2)</f>
        <v>0</v>
      </c>
      <c r="K142" s="256" t="s">
        <v>1</v>
      </c>
      <c r="L142" s="43"/>
      <c r="M142" s="261" t="s">
        <v>1</v>
      </c>
      <c r="N142" s="262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114</v>
      </c>
      <c r="AT142" s="248" t="s">
        <v>205</v>
      </c>
      <c r="AU142" s="248" t="s">
        <v>76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114</v>
      </c>
      <c r="BM142" s="248" t="s">
        <v>1517</v>
      </c>
    </row>
    <row r="143" s="2" customFormat="1" ht="16.5" customHeight="1">
      <c r="A143" s="37"/>
      <c r="B143" s="38"/>
      <c r="C143" s="254" t="s">
        <v>259</v>
      </c>
      <c r="D143" s="254" t="s">
        <v>205</v>
      </c>
      <c r="E143" s="255" t="s">
        <v>1518</v>
      </c>
      <c r="F143" s="256" t="s">
        <v>1519</v>
      </c>
      <c r="G143" s="257" t="s">
        <v>181</v>
      </c>
      <c r="H143" s="258">
        <v>6150</v>
      </c>
      <c r="I143" s="259"/>
      <c r="J143" s="260">
        <f>ROUND(I143*H143,2)</f>
        <v>0</v>
      </c>
      <c r="K143" s="256" t="s">
        <v>1</v>
      </c>
      <c r="L143" s="43"/>
      <c r="M143" s="261" t="s">
        <v>1</v>
      </c>
      <c r="N143" s="262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114</v>
      </c>
      <c r="AT143" s="248" t="s">
        <v>205</v>
      </c>
      <c r="AU143" s="248" t="s">
        <v>76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114</v>
      </c>
      <c r="BM143" s="248" t="s">
        <v>1520</v>
      </c>
    </row>
    <row r="144" s="2" customFormat="1" ht="24" customHeight="1">
      <c r="A144" s="37"/>
      <c r="B144" s="38"/>
      <c r="C144" s="254" t="s">
        <v>263</v>
      </c>
      <c r="D144" s="254" t="s">
        <v>205</v>
      </c>
      <c r="E144" s="255" t="s">
        <v>1521</v>
      </c>
      <c r="F144" s="256" t="s">
        <v>1522</v>
      </c>
      <c r="G144" s="257" t="s">
        <v>181</v>
      </c>
      <c r="H144" s="258">
        <v>200</v>
      </c>
      <c r="I144" s="259"/>
      <c r="J144" s="260">
        <f>ROUND(I144*H144,2)</f>
        <v>0</v>
      </c>
      <c r="K144" s="256" t="s">
        <v>1</v>
      </c>
      <c r="L144" s="43"/>
      <c r="M144" s="261" t="s">
        <v>1</v>
      </c>
      <c r="N144" s="262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114</v>
      </c>
      <c r="AT144" s="248" t="s">
        <v>205</v>
      </c>
      <c r="AU144" s="248" t="s">
        <v>76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114</v>
      </c>
      <c r="BM144" s="248" t="s">
        <v>1523</v>
      </c>
    </row>
    <row r="145" s="2" customFormat="1" ht="16.5" customHeight="1">
      <c r="A145" s="37"/>
      <c r="B145" s="38"/>
      <c r="C145" s="254" t="s">
        <v>7</v>
      </c>
      <c r="D145" s="254" t="s">
        <v>205</v>
      </c>
      <c r="E145" s="255" t="s">
        <v>1524</v>
      </c>
      <c r="F145" s="256" t="s">
        <v>1525</v>
      </c>
      <c r="G145" s="257" t="s">
        <v>181</v>
      </c>
      <c r="H145" s="258">
        <v>6150</v>
      </c>
      <c r="I145" s="259"/>
      <c r="J145" s="260">
        <f>ROUND(I145*H145,2)</f>
        <v>0</v>
      </c>
      <c r="K145" s="256" t="s">
        <v>1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114</v>
      </c>
      <c r="AT145" s="248" t="s">
        <v>205</v>
      </c>
      <c r="AU145" s="248" t="s">
        <v>76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114</v>
      </c>
      <c r="BM145" s="248" t="s">
        <v>1526</v>
      </c>
    </row>
    <row r="146" s="2" customFormat="1" ht="16.5" customHeight="1">
      <c r="A146" s="37"/>
      <c r="B146" s="38"/>
      <c r="C146" s="254" t="s">
        <v>272</v>
      </c>
      <c r="D146" s="254" t="s">
        <v>205</v>
      </c>
      <c r="E146" s="255" t="s">
        <v>1527</v>
      </c>
      <c r="F146" s="256" t="s">
        <v>1528</v>
      </c>
      <c r="G146" s="257" t="s">
        <v>1462</v>
      </c>
      <c r="H146" s="258">
        <v>14</v>
      </c>
      <c r="I146" s="259"/>
      <c r="J146" s="260">
        <f>ROUND(I146*H146,2)</f>
        <v>0</v>
      </c>
      <c r="K146" s="256" t="s">
        <v>1</v>
      </c>
      <c r="L146" s="43"/>
      <c r="M146" s="261" t="s">
        <v>1</v>
      </c>
      <c r="N146" s="262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114</v>
      </c>
      <c r="AT146" s="248" t="s">
        <v>205</v>
      </c>
      <c r="AU146" s="248" t="s">
        <v>76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114</v>
      </c>
      <c r="BM146" s="248" t="s">
        <v>1529</v>
      </c>
    </row>
    <row r="147" s="2" customFormat="1" ht="16.5" customHeight="1">
      <c r="A147" s="37"/>
      <c r="B147" s="38"/>
      <c r="C147" s="254" t="s">
        <v>276</v>
      </c>
      <c r="D147" s="254" t="s">
        <v>205</v>
      </c>
      <c r="E147" s="255" t="s">
        <v>1530</v>
      </c>
      <c r="F147" s="256" t="s">
        <v>1531</v>
      </c>
      <c r="G147" s="257" t="s">
        <v>1462</v>
      </c>
      <c r="H147" s="258">
        <v>9</v>
      </c>
      <c r="I147" s="259"/>
      <c r="J147" s="260">
        <f>ROUND(I147*H147,2)</f>
        <v>0</v>
      </c>
      <c r="K147" s="256" t="s">
        <v>1</v>
      </c>
      <c r="L147" s="43"/>
      <c r="M147" s="261" t="s">
        <v>1</v>
      </c>
      <c r="N147" s="262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114</v>
      </c>
      <c r="AT147" s="248" t="s">
        <v>205</v>
      </c>
      <c r="AU147" s="248" t="s">
        <v>76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114</v>
      </c>
      <c r="BM147" s="248" t="s">
        <v>1532</v>
      </c>
    </row>
    <row r="148" s="2" customFormat="1" ht="16.5" customHeight="1">
      <c r="A148" s="37"/>
      <c r="B148" s="38"/>
      <c r="C148" s="254" t="s">
        <v>280</v>
      </c>
      <c r="D148" s="254" t="s">
        <v>205</v>
      </c>
      <c r="E148" s="255" t="s">
        <v>1533</v>
      </c>
      <c r="F148" s="256" t="s">
        <v>1534</v>
      </c>
      <c r="G148" s="257" t="s">
        <v>1462</v>
      </c>
      <c r="H148" s="258">
        <v>12</v>
      </c>
      <c r="I148" s="259"/>
      <c r="J148" s="260">
        <f>ROUND(I148*H148,2)</f>
        <v>0</v>
      </c>
      <c r="K148" s="256" t="s">
        <v>1</v>
      </c>
      <c r="L148" s="43"/>
      <c r="M148" s="261" t="s">
        <v>1</v>
      </c>
      <c r="N148" s="262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114</v>
      </c>
      <c r="AT148" s="248" t="s">
        <v>205</v>
      </c>
      <c r="AU148" s="248" t="s">
        <v>76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114</v>
      </c>
      <c r="BM148" s="248" t="s">
        <v>1535</v>
      </c>
    </row>
    <row r="149" s="2" customFormat="1" ht="24" customHeight="1">
      <c r="A149" s="37"/>
      <c r="B149" s="38"/>
      <c r="C149" s="254" t="s">
        <v>284</v>
      </c>
      <c r="D149" s="254" t="s">
        <v>205</v>
      </c>
      <c r="E149" s="255" t="s">
        <v>1460</v>
      </c>
      <c r="F149" s="256" t="s">
        <v>1536</v>
      </c>
      <c r="G149" s="257" t="s">
        <v>1462</v>
      </c>
      <c r="H149" s="258">
        <v>1</v>
      </c>
      <c r="I149" s="259"/>
      <c r="J149" s="260">
        <f>ROUND(I149*H149,2)</f>
        <v>0</v>
      </c>
      <c r="K149" s="256" t="s">
        <v>1</v>
      </c>
      <c r="L149" s="43"/>
      <c r="M149" s="261" t="s">
        <v>1</v>
      </c>
      <c r="N149" s="262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114</v>
      </c>
      <c r="AT149" s="248" t="s">
        <v>205</v>
      </c>
      <c r="AU149" s="248" t="s">
        <v>76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114</v>
      </c>
      <c r="BM149" s="248" t="s">
        <v>1537</v>
      </c>
    </row>
    <row r="150" s="2" customFormat="1" ht="16.5" customHeight="1">
      <c r="A150" s="37"/>
      <c r="B150" s="38"/>
      <c r="C150" s="254" t="s">
        <v>300</v>
      </c>
      <c r="D150" s="254" t="s">
        <v>205</v>
      </c>
      <c r="E150" s="255" t="s">
        <v>1538</v>
      </c>
      <c r="F150" s="256" t="s">
        <v>1539</v>
      </c>
      <c r="G150" s="257" t="s">
        <v>1462</v>
      </c>
      <c r="H150" s="258">
        <v>13</v>
      </c>
      <c r="I150" s="259"/>
      <c r="J150" s="260">
        <f>ROUND(I150*H150,2)</f>
        <v>0</v>
      </c>
      <c r="K150" s="256" t="s">
        <v>1</v>
      </c>
      <c r="L150" s="43"/>
      <c r="M150" s="261" t="s">
        <v>1</v>
      </c>
      <c r="N150" s="262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114</v>
      </c>
      <c r="AT150" s="248" t="s">
        <v>205</v>
      </c>
      <c r="AU150" s="248" t="s">
        <v>76</v>
      </c>
      <c r="AY150" s="16" t="s">
        <v>180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14</v>
      </c>
      <c r="BK150" s="249">
        <f>ROUND(I150*H150,2)</f>
        <v>0</v>
      </c>
      <c r="BL150" s="16" t="s">
        <v>114</v>
      </c>
      <c r="BM150" s="248" t="s">
        <v>1540</v>
      </c>
    </row>
    <row r="151" s="2" customFormat="1" ht="16.5" customHeight="1">
      <c r="A151" s="37"/>
      <c r="B151" s="38"/>
      <c r="C151" s="254" t="s">
        <v>309</v>
      </c>
      <c r="D151" s="254" t="s">
        <v>205</v>
      </c>
      <c r="E151" s="255" t="s">
        <v>1541</v>
      </c>
      <c r="F151" s="256" t="s">
        <v>1542</v>
      </c>
      <c r="G151" s="257" t="s">
        <v>1462</v>
      </c>
      <c r="H151" s="258">
        <v>188</v>
      </c>
      <c r="I151" s="259"/>
      <c r="J151" s="260">
        <f>ROUND(I151*H151,2)</f>
        <v>0</v>
      </c>
      <c r="K151" s="256" t="s">
        <v>1</v>
      </c>
      <c r="L151" s="43"/>
      <c r="M151" s="261" t="s">
        <v>1</v>
      </c>
      <c r="N151" s="262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114</v>
      </c>
      <c r="AT151" s="248" t="s">
        <v>205</v>
      </c>
      <c r="AU151" s="248" t="s">
        <v>76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114</v>
      </c>
      <c r="BM151" s="248" t="s">
        <v>1543</v>
      </c>
    </row>
    <row r="152" s="2" customFormat="1" ht="16.5" customHeight="1">
      <c r="A152" s="37"/>
      <c r="B152" s="38"/>
      <c r="C152" s="254" t="s">
        <v>304</v>
      </c>
      <c r="D152" s="254" t="s">
        <v>205</v>
      </c>
      <c r="E152" s="255" t="s">
        <v>1544</v>
      </c>
      <c r="F152" s="256" t="s">
        <v>1545</v>
      </c>
      <c r="G152" s="257" t="s">
        <v>1462</v>
      </c>
      <c r="H152" s="258">
        <v>390</v>
      </c>
      <c r="I152" s="259"/>
      <c r="J152" s="260">
        <f>ROUND(I152*H152,2)</f>
        <v>0</v>
      </c>
      <c r="K152" s="256" t="s">
        <v>1</v>
      </c>
      <c r="L152" s="43"/>
      <c r="M152" s="285" t="s">
        <v>1</v>
      </c>
      <c r="N152" s="286" t="s">
        <v>41</v>
      </c>
      <c r="O152" s="287"/>
      <c r="P152" s="288">
        <f>O152*H152</f>
        <v>0</v>
      </c>
      <c r="Q152" s="288">
        <v>0</v>
      </c>
      <c r="R152" s="288">
        <f>Q152*H152</f>
        <v>0</v>
      </c>
      <c r="S152" s="288">
        <v>0</v>
      </c>
      <c r="T152" s="2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114</v>
      </c>
      <c r="AT152" s="248" t="s">
        <v>205</v>
      </c>
      <c r="AU152" s="248" t="s">
        <v>76</v>
      </c>
      <c r="AY152" s="16" t="s">
        <v>180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14</v>
      </c>
      <c r="BK152" s="249">
        <f>ROUND(I152*H152,2)</f>
        <v>0</v>
      </c>
      <c r="BL152" s="16" t="s">
        <v>114</v>
      </c>
      <c r="BM152" s="248" t="s">
        <v>1546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192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UK9QFkhDT/+VlcURrn/dqtMLzI1ITFMr5k2pomoWaHj3kIRE9+TRgOtdWnI8jtzSuAbko5Pa8sPJn5p0tqXueg==" hashValue="1x+0WNKIyyZ3+FqGS4gkHK0bnH03ioqSl0kNJq1XE2dB/sw1yUFnSnE3u6KZVcQCXaQRjr8Q42UEbbHdt+FTKw==" algorithmName="SHA-512" password="CC35"/>
  <autoFilter ref="C119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148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1449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1547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ROUND((SUM(BE120:BE174)),  2)</f>
        <v>0</v>
      </c>
      <c r="G35" s="37"/>
      <c r="H35" s="37"/>
      <c r="I35" s="171">
        <v>0.20999999999999999</v>
      </c>
      <c r="J35" s="170">
        <f>ROUND(((SUM(BE120:BE174))*I35),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ROUND((SUM(BF120:BF174)),  2)</f>
        <v>0</v>
      </c>
      <c r="G36" s="37"/>
      <c r="H36" s="37"/>
      <c r="I36" s="171">
        <v>0.14999999999999999</v>
      </c>
      <c r="J36" s="170">
        <f>ROUND(((SUM(BF120:BF174))*I36),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ROUND((SUM(BG120:BG174)),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ROUND((SUM(BH120:BH174)),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ROUND((SUM(BI120:BI174)),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1449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SO3.2 - aktivní prvky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9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9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165</v>
      </c>
      <c r="D105" s="39"/>
      <c r="E105" s="39"/>
      <c r="F105" s="39"/>
      <c r="G105" s="39"/>
      <c r="H105" s="39"/>
      <c r="I105" s="155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96" t="str">
        <f>E7</f>
        <v>Oprava rozvodů elektrické energie v ŽST Ústí n.L. západ_v2</v>
      </c>
      <c r="F108" s="31"/>
      <c r="G108" s="31"/>
      <c r="H108" s="31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153</v>
      </c>
      <c r="D109" s="21"/>
      <c r="E109" s="21"/>
      <c r="F109" s="21"/>
      <c r="G109" s="21"/>
      <c r="H109" s="21"/>
      <c r="I109" s="146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96" t="s">
        <v>1449</v>
      </c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155</v>
      </c>
      <c r="D111" s="39"/>
      <c r="E111" s="39"/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SO3.2 - aktivní prvky</v>
      </c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 xml:space="preserve"> </v>
      </c>
      <c r="G114" s="39"/>
      <c r="H114" s="39"/>
      <c r="I114" s="157" t="s">
        <v>22</v>
      </c>
      <c r="J114" s="78" t="str">
        <f>IF(J14="","",J14)</f>
        <v>1. 4. 2019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 xml:space="preserve"> </v>
      </c>
      <c r="G116" s="39"/>
      <c r="H116" s="39"/>
      <c r="I116" s="157" t="s">
        <v>30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IF(E20="","",E20)</f>
        <v>Vyplň údaj</v>
      </c>
      <c r="G117" s="39"/>
      <c r="H117" s="39"/>
      <c r="I117" s="157" t="s">
        <v>32</v>
      </c>
      <c r="J117" s="35" t="str">
        <f>E26</f>
        <v>Jilich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210"/>
      <c r="B119" s="211"/>
      <c r="C119" s="212" t="s">
        <v>166</v>
      </c>
      <c r="D119" s="213" t="s">
        <v>61</v>
      </c>
      <c r="E119" s="213" t="s">
        <v>57</v>
      </c>
      <c r="F119" s="213" t="s">
        <v>58</v>
      </c>
      <c r="G119" s="213" t="s">
        <v>167</v>
      </c>
      <c r="H119" s="213" t="s">
        <v>168</v>
      </c>
      <c r="I119" s="214" t="s">
        <v>169</v>
      </c>
      <c r="J119" s="213" t="s">
        <v>161</v>
      </c>
      <c r="K119" s="215" t="s">
        <v>170</v>
      </c>
      <c r="L119" s="216"/>
      <c r="M119" s="99" t="s">
        <v>1</v>
      </c>
      <c r="N119" s="100" t="s">
        <v>40</v>
      </c>
      <c r="O119" s="100" t="s">
        <v>171</v>
      </c>
      <c r="P119" s="100" t="s">
        <v>172</v>
      </c>
      <c r="Q119" s="100" t="s">
        <v>173</v>
      </c>
      <c r="R119" s="100" t="s">
        <v>174</v>
      </c>
      <c r="S119" s="100" t="s">
        <v>175</v>
      </c>
      <c r="T119" s="101" t="s">
        <v>176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7"/>
      <c r="B120" s="38"/>
      <c r="C120" s="106" t="s">
        <v>177</v>
      </c>
      <c r="D120" s="39"/>
      <c r="E120" s="39"/>
      <c r="F120" s="39"/>
      <c r="G120" s="39"/>
      <c r="H120" s="39"/>
      <c r="I120" s="155"/>
      <c r="J120" s="217">
        <f>BK120</f>
        <v>0</v>
      </c>
      <c r="K120" s="39"/>
      <c r="L120" s="43"/>
      <c r="M120" s="102"/>
      <c r="N120" s="218"/>
      <c r="O120" s="103"/>
      <c r="P120" s="219">
        <f>SUM(P121:P174)</f>
        <v>0</v>
      </c>
      <c r="Q120" s="103"/>
      <c r="R120" s="219">
        <f>SUM(R121:R174)</f>
        <v>0</v>
      </c>
      <c r="S120" s="103"/>
      <c r="T120" s="220">
        <f>SUM(T121:T174)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163</v>
      </c>
      <c r="BK120" s="221">
        <f>SUM(BK121:BK174)</f>
        <v>0</v>
      </c>
    </row>
    <row r="121" s="2" customFormat="1" ht="16.5" customHeight="1">
      <c r="A121" s="37"/>
      <c r="B121" s="38"/>
      <c r="C121" s="236" t="s">
        <v>14</v>
      </c>
      <c r="D121" s="236" t="s">
        <v>181</v>
      </c>
      <c r="E121" s="237" t="s">
        <v>1548</v>
      </c>
      <c r="F121" s="238" t="s">
        <v>1549</v>
      </c>
      <c r="G121" s="239" t="s">
        <v>1462</v>
      </c>
      <c r="H121" s="240">
        <v>3</v>
      </c>
      <c r="I121" s="241"/>
      <c r="J121" s="242">
        <f>ROUND(I121*H121,2)</f>
        <v>0</v>
      </c>
      <c r="K121" s="238" t="s">
        <v>1</v>
      </c>
      <c r="L121" s="243"/>
      <c r="M121" s="244" t="s">
        <v>1</v>
      </c>
      <c r="N121" s="245" t="s">
        <v>41</v>
      </c>
      <c r="O121" s="90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8" t="s">
        <v>214</v>
      </c>
      <c r="AT121" s="248" t="s">
        <v>181</v>
      </c>
      <c r="AU121" s="248" t="s">
        <v>76</v>
      </c>
      <c r="AY121" s="16" t="s">
        <v>180</v>
      </c>
      <c r="BE121" s="249">
        <f>IF(N121="základní",J121,0)</f>
        <v>0</v>
      </c>
      <c r="BF121" s="249">
        <f>IF(N121="snížená",J121,0)</f>
        <v>0</v>
      </c>
      <c r="BG121" s="249">
        <f>IF(N121="zákl. přenesená",J121,0)</f>
        <v>0</v>
      </c>
      <c r="BH121" s="249">
        <f>IF(N121="sníž. přenesená",J121,0)</f>
        <v>0</v>
      </c>
      <c r="BI121" s="249">
        <f>IF(N121="nulová",J121,0)</f>
        <v>0</v>
      </c>
      <c r="BJ121" s="16" t="s">
        <v>14</v>
      </c>
      <c r="BK121" s="249">
        <f>ROUND(I121*H121,2)</f>
        <v>0</v>
      </c>
      <c r="BL121" s="16" t="s">
        <v>114</v>
      </c>
      <c r="BM121" s="248" t="s">
        <v>1550</v>
      </c>
    </row>
    <row r="122" s="2" customFormat="1" ht="16.5" customHeight="1">
      <c r="A122" s="37"/>
      <c r="B122" s="38"/>
      <c r="C122" s="236" t="s">
        <v>84</v>
      </c>
      <c r="D122" s="236" t="s">
        <v>181</v>
      </c>
      <c r="E122" s="237" t="s">
        <v>1551</v>
      </c>
      <c r="F122" s="238" t="s">
        <v>1552</v>
      </c>
      <c r="G122" s="239" t="s">
        <v>1462</v>
      </c>
      <c r="H122" s="240">
        <v>2</v>
      </c>
      <c r="I122" s="241"/>
      <c r="J122" s="242">
        <f>ROUND(I122*H122,2)</f>
        <v>0</v>
      </c>
      <c r="K122" s="238" t="s">
        <v>1</v>
      </c>
      <c r="L122" s="243"/>
      <c r="M122" s="244" t="s">
        <v>1</v>
      </c>
      <c r="N122" s="245" t="s">
        <v>41</v>
      </c>
      <c r="O122" s="90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8" t="s">
        <v>214</v>
      </c>
      <c r="AT122" s="248" t="s">
        <v>181</v>
      </c>
      <c r="AU122" s="248" t="s">
        <v>76</v>
      </c>
      <c r="AY122" s="16" t="s">
        <v>180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6" t="s">
        <v>14</v>
      </c>
      <c r="BK122" s="249">
        <f>ROUND(I122*H122,2)</f>
        <v>0</v>
      </c>
      <c r="BL122" s="16" t="s">
        <v>114</v>
      </c>
      <c r="BM122" s="248" t="s">
        <v>1553</v>
      </c>
    </row>
    <row r="123" s="2" customFormat="1" ht="24" customHeight="1">
      <c r="A123" s="37"/>
      <c r="B123" s="38"/>
      <c r="C123" s="236" t="s">
        <v>92</v>
      </c>
      <c r="D123" s="236" t="s">
        <v>181</v>
      </c>
      <c r="E123" s="237" t="s">
        <v>1554</v>
      </c>
      <c r="F123" s="238" t="s">
        <v>1555</v>
      </c>
      <c r="G123" s="239" t="s">
        <v>1462</v>
      </c>
      <c r="H123" s="240">
        <v>6</v>
      </c>
      <c r="I123" s="241"/>
      <c r="J123" s="242">
        <f>ROUND(I123*H123,2)</f>
        <v>0</v>
      </c>
      <c r="K123" s="238" t="s">
        <v>1</v>
      </c>
      <c r="L123" s="2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214</v>
      </c>
      <c r="AT123" s="248" t="s">
        <v>181</v>
      </c>
      <c r="AU123" s="248" t="s">
        <v>76</v>
      </c>
      <c r="AY123" s="16" t="s">
        <v>180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14</v>
      </c>
      <c r="BK123" s="249">
        <f>ROUND(I123*H123,2)</f>
        <v>0</v>
      </c>
      <c r="BL123" s="16" t="s">
        <v>114</v>
      </c>
      <c r="BM123" s="248" t="s">
        <v>1556</v>
      </c>
    </row>
    <row r="124" s="2" customFormat="1" ht="24" customHeight="1">
      <c r="A124" s="37"/>
      <c r="B124" s="38"/>
      <c r="C124" s="236" t="s">
        <v>114</v>
      </c>
      <c r="D124" s="236" t="s">
        <v>181</v>
      </c>
      <c r="E124" s="237" t="s">
        <v>1557</v>
      </c>
      <c r="F124" s="238" t="s">
        <v>1558</v>
      </c>
      <c r="G124" s="239" t="s">
        <v>1462</v>
      </c>
      <c r="H124" s="240">
        <v>4</v>
      </c>
      <c r="I124" s="241"/>
      <c r="J124" s="242">
        <f>ROUND(I124*H124,2)</f>
        <v>0</v>
      </c>
      <c r="K124" s="238" t="s">
        <v>1</v>
      </c>
      <c r="L124" s="243"/>
      <c r="M124" s="244" t="s">
        <v>1</v>
      </c>
      <c r="N124" s="245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214</v>
      </c>
      <c r="AT124" s="248" t="s">
        <v>181</v>
      </c>
      <c r="AU124" s="248" t="s">
        <v>76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1559</v>
      </c>
    </row>
    <row r="125" s="2" customFormat="1" ht="24" customHeight="1">
      <c r="A125" s="37"/>
      <c r="B125" s="38"/>
      <c r="C125" s="236" t="s">
        <v>199</v>
      </c>
      <c r="D125" s="236" t="s">
        <v>181</v>
      </c>
      <c r="E125" s="237" t="s">
        <v>1560</v>
      </c>
      <c r="F125" s="238" t="s">
        <v>1561</v>
      </c>
      <c r="G125" s="239" t="s">
        <v>1462</v>
      </c>
      <c r="H125" s="240">
        <v>35</v>
      </c>
      <c r="I125" s="241"/>
      <c r="J125" s="242">
        <f>ROUND(I125*H125,2)</f>
        <v>0</v>
      </c>
      <c r="K125" s="238" t="s">
        <v>1</v>
      </c>
      <c r="L125" s="2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214</v>
      </c>
      <c r="AT125" s="248" t="s">
        <v>181</v>
      </c>
      <c r="AU125" s="248" t="s">
        <v>76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114</v>
      </c>
      <c r="BM125" s="248" t="s">
        <v>1562</v>
      </c>
    </row>
    <row r="126" s="2" customFormat="1" ht="16.5" customHeight="1">
      <c r="A126" s="37"/>
      <c r="B126" s="38"/>
      <c r="C126" s="236" t="s">
        <v>204</v>
      </c>
      <c r="D126" s="236" t="s">
        <v>181</v>
      </c>
      <c r="E126" s="237" t="s">
        <v>1563</v>
      </c>
      <c r="F126" s="238" t="s">
        <v>1564</v>
      </c>
      <c r="G126" s="239" t="s">
        <v>1462</v>
      </c>
      <c r="H126" s="240">
        <v>4</v>
      </c>
      <c r="I126" s="241"/>
      <c r="J126" s="242">
        <f>ROUND(I126*H126,2)</f>
        <v>0</v>
      </c>
      <c r="K126" s="238" t="s">
        <v>1</v>
      </c>
      <c r="L126" s="2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214</v>
      </c>
      <c r="AT126" s="248" t="s">
        <v>181</v>
      </c>
      <c r="AU126" s="248" t="s">
        <v>76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1565</v>
      </c>
    </row>
    <row r="127" s="2" customFormat="1" ht="16.5" customHeight="1">
      <c r="A127" s="37"/>
      <c r="B127" s="38"/>
      <c r="C127" s="254" t="s">
        <v>413</v>
      </c>
      <c r="D127" s="254" t="s">
        <v>205</v>
      </c>
      <c r="E127" s="255" t="s">
        <v>1566</v>
      </c>
      <c r="F127" s="256" t="s">
        <v>1567</v>
      </c>
      <c r="G127" s="257" t="s">
        <v>1462</v>
      </c>
      <c r="H127" s="258">
        <v>12</v>
      </c>
      <c r="I127" s="259"/>
      <c r="J127" s="260">
        <f>ROUND(I127*H127,2)</f>
        <v>0</v>
      </c>
      <c r="K127" s="256" t="s">
        <v>1</v>
      </c>
      <c r="L127" s="43"/>
      <c r="M127" s="261" t="s">
        <v>1</v>
      </c>
      <c r="N127" s="262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114</v>
      </c>
      <c r="AT127" s="248" t="s">
        <v>205</v>
      </c>
      <c r="AU127" s="248" t="s">
        <v>76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114</v>
      </c>
      <c r="BM127" s="248" t="s">
        <v>1568</v>
      </c>
    </row>
    <row r="128" s="2" customFormat="1" ht="24" customHeight="1">
      <c r="A128" s="37"/>
      <c r="B128" s="38"/>
      <c r="C128" s="254" t="s">
        <v>362</v>
      </c>
      <c r="D128" s="254" t="s">
        <v>205</v>
      </c>
      <c r="E128" s="255" t="s">
        <v>1569</v>
      </c>
      <c r="F128" s="256" t="s">
        <v>1570</v>
      </c>
      <c r="G128" s="257" t="s">
        <v>1462</v>
      </c>
      <c r="H128" s="258">
        <v>6</v>
      </c>
      <c r="I128" s="259"/>
      <c r="J128" s="260">
        <f>ROUND(I128*H128,2)</f>
        <v>0</v>
      </c>
      <c r="K128" s="256" t="s">
        <v>1</v>
      </c>
      <c r="L128" s="43"/>
      <c r="M128" s="261" t="s">
        <v>1</v>
      </c>
      <c r="N128" s="262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114</v>
      </c>
      <c r="AT128" s="248" t="s">
        <v>205</v>
      </c>
      <c r="AU128" s="248" t="s">
        <v>76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1571</v>
      </c>
    </row>
    <row r="129" s="2" customFormat="1" ht="24" customHeight="1">
      <c r="A129" s="37"/>
      <c r="B129" s="38"/>
      <c r="C129" s="254" t="s">
        <v>384</v>
      </c>
      <c r="D129" s="254" t="s">
        <v>205</v>
      </c>
      <c r="E129" s="255" t="s">
        <v>1572</v>
      </c>
      <c r="F129" s="256" t="s">
        <v>1573</v>
      </c>
      <c r="G129" s="257" t="s">
        <v>1462</v>
      </c>
      <c r="H129" s="258">
        <v>1</v>
      </c>
      <c r="I129" s="259"/>
      <c r="J129" s="260">
        <f>ROUND(I129*H129,2)</f>
        <v>0</v>
      </c>
      <c r="K129" s="256" t="s">
        <v>1</v>
      </c>
      <c r="L129" s="43"/>
      <c r="M129" s="261" t="s">
        <v>1</v>
      </c>
      <c r="N129" s="262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114</v>
      </c>
      <c r="AT129" s="248" t="s">
        <v>205</v>
      </c>
      <c r="AU129" s="248" t="s">
        <v>76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114</v>
      </c>
      <c r="BM129" s="248" t="s">
        <v>1574</v>
      </c>
    </row>
    <row r="130" s="2" customFormat="1" ht="24" customHeight="1">
      <c r="A130" s="37"/>
      <c r="B130" s="38"/>
      <c r="C130" s="254" t="s">
        <v>380</v>
      </c>
      <c r="D130" s="254" t="s">
        <v>205</v>
      </c>
      <c r="E130" s="255" t="s">
        <v>1575</v>
      </c>
      <c r="F130" s="256" t="s">
        <v>1576</v>
      </c>
      <c r="G130" s="257" t="s">
        <v>1462</v>
      </c>
      <c r="H130" s="258">
        <v>1</v>
      </c>
      <c r="I130" s="259"/>
      <c r="J130" s="260">
        <f>ROUND(I130*H130,2)</f>
        <v>0</v>
      </c>
      <c r="K130" s="256" t="s">
        <v>1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114</v>
      </c>
      <c r="AT130" s="248" t="s">
        <v>205</v>
      </c>
      <c r="AU130" s="248" t="s">
        <v>76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114</v>
      </c>
      <c r="BM130" s="248" t="s">
        <v>1577</v>
      </c>
    </row>
    <row r="131" s="2" customFormat="1" ht="36" customHeight="1">
      <c r="A131" s="37"/>
      <c r="B131" s="38"/>
      <c r="C131" s="254" t="s">
        <v>404</v>
      </c>
      <c r="D131" s="254" t="s">
        <v>205</v>
      </c>
      <c r="E131" s="255" t="s">
        <v>1578</v>
      </c>
      <c r="F131" s="256" t="s">
        <v>1579</v>
      </c>
      <c r="G131" s="257" t="s">
        <v>1462</v>
      </c>
      <c r="H131" s="258">
        <v>4</v>
      </c>
      <c r="I131" s="259"/>
      <c r="J131" s="260">
        <f>ROUND(I131*H131,2)</f>
        <v>0</v>
      </c>
      <c r="K131" s="256" t="s">
        <v>1</v>
      </c>
      <c r="L131" s="43"/>
      <c r="M131" s="261" t="s">
        <v>1</v>
      </c>
      <c r="N131" s="262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114</v>
      </c>
      <c r="AT131" s="248" t="s">
        <v>205</v>
      </c>
      <c r="AU131" s="248" t="s">
        <v>76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114</v>
      </c>
      <c r="BM131" s="248" t="s">
        <v>1580</v>
      </c>
    </row>
    <row r="132" s="2" customFormat="1" ht="16.5" customHeight="1">
      <c r="A132" s="37"/>
      <c r="B132" s="38"/>
      <c r="C132" s="254" t="s">
        <v>408</v>
      </c>
      <c r="D132" s="254" t="s">
        <v>205</v>
      </c>
      <c r="E132" s="255" t="s">
        <v>1581</v>
      </c>
      <c r="F132" s="256" t="s">
        <v>1582</v>
      </c>
      <c r="G132" s="257" t="s">
        <v>1462</v>
      </c>
      <c r="H132" s="258">
        <v>1</v>
      </c>
      <c r="I132" s="259"/>
      <c r="J132" s="260">
        <f>ROUND(I132*H132,2)</f>
        <v>0</v>
      </c>
      <c r="K132" s="256" t="s">
        <v>1</v>
      </c>
      <c r="L132" s="43"/>
      <c r="M132" s="261" t="s">
        <v>1</v>
      </c>
      <c r="N132" s="262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114</v>
      </c>
      <c r="AT132" s="248" t="s">
        <v>205</v>
      </c>
      <c r="AU132" s="248" t="s">
        <v>76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114</v>
      </c>
      <c r="BM132" s="248" t="s">
        <v>1583</v>
      </c>
    </row>
    <row r="133" s="2" customFormat="1" ht="16.5" customHeight="1">
      <c r="A133" s="37"/>
      <c r="B133" s="38"/>
      <c r="C133" s="254" t="s">
        <v>366</v>
      </c>
      <c r="D133" s="254" t="s">
        <v>205</v>
      </c>
      <c r="E133" s="255" t="s">
        <v>1584</v>
      </c>
      <c r="F133" s="256" t="s">
        <v>1585</v>
      </c>
      <c r="G133" s="257" t="s">
        <v>1462</v>
      </c>
      <c r="H133" s="258">
        <v>10</v>
      </c>
      <c r="I133" s="259"/>
      <c r="J133" s="260">
        <f>ROUND(I133*H133,2)</f>
        <v>0</v>
      </c>
      <c r="K133" s="256" t="s">
        <v>1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114</v>
      </c>
      <c r="AT133" s="248" t="s">
        <v>205</v>
      </c>
      <c r="AU133" s="248" t="s">
        <v>76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114</v>
      </c>
      <c r="BM133" s="248" t="s">
        <v>1586</v>
      </c>
    </row>
    <row r="134" s="2" customFormat="1" ht="24" customHeight="1">
      <c r="A134" s="37"/>
      <c r="B134" s="38"/>
      <c r="C134" s="254" t="s">
        <v>235</v>
      </c>
      <c r="D134" s="254" t="s">
        <v>205</v>
      </c>
      <c r="E134" s="255" t="s">
        <v>1587</v>
      </c>
      <c r="F134" s="256" t="s">
        <v>1588</v>
      </c>
      <c r="G134" s="257" t="s">
        <v>1589</v>
      </c>
      <c r="H134" s="258">
        <v>0.59999999999999998</v>
      </c>
      <c r="I134" s="259"/>
      <c r="J134" s="260">
        <f>ROUND(I134*H134,2)</f>
        <v>0</v>
      </c>
      <c r="K134" s="256" t="s">
        <v>1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114</v>
      </c>
      <c r="AT134" s="248" t="s">
        <v>205</v>
      </c>
      <c r="AU134" s="248" t="s">
        <v>76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114</v>
      </c>
      <c r="BM134" s="248" t="s">
        <v>1590</v>
      </c>
    </row>
    <row r="135" s="2" customFormat="1" ht="36" customHeight="1">
      <c r="A135" s="37"/>
      <c r="B135" s="38"/>
      <c r="C135" s="236" t="s">
        <v>239</v>
      </c>
      <c r="D135" s="236" t="s">
        <v>181</v>
      </c>
      <c r="E135" s="237" t="s">
        <v>1591</v>
      </c>
      <c r="F135" s="238" t="s">
        <v>1592</v>
      </c>
      <c r="G135" s="239" t="s">
        <v>1462</v>
      </c>
      <c r="H135" s="240">
        <v>5</v>
      </c>
      <c r="I135" s="241"/>
      <c r="J135" s="242">
        <f>ROUND(I135*H135,2)</f>
        <v>0</v>
      </c>
      <c r="K135" s="238" t="s">
        <v>1</v>
      </c>
      <c r="L135" s="243"/>
      <c r="M135" s="244" t="s">
        <v>1</v>
      </c>
      <c r="N135" s="245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214</v>
      </c>
      <c r="AT135" s="248" t="s">
        <v>181</v>
      </c>
      <c r="AU135" s="248" t="s">
        <v>76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114</v>
      </c>
      <c r="BM135" s="248" t="s">
        <v>1593</v>
      </c>
    </row>
    <row r="136" s="2" customFormat="1" ht="36" customHeight="1">
      <c r="A136" s="37"/>
      <c r="B136" s="38"/>
      <c r="C136" s="236" t="s">
        <v>8</v>
      </c>
      <c r="D136" s="236" t="s">
        <v>181</v>
      </c>
      <c r="E136" s="237" t="s">
        <v>1594</v>
      </c>
      <c r="F136" s="238" t="s">
        <v>1595</v>
      </c>
      <c r="G136" s="239" t="s">
        <v>181</v>
      </c>
      <c r="H136" s="240">
        <v>150</v>
      </c>
      <c r="I136" s="241"/>
      <c r="J136" s="242">
        <f>ROUND(I136*H136,2)</f>
        <v>0</v>
      </c>
      <c r="K136" s="238" t="s">
        <v>1</v>
      </c>
      <c r="L136" s="243"/>
      <c r="M136" s="244" t="s">
        <v>1</v>
      </c>
      <c r="N136" s="245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214</v>
      </c>
      <c r="AT136" s="248" t="s">
        <v>181</v>
      </c>
      <c r="AU136" s="248" t="s">
        <v>76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114</v>
      </c>
      <c r="BM136" s="248" t="s">
        <v>1596</v>
      </c>
    </row>
    <row r="137" s="2" customFormat="1" ht="16.5" customHeight="1">
      <c r="A137" s="37"/>
      <c r="B137" s="38"/>
      <c r="C137" s="236" t="s">
        <v>247</v>
      </c>
      <c r="D137" s="236" t="s">
        <v>181</v>
      </c>
      <c r="E137" s="237" t="s">
        <v>1597</v>
      </c>
      <c r="F137" s="238" t="s">
        <v>1598</v>
      </c>
      <c r="G137" s="239" t="s">
        <v>181</v>
      </c>
      <c r="H137" s="240">
        <v>72</v>
      </c>
      <c r="I137" s="241"/>
      <c r="J137" s="242">
        <f>ROUND(I137*H137,2)</f>
        <v>0</v>
      </c>
      <c r="K137" s="238" t="s">
        <v>1</v>
      </c>
      <c r="L137" s="243"/>
      <c r="M137" s="244" t="s">
        <v>1</v>
      </c>
      <c r="N137" s="245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214</v>
      </c>
      <c r="AT137" s="248" t="s">
        <v>181</v>
      </c>
      <c r="AU137" s="248" t="s">
        <v>76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114</v>
      </c>
      <c r="BM137" s="248" t="s">
        <v>1599</v>
      </c>
    </row>
    <row r="138" s="2" customFormat="1" ht="24" customHeight="1">
      <c r="A138" s="37"/>
      <c r="B138" s="38"/>
      <c r="C138" s="236" t="s">
        <v>251</v>
      </c>
      <c r="D138" s="236" t="s">
        <v>181</v>
      </c>
      <c r="E138" s="237" t="s">
        <v>1600</v>
      </c>
      <c r="F138" s="238" t="s">
        <v>1601</v>
      </c>
      <c r="G138" s="239" t="s">
        <v>1462</v>
      </c>
      <c r="H138" s="240">
        <v>3</v>
      </c>
      <c r="I138" s="241"/>
      <c r="J138" s="242">
        <f>ROUND(I138*H138,2)</f>
        <v>0</v>
      </c>
      <c r="K138" s="238" t="s">
        <v>1</v>
      </c>
      <c r="L138" s="243"/>
      <c r="M138" s="244" t="s">
        <v>1</v>
      </c>
      <c r="N138" s="245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214</v>
      </c>
      <c r="AT138" s="248" t="s">
        <v>181</v>
      </c>
      <c r="AU138" s="248" t="s">
        <v>76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114</v>
      </c>
      <c r="BM138" s="248" t="s">
        <v>1602</v>
      </c>
    </row>
    <row r="139" s="2" customFormat="1" ht="24" customHeight="1">
      <c r="A139" s="37"/>
      <c r="B139" s="38"/>
      <c r="C139" s="236" t="s">
        <v>255</v>
      </c>
      <c r="D139" s="236" t="s">
        <v>181</v>
      </c>
      <c r="E139" s="237" t="s">
        <v>1603</v>
      </c>
      <c r="F139" s="238" t="s">
        <v>1604</v>
      </c>
      <c r="G139" s="239" t="s">
        <v>1462</v>
      </c>
      <c r="H139" s="240">
        <v>3</v>
      </c>
      <c r="I139" s="241"/>
      <c r="J139" s="242">
        <f>ROUND(I139*H139,2)</f>
        <v>0</v>
      </c>
      <c r="K139" s="238" t="s">
        <v>1</v>
      </c>
      <c r="L139" s="243"/>
      <c r="M139" s="244" t="s">
        <v>1</v>
      </c>
      <c r="N139" s="245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214</v>
      </c>
      <c r="AT139" s="248" t="s">
        <v>181</v>
      </c>
      <c r="AU139" s="248" t="s">
        <v>76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114</v>
      </c>
      <c r="BM139" s="248" t="s">
        <v>1605</v>
      </c>
    </row>
    <row r="140" s="2" customFormat="1" ht="24" customHeight="1">
      <c r="A140" s="37"/>
      <c r="B140" s="38"/>
      <c r="C140" s="236" t="s">
        <v>259</v>
      </c>
      <c r="D140" s="236" t="s">
        <v>181</v>
      </c>
      <c r="E140" s="237" t="s">
        <v>1606</v>
      </c>
      <c r="F140" s="238" t="s">
        <v>1607</v>
      </c>
      <c r="G140" s="239" t="s">
        <v>1462</v>
      </c>
      <c r="H140" s="240">
        <v>1</v>
      </c>
      <c r="I140" s="241"/>
      <c r="J140" s="242">
        <f>ROUND(I140*H140,2)</f>
        <v>0</v>
      </c>
      <c r="K140" s="238" t="s">
        <v>1</v>
      </c>
      <c r="L140" s="2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214</v>
      </c>
      <c r="AT140" s="248" t="s">
        <v>181</v>
      </c>
      <c r="AU140" s="248" t="s">
        <v>76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114</v>
      </c>
      <c r="BM140" s="248" t="s">
        <v>1608</v>
      </c>
    </row>
    <row r="141" s="2" customFormat="1" ht="16.5" customHeight="1">
      <c r="A141" s="37"/>
      <c r="B141" s="38"/>
      <c r="C141" s="236" t="s">
        <v>263</v>
      </c>
      <c r="D141" s="236" t="s">
        <v>181</v>
      </c>
      <c r="E141" s="237" t="s">
        <v>1609</v>
      </c>
      <c r="F141" s="238" t="s">
        <v>1610</v>
      </c>
      <c r="G141" s="239" t="s">
        <v>1462</v>
      </c>
      <c r="H141" s="240">
        <v>14</v>
      </c>
      <c r="I141" s="241"/>
      <c r="J141" s="242">
        <f>ROUND(I141*H141,2)</f>
        <v>0</v>
      </c>
      <c r="K141" s="238" t="s">
        <v>1</v>
      </c>
      <c r="L141" s="243"/>
      <c r="M141" s="244" t="s">
        <v>1</v>
      </c>
      <c r="N141" s="245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214</v>
      </c>
      <c r="AT141" s="248" t="s">
        <v>181</v>
      </c>
      <c r="AU141" s="248" t="s">
        <v>76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114</v>
      </c>
      <c r="BM141" s="248" t="s">
        <v>1611</v>
      </c>
    </row>
    <row r="142" s="2" customFormat="1" ht="24" customHeight="1">
      <c r="A142" s="37"/>
      <c r="B142" s="38"/>
      <c r="C142" s="236" t="s">
        <v>7</v>
      </c>
      <c r="D142" s="236" t="s">
        <v>181</v>
      </c>
      <c r="E142" s="237" t="s">
        <v>1612</v>
      </c>
      <c r="F142" s="238" t="s">
        <v>1613</v>
      </c>
      <c r="G142" s="239" t="s">
        <v>1462</v>
      </c>
      <c r="H142" s="240">
        <v>1</v>
      </c>
      <c r="I142" s="241"/>
      <c r="J142" s="242">
        <f>ROUND(I142*H142,2)</f>
        <v>0</v>
      </c>
      <c r="K142" s="238" t="s">
        <v>1</v>
      </c>
      <c r="L142" s="243"/>
      <c r="M142" s="244" t="s">
        <v>1</v>
      </c>
      <c r="N142" s="245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214</v>
      </c>
      <c r="AT142" s="248" t="s">
        <v>181</v>
      </c>
      <c r="AU142" s="248" t="s">
        <v>76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114</v>
      </c>
      <c r="BM142" s="248" t="s">
        <v>1614</v>
      </c>
    </row>
    <row r="143" s="2" customFormat="1" ht="24" customHeight="1">
      <c r="A143" s="37"/>
      <c r="B143" s="38"/>
      <c r="C143" s="236" t="s">
        <v>272</v>
      </c>
      <c r="D143" s="236" t="s">
        <v>181</v>
      </c>
      <c r="E143" s="237" t="s">
        <v>1615</v>
      </c>
      <c r="F143" s="238" t="s">
        <v>1616</v>
      </c>
      <c r="G143" s="239" t="s">
        <v>1462</v>
      </c>
      <c r="H143" s="240">
        <v>1</v>
      </c>
      <c r="I143" s="241"/>
      <c r="J143" s="242">
        <f>ROUND(I143*H143,2)</f>
        <v>0</v>
      </c>
      <c r="K143" s="238" t="s">
        <v>1</v>
      </c>
      <c r="L143" s="243"/>
      <c r="M143" s="244" t="s">
        <v>1</v>
      </c>
      <c r="N143" s="245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214</v>
      </c>
      <c r="AT143" s="248" t="s">
        <v>181</v>
      </c>
      <c r="AU143" s="248" t="s">
        <v>76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114</v>
      </c>
      <c r="BM143" s="248" t="s">
        <v>1617</v>
      </c>
    </row>
    <row r="144" s="2" customFormat="1" ht="24" customHeight="1">
      <c r="A144" s="37"/>
      <c r="B144" s="38"/>
      <c r="C144" s="236" t="s">
        <v>276</v>
      </c>
      <c r="D144" s="236" t="s">
        <v>181</v>
      </c>
      <c r="E144" s="237" t="s">
        <v>1618</v>
      </c>
      <c r="F144" s="238" t="s">
        <v>1619</v>
      </c>
      <c r="G144" s="239" t="s">
        <v>1462</v>
      </c>
      <c r="H144" s="240">
        <v>3</v>
      </c>
      <c r="I144" s="241"/>
      <c r="J144" s="242">
        <f>ROUND(I144*H144,2)</f>
        <v>0</v>
      </c>
      <c r="K144" s="238" t="s">
        <v>1</v>
      </c>
      <c r="L144" s="243"/>
      <c r="M144" s="244" t="s">
        <v>1</v>
      </c>
      <c r="N144" s="245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214</v>
      </c>
      <c r="AT144" s="248" t="s">
        <v>181</v>
      </c>
      <c r="AU144" s="248" t="s">
        <v>76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114</v>
      </c>
      <c r="BM144" s="248" t="s">
        <v>1620</v>
      </c>
    </row>
    <row r="145" s="2" customFormat="1" ht="16.5" customHeight="1">
      <c r="A145" s="37"/>
      <c r="B145" s="38"/>
      <c r="C145" s="236" t="s">
        <v>280</v>
      </c>
      <c r="D145" s="236" t="s">
        <v>181</v>
      </c>
      <c r="E145" s="237" t="s">
        <v>1621</v>
      </c>
      <c r="F145" s="238" t="s">
        <v>1622</v>
      </c>
      <c r="G145" s="239" t="s">
        <v>1462</v>
      </c>
      <c r="H145" s="240">
        <v>1</v>
      </c>
      <c r="I145" s="241"/>
      <c r="J145" s="242">
        <f>ROUND(I145*H145,2)</f>
        <v>0</v>
      </c>
      <c r="K145" s="238" t="s">
        <v>1</v>
      </c>
      <c r="L145" s="243"/>
      <c r="M145" s="244" t="s">
        <v>1</v>
      </c>
      <c r="N145" s="245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214</v>
      </c>
      <c r="AT145" s="248" t="s">
        <v>181</v>
      </c>
      <c r="AU145" s="248" t="s">
        <v>76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114</v>
      </c>
      <c r="BM145" s="248" t="s">
        <v>1623</v>
      </c>
    </row>
    <row r="146" s="2" customFormat="1" ht="16.5" customHeight="1">
      <c r="A146" s="37"/>
      <c r="B146" s="38"/>
      <c r="C146" s="236" t="s">
        <v>284</v>
      </c>
      <c r="D146" s="236" t="s">
        <v>181</v>
      </c>
      <c r="E146" s="237" t="s">
        <v>1624</v>
      </c>
      <c r="F146" s="238" t="s">
        <v>1625</v>
      </c>
      <c r="G146" s="239" t="s">
        <v>1462</v>
      </c>
      <c r="H146" s="240">
        <v>3</v>
      </c>
      <c r="I146" s="241"/>
      <c r="J146" s="242">
        <f>ROUND(I146*H146,2)</f>
        <v>0</v>
      </c>
      <c r="K146" s="238" t="s">
        <v>1</v>
      </c>
      <c r="L146" s="243"/>
      <c r="M146" s="244" t="s">
        <v>1</v>
      </c>
      <c r="N146" s="245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214</v>
      </c>
      <c r="AT146" s="248" t="s">
        <v>181</v>
      </c>
      <c r="AU146" s="248" t="s">
        <v>76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114</v>
      </c>
      <c r="BM146" s="248" t="s">
        <v>1626</v>
      </c>
    </row>
    <row r="147" s="2" customFormat="1" ht="16.5" customHeight="1">
      <c r="A147" s="37"/>
      <c r="B147" s="38"/>
      <c r="C147" s="236" t="s">
        <v>291</v>
      </c>
      <c r="D147" s="236" t="s">
        <v>181</v>
      </c>
      <c r="E147" s="237" t="s">
        <v>1627</v>
      </c>
      <c r="F147" s="238" t="s">
        <v>1628</v>
      </c>
      <c r="G147" s="239" t="s">
        <v>181</v>
      </c>
      <c r="H147" s="240">
        <v>1</v>
      </c>
      <c r="I147" s="241"/>
      <c r="J147" s="242">
        <f>ROUND(I147*H147,2)</f>
        <v>0</v>
      </c>
      <c r="K147" s="238" t="s">
        <v>1</v>
      </c>
      <c r="L147" s="243"/>
      <c r="M147" s="244" t="s">
        <v>1</v>
      </c>
      <c r="N147" s="245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214</v>
      </c>
      <c r="AT147" s="248" t="s">
        <v>181</v>
      </c>
      <c r="AU147" s="248" t="s">
        <v>76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114</v>
      </c>
      <c r="BM147" s="248" t="s">
        <v>1629</v>
      </c>
    </row>
    <row r="148" s="2" customFormat="1" ht="24" customHeight="1">
      <c r="A148" s="37"/>
      <c r="B148" s="38"/>
      <c r="C148" s="236" t="s">
        <v>296</v>
      </c>
      <c r="D148" s="236" t="s">
        <v>181</v>
      </c>
      <c r="E148" s="237" t="s">
        <v>1630</v>
      </c>
      <c r="F148" s="238" t="s">
        <v>1561</v>
      </c>
      <c r="G148" s="239" t="s">
        <v>1462</v>
      </c>
      <c r="H148" s="240">
        <v>4</v>
      </c>
      <c r="I148" s="241"/>
      <c r="J148" s="242">
        <f>ROUND(I148*H148,2)</f>
        <v>0</v>
      </c>
      <c r="K148" s="238" t="s">
        <v>1</v>
      </c>
      <c r="L148" s="243"/>
      <c r="M148" s="244" t="s">
        <v>1</v>
      </c>
      <c r="N148" s="245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214</v>
      </c>
      <c r="AT148" s="248" t="s">
        <v>181</v>
      </c>
      <c r="AU148" s="248" t="s">
        <v>76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114</v>
      </c>
      <c r="BM148" s="248" t="s">
        <v>1631</v>
      </c>
    </row>
    <row r="149" s="2" customFormat="1" ht="16.5" customHeight="1">
      <c r="A149" s="37"/>
      <c r="B149" s="38"/>
      <c r="C149" s="236" t="s">
        <v>300</v>
      </c>
      <c r="D149" s="236" t="s">
        <v>181</v>
      </c>
      <c r="E149" s="237" t="s">
        <v>1632</v>
      </c>
      <c r="F149" s="238" t="s">
        <v>1633</v>
      </c>
      <c r="G149" s="239" t="s">
        <v>1462</v>
      </c>
      <c r="H149" s="240">
        <v>1</v>
      </c>
      <c r="I149" s="241"/>
      <c r="J149" s="242">
        <f>ROUND(I149*H149,2)</f>
        <v>0</v>
      </c>
      <c r="K149" s="238" t="s">
        <v>1</v>
      </c>
      <c r="L149" s="243"/>
      <c r="M149" s="244" t="s">
        <v>1</v>
      </c>
      <c r="N149" s="245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214</v>
      </c>
      <c r="AT149" s="248" t="s">
        <v>181</v>
      </c>
      <c r="AU149" s="248" t="s">
        <v>76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114</v>
      </c>
      <c r="BM149" s="248" t="s">
        <v>1634</v>
      </c>
    </row>
    <row r="150" s="2" customFormat="1" ht="16.5" customHeight="1">
      <c r="A150" s="37"/>
      <c r="B150" s="38"/>
      <c r="C150" s="236" t="s">
        <v>304</v>
      </c>
      <c r="D150" s="236" t="s">
        <v>181</v>
      </c>
      <c r="E150" s="237" t="s">
        <v>1635</v>
      </c>
      <c r="F150" s="238" t="s">
        <v>1636</v>
      </c>
      <c r="G150" s="239" t="s">
        <v>1462</v>
      </c>
      <c r="H150" s="240">
        <v>1</v>
      </c>
      <c r="I150" s="241"/>
      <c r="J150" s="242">
        <f>ROUND(I150*H150,2)</f>
        <v>0</v>
      </c>
      <c r="K150" s="238" t="s">
        <v>1</v>
      </c>
      <c r="L150" s="243"/>
      <c r="M150" s="244" t="s">
        <v>1</v>
      </c>
      <c r="N150" s="245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214</v>
      </c>
      <c r="AT150" s="248" t="s">
        <v>181</v>
      </c>
      <c r="AU150" s="248" t="s">
        <v>76</v>
      </c>
      <c r="AY150" s="16" t="s">
        <v>180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14</v>
      </c>
      <c r="BK150" s="249">
        <f>ROUND(I150*H150,2)</f>
        <v>0</v>
      </c>
      <c r="BL150" s="16" t="s">
        <v>114</v>
      </c>
      <c r="BM150" s="248" t="s">
        <v>1637</v>
      </c>
    </row>
    <row r="151" s="2" customFormat="1" ht="16.5" customHeight="1">
      <c r="A151" s="37"/>
      <c r="B151" s="38"/>
      <c r="C151" s="236" t="s">
        <v>309</v>
      </c>
      <c r="D151" s="236" t="s">
        <v>181</v>
      </c>
      <c r="E151" s="237" t="s">
        <v>1638</v>
      </c>
      <c r="F151" s="238" t="s">
        <v>1639</v>
      </c>
      <c r="G151" s="239" t="s">
        <v>1462</v>
      </c>
      <c r="H151" s="240">
        <v>4</v>
      </c>
      <c r="I151" s="241"/>
      <c r="J151" s="242">
        <f>ROUND(I151*H151,2)</f>
        <v>0</v>
      </c>
      <c r="K151" s="238" t="s">
        <v>1</v>
      </c>
      <c r="L151" s="243"/>
      <c r="M151" s="244" t="s">
        <v>1</v>
      </c>
      <c r="N151" s="245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214</v>
      </c>
      <c r="AT151" s="248" t="s">
        <v>181</v>
      </c>
      <c r="AU151" s="248" t="s">
        <v>76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114</v>
      </c>
      <c r="BM151" s="248" t="s">
        <v>1640</v>
      </c>
    </row>
    <row r="152" s="2" customFormat="1" ht="16.5" customHeight="1">
      <c r="A152" s="37"/>
      <c r="B152" s="38"/>
      <c r="C152" s="236" t="s">
        <v>314</v>
      </c>
      <c r="D152" s="236" t="s">
        <v>181</v>
      </c>
      <c r="E152" s="237" t="s">
        <v>1641</v>
      </c>
      <c r="F152" s="238" t="s">
        <v>1642</v>
      </c>
      <c r="G152" s="239" t="s">
        <v>1462</v>
      </c>
      <c r="H152" s="240">
        <v>1</v>
      </c>
      <c r="I152" s="241"/>
      <c r="J152" s="242">
        <f>ROUND(I152*H152,2)</f>
        <v>0</v>
      </c>
      <c r="K152" s="238" t="s">
        <v>1</v>
      </c>
      <c r="L152" s="243"/>
      <c r="M152" s="244" t="s">
        <v>1</v>
      </c>
      <c r="N152" s="245" t="s">
        <v>41</v>
      </c>
      <c r="O152" s="90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214</v>
      </c>
      <c r="AT152" s="248" t="s">
        <v>181</v>
      </c>
      <c r="AU152" s="248" t="s">
        <v>76</v>
      </c>
      <c r="AY152" s="16" t="s">
        <v>180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14</v>
      </c>
      <c r="BK152" s="249">
        <f>ROUND(I152*H152,2)</f>
        <v>0</v>
      </c>
      <c r="BL152" s="16" t="s">
        <v>114</v>
      </c>
      <c r="BM152" s="248" t="s">
        <v>1643</v>
      </c>
    </row>
    <row r="153" s="2" customFormat="1" ht="24" customHeight="1">
      <c r="A153" s="37"/>
      <c r="B153" s="38"/>
      <c r="C153" s="236" t="s">
        <v>318</v>
      </c>
      <c r="D153" s="236" t="s">
        <v>181</v>
      </c>
      <c r="E153" s="237" t="s">
        <v>1575</v>
      </c>
      <c r="F153" s="238" t="s">
        <v>1576</v>
      </c>
      <c r="G153" s="239" t="s">
        <v>1462</v>
      </c>
      <c r="H153" s="240">
        <v>1</v>
      </c>
      <c r="I153" s="241"/>
      <c r="J153" s="242">
        <f>ROUND(I153*H153,2)</f>
        <v>0</v>
      </c>
      <c r="K153" s="238" t="s">
        <v>1</v>
      </c>
      <c r="L153" s="243"/>
      <c r="M153" s="244" t="s">
        <v>1</v>
      </c>
      <c r="N153" s="245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214</v>
      </c>
      <c r="AT153" s="248" t="s">
        <v>181</v>
      </c>
      <c r="AU153" s="248" t="s">
        <v>76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114</v>
      </c>
      <c r="BM153" s="248" t="s">
        <v>1644</v>
      </c>
    </row>
    <row r="154" s="2" customFormat="1" ht="24" customHeight="1">
      <c r="A154" s="37"/>
      <c r="B154" s="38"/>
      <c r="C154" s="236" t="s">
        <v>322</v>
      </c>
      <c r="D154" s="236" t="s">
        <v>181</v>
      </c>
      <c r="E154" s="237" t="s">
        <v>1645</v>
      </c>
      <c r="F154" s="238" t="s">
        <v>1646</v>
      </c>
      <c r="G154" s="239" t="s">
        <v>181</v>
      </c>
      <c r="H154" s="240">
        <v>140</v>
      </c>
      <c r="I154" s="241"/>
      <c r="J154" s="242">
        <f>ROUND(I154*H154,2)</f>
        <v>0</v>
      </c>
      <c r="K154" s="238" t="s">
        <v>1</v>
      </c>
      <c r="L154" s="243"/>
      <c r="M154" s="244" t="s">
        <v>1</v>
      </c>
      <c r="N154" s="245" t="s">
        <v>41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214</v>
      </c>
      <c r="AT154" s="248" t="s">
        <v>181</v>
      </c>
      <c r="AU154" s="248" t="s">
        <v>76</v>
      </c>
      <c r="AY154" s="16" t="s">
        <v>180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14</v>
      </c>
      <c r="BK154" s="249">
        <f>ROUND(I154*H154,2)</f>
        <v>0</v>
      </c>
      <c r="BL154" s="16" t="s">
        <v>114</v>
      </c>
      <c r="BM154" s="248" t="s">
        <v>1647</v>
      </c>
    </row>
    <row r="155" s="2" customFormat="1" ht="16.5" customHeight="1">
      <c r="A155" s="37"/>
      <c r="B155" s="38"/>
      <c r="C155" s="236" t="s">
        <v>327</v>
      </c>
      <c r="D155" s="236" t="s">
        <v>181</v>
      </c>
      <c r="E155" s="237" t="s">
        <v>1648</v>
      </c>
      <c r="F155" s="238" t="s">
        <v>1649</v>
      </c>
      <c r="G155" s="239" t="s">
        <v>1462</v>
      </c>
      <c r="H155" s="240">
        <v>1</v>
      </c>
      <c r="I155" s="241"/>
      <c r="J155" s="242">
        <f>ROUND(I155*H155,2)</f>
        <v>0</v>
      </c>
      <c r="K155" s="238" t="s">
        <v>1</v>
      </c>
      <c r="L155" s="243"/>
      <c r="M155" s="244" t="s">
        <v>1</v>
      </c>
      <c r="N155" s="245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214</v>
      </c>
      <c r="AT155" s="248" t="s">
        <v>181</v>
      </c>
      <c r="AU155" s="248" t="s">
        <v>76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114</v>
      </c>
      <c r="BM155" s="248" t="s">
        <v>1650</v>
      </c>
    </row>
    <row r="156" s="2" customFormat="1" ht="24" customHeight="1">
      <c r="A156" s="37"/>
      <c r="B156" s="38"/>
      <c r="C156" s="236" t="s">
        <v>331</v>
      </c>
      <c r="D156" s="236" t="s">
        <v>181</v>
      </c>
      <c r="E156" s="237" t="s">
        <v>1651</v>
      </c>
      <c r="F156" s="238" t="s">
        <v>1652</v>
      </c>
      <c r="G156" s="239" t="s">
        <v>1462</v>
      </c>
      <c r="H156" s="240">
        <v>1</v>
      </c>
      <c r="I156" s="241"/>
      <c r="J156" s="242">
        <f>ROUND(I156*H156,2)</f>
        <v>0</v>
      </c>
      <c r="K156" s="238" t="s">
        <v>1</v>
      </c>
      <c r="L156" s="243"/>
      <c r="M156" s="244" t="s">
        <v>1</v>
      </c>
      <c r="N156" s="245" t="s">
        <v>41</v>
      </c>
      <c r="O156" s="90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8" t="s">
        <v>214</v>
      </c>
      <c r="AT156" s="248" t="s">
        <v>181</v>
      </c>
      <c r="AU156" s="248" t="s">
        <v>76</v>
      </c>
      <c r="AY156" s="16" t="s">
        <v>180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6" t="s">
        <v>14</v>
      </c>
      <c r="BK156" s="249">
        <f>ROUND(I156*H156,2)</f>
        <v>0</v>
      </c>
      <c r="BL156" s="16" t="s">
        <v>114</v>
      </c>
      <c r="BM156" s="248" t="s">
        <v>1653</v>
      </c>
    </row>
    <row r="157" s="2" customFormat="1" ht="16.5" customHeight="1">
      <c r="A157" s="37"/>
      <c r="B157" s="38"/>
      <c r="C157" s="236" t="s">
        <v>335</v>
      </c>
      <c r="D157" s="236" t="s">
        <v>181</v>
      </c>
      <c r="E157" s="237" t="s">
        <v>1654</v>
      </c>
      <c r="F157" s="238" t="s">
        <v>1655</v>
      </c>
      <c r="G157" s="239" t="s">
        <v>1462</v>
      </c>
      <c r="H157" s="240">
        <v>1</v>
      </c>
      <c r="I157" s="241"/>
      <c r="J157" s="242">
        <f>ROUND(I157*H157,2)</f>
        <v>0</v>
      </c>
      <c r="K157" s="238" t="s">
        <v>1</v>
      </c>
      <c r="L157" s="243"/>
      <c r="M157" s="244" t="s">
        <v>1</v>
      </c>
      <c r="N157" s="245" t="s">
        <v>41</v>
      </c>
      <c r="O157" s="90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8" t="s">
        <v>214</v>
      </c>
      <c r="AT157" s="248" t="s">
        <v>181</v>
      </c>
      <c r="AU157" s="248" t="s">
        <v>76</v>
      </c>
      <c r="AY157" s="16" t="s">
        <v>180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6" t="s">
        <v>14</v>
      </c>
      <c r="BK157" s="249">
        <f>ROUND(I157*H157,2)</f>
        <v>0</v>
      </c>
      <c r="BL157" s="16" t="s">
        <v>114</v>
      </c>
      <c r="BM157" s="248" t="s">
        <v>1656</v>
      </c>
    </row>
    <row r="158" s="2" customFormat="1" ht="24" customHeight="1">
      <c r="A158" s="37"/>
      <c r="B158" s="38"/>
      <c r="C158" s="236" t="s">
        <v>339</v>
      </c>
      <c r="D158" s="236" t="s">
        <v>181</v>
      </c>
      <c r="E158" s="237" t="s">
        <v>1657</v>
      </c>
      <c r="F158" s="238" t="s">
        <v>1658</v>
      </c>
      <c r="G158" s="239" t="s">
        <v>1462</v>
      </c>
      <c r="H158" s="240">
        <v>1</v>
      </c>
      <c r="I158" s="241"/>
      <c r="J158" s="242">
        <f>ROUND(I158*H158,2)</f>
        <v>0</v>
      </c>
      <c r="K158" s="238" t="s">
        <v>1</v>
      </c>
      <c r="L158" s="243"/>
      <c r="M158" s="244" t="s">
        <v>1</v>
      </c>
      <c r="N158" s="245" t="s">
        <v>41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214</v>
      </c>
      <c r="AT158" s="248" t="s">
        <v>181</v>
      </c>
      <c r="AU158" s="248" t="s">
        <v>76</v>
      </c>
      <c r="AY158" s="16" t="s">
        <v>180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14</v>
      </c>
      <c r="BK158" s="249">
        <f>ROUND(I158*H158,2)</f>
        <v>0</v>
      </c>
      <c r="BL158" s="16" t="s">
        <v>114</v>
      </c>
      <c r="BM158" s="248" t="s">
        <v>1659</v>
      </c>
    </row>
    <row r="159" s="2" customFormat="1" ht="16.5" customHeight="1">
      <c r="A159" s="37"/>
      <c r="B159" s="38"/>
      <c r="C159" s="236" t="s">
        <v>343</v>
      </c>
      <c r="D159" s="236" t="s">
        <v>181</v>
      </c>
      <c r="E159" s="237" t="s">
        <v>1660</v>
      </c>
      <c r="F159" s="238" t="s">
        <v>1661</v>
      </c>
      <c r="G159" s="239" t="s">
        <v>1462</v>
      </c>
      <c r="H159" s="240">
        <v>8</v>
      </c>
      <c r="I159" s="241"/>
      <c r="J159" s="242">
        <f>ROUND(I159*H159,2)</f>
        <v>0</v>
      </c>
      <c r="K159" s="238" t="s">
        <v>1</v>
      </c>
      <c r="L159" s="243"/>
      <c r="M159" s="244" t="s">
        <v>1</v>
      </c>
      <c r="N159" s="245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214</v>
      </c>
      <c r="AT159" s="248" t="s">
        <v>181</v>
      </c>
      <c r="AU159" s="248" t="s">
        <v>76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114</v>
      </c>
      <c r="BM159" s="248" t="s">
        <v>1662</v>
      </c>
    </row>
    <row r="160" s="2" customFormat="1" ht="16.5" customHeight="1">
      <c r="A160" s="37"/>
      <c r="B160" s="38"/>
      <c r="C160" s="236" t="s">
        <v>347</v>
      </c>
      <c r="D160" s="236" t="s">
        <v>181</v>
      </c>
      <c r="E160" s="237" t="s">
        <v>1663</v>
      </c>
      <c r="F160" s="238" t="s">
        <v>1664</v>
      </c>
      <c r="G160" s="239" t="s">
        <v>1462</v>
      </c>
      <c r="H160" s="240">
        <v>1</v>
      </c>
      <c r="I160" s="241"/>
      <c r="J160" s="242">
        <f>ROUND(I160*H160,2)</f>
        <v>0</v>
      </c>
      <c r="K160" s="238" t="s">
        <v>1</v>
      </c>
      <c r="L160" s="243"/>
      <c r="M160" s="244" t="s">
        <v>1</v>
      </c>
      <c r="N160" s="245" t="s">
        <v>41</v>
      </c>
      <c r="O160" s="90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8" t="s">
        <v>214</v>
      </c>
      <c r="AT160" s="248" t="s">
        <v>181</v>
      </c>
      <c r="AU160" s="248" t="s">
        <v>76</v>
      </c>
      <c r="AY160" s="16" t="s">
        <v>180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6" t="s">
        <v>14</v>
      </c>
      <c r="BK160" s="249">
        <f>ROUND(I160*H160,2)</f>
        <v>0</v>
      </c>
      <c r="BL160" s="16" t="s">
        <v>114</v>
      </c>
      <c r="BM160" s="248" t="s">
        <v>1665</v>
      </c>
    </row>
    <row r="161" s="2" customFormat="1" ht="16.5" customHeight="1">
      <c r="A161" s="37"/>
      <c r="B161" s="38"/>
      <c r="C161" s="236" t="s">
        <v>354</v>
      </c>
      <c r="D161" s="236" t="s">
        <v>181</v>
      </c>
      <c r="E161" s="237" t="s">
        <v>1666</v>
      </c>
      <c r="F161" s="238" t="s">
        <v>1667</v>
      </c>
      <c r="G161" s="239" t="s">
        <v>1462</v>
      </c>
      <c r="H161" s="240">
        <v>5</v>
      </c>
      <c r="I161" s="241"/>
      <c r="J161" s="242">
        <f>ROUND(I161*H161,2)</f>
        <v>0</v>
      </c>
      <c r="K161" s="238" t="s">
        <v>1</v>
      </c>
      <c r="L161" s="243"/>
      <c r="M161" s="244" t="s">
        <v>1</v>
      </c>
      <c r="N161" s="245" t="s">
        <v>41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214</v>
      </c>
      <c r="AT161" s="248" t="s">
        <v>181</v>
      </c>
      <c r="AU161" s="248" t="s">
        <v>76</v>
      </c>
      <c r="AY161" s="16" t="s">
        <v>180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14</v>
      </c>
      <c r="BK161" s="249">
        <f>ROUND(I161*H161,2)</f>
        <v>0</v>
      </c>
      <c r="BL161" s="16" t="s">
        <v>114</v>
      </c>
      <c r="BM161" s="248" t="s">
        <v>1668</v>
      </c>
    </row>
    <row r="162" s="2" customFormat="1" ht="24" customHeight="1">
      <c r="A162" s="37"/>
      <c r="B162" s="38"/>
      <c r="C162" s="236" t="s">
        <v>358</v>
      </c>
      <c r="D162" s="236" t="s">
        <v>181</v>
      </c>
      <c r="E162" s="237" t="s">
        <v>1669</v>
      </c>
      <c r="F162" s="238" t="s">
        <v>1670</v>
      </c>
      <c r="G162" s="239" t="s">
        <v>1462</v>
      </c>
      <c r="H162" s="240">
        <v>1</v>
      </c>
      <c r="I162" s="241"/>
      <c r="J162" s="242">
        <f>ROUND(I162*H162,2)</f>
        <v>0</v>
      </c>
      <c r="K162" s="238" t="s">
        <v>1</v>
      </c>
      <c r="L162" s="243"/>
      <c r="M162" s="244" t="s">
        <v>1</v>
      </c>
      <c r="N162" s="245" t="s">
        <v>41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214</v>
      </c>
      <c r="AT162" s="248" t="s">
        <v>181</v>
      </c>
      <c r="AU162" s="248" t="s">
        <v>76</v>
      </c>
      <c r="AY162" s="16" t="s">
        <v>180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14</v>
      </c>
      <c r="BK162" s="249">
        <f>ROUND(I162*H162,2)</f>
        <v>0</v>
      </c>
      <c r="BL162" s="16" t="s">
        <v>114</v>
      </c>
      <c r="BM162" s="248" t="s">
        <v>1671</v>
      </c>
    </row>
    <row r="163" s="2" customFormat="1" ht="16.5" customHeight="1">
      <c r="A163" s="37"/>
      <c r="B163" s="38"/>
      <c r="C163" s="254" t="s">
        <v>222</v>
      </c>
      <c r="D163" s="254" t="s">
        <v>205</v>
      </c>
      <c r="E163" s="255" t="s">
        <v>1672</v>
      </c>
      <c r="F163" s="256" t="s">
        <v>1673</v>
      </c>
      <c r="G163" s="257" t="s">
        <v>1462</v>
      </c>
      <c r="H163" s="258">
        <v>1</v>
      </c>
      <c r="I163" s="259"/>
      <c r="J163" s="260">
        <f>ROUND(I163*H163,2)</f>
        <v>0</v>
      </c>
      <c r="K163" s="256" t="s">
        <v>1</v>
      </c>
      <c r="L163" s="43"/>
      <c r="M163" s="261" t="s">
        <v>1</v>
      </c>
      <c r="N163" s="262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114</v>
      </c>
      <c r="AT163" s="248" t="s">
        <v>205</v>
      </c>
      <c r="AU163" s="248" t="s">
        <v>76</v>
      </c>
      <c r="AY163" s="16" t="s">
        <v>180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14</v>
      </c>
      <c r="BK163" s="249">
        <f>ROUND(I163*H163,2)</f>
        <v>0</v>
      </c>
      <c r="BL163" s="16" t="s">
        <v>114</v>
      </c>
      <c r="BM163" s="248" t="s">
        <v>1674</v>
      </c>
    </row>
    <row r="164" s="2" customFormat="1" ht="16.5" customHeight="1">
      <c r="A164" s="37"/>
      <c r="B164" s="38"/>
      <c r="C164" s="254" t="s">
        <v>226</v>
      </c>
      <c r="D164" s="254" t="s">
        <v>205</v>
      </c>
      <c r="E164" s="255" t="s">
        <v>1675</v>
      </c>
      <c r="F164" s="256" t="s">
        <v>1676</v>
      </c>
      <c r="G164" s="257" t="s">
        <v>1462</v>
      </c>
      <c r="H164" s="258">
        <v>17</v>
      </c>
      <c r="I164" s="259"/>
      <c r="J164" s="260">
        <f>ROUND(I164*H164,2)</f>
        <v>0</v>
      </c>
      <c r="K164" s="256" t="s">
        <v>1</v>
      </c>
      <c r="L164" s="43"/>
      <c r="M164" s="261" t="s">
        <v>1</v>
      </c>
      <c r="N164" s="262" t="s">
        <v>41</v>
      </c>
      <c r="O164" s="90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8" t="s">
        <v>114</v>
      </c>
      <c r="AT164" s="248" t="s">
        <v>205</v>
      </c>
      <c r="AU164" s="248" t="s">
        <v>76</v>
      </c>
      <c r="AY164" s="16" t="s">
        <v>180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6" t="s">
        <v>14</v>
      </c>
      <c r="BK164" s="249">
        <f>ROUND(I164*H164,2)</f>
        <v>0</v>
      </c>
      <c r="BL164" s="16" t="s">
        <v>114</v>
      </c>
      <c r="BM164" s="248" t="s">
        <v>1677</v>
      </c>
    </row>
    <row r="165" s="2" customFormat="1" ht="24" customHeight="1">
      <c r="A165" s="37"/>
      <c r="B165" s="38"/>
      <c r="C165" s="236" t="s">
        <v>231</v>
      </c>
      <c r="D165" s="236" t="s">
        <v>181</v>
      </c>
      <c r="E165" s="237" t="s">
        <v>1678</v>
      </c>
      <c r="F165" s="238" t="s">
        <v>1679</v>
      </c>
      <c r="G165" s="239" t="s">
        <v>1589</v>
      </c>
      <c r="H165" s="240">
        <v>0.59999999999999998</v>
      </c>
      <c r="I165" s="241"/>
      <c r="J165" s="242">
        <f>ROUND(I165*H165,2)</f>
        <v>0</v>
      </c>
      <c r="K165" s="238" t="s">
        <v>1</v>
      </c>
      <c r="L165" s="243"/>
      <c r="M165" s="244" t="s">
        <v>1</v>
      </c>
      <c r="N165" s="245" t="s">
        <v>41</v>
      </c>
      <c r="O165" s="90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214</v>
      </c>
      <c r="AT165" s="248" t="s">
        <v>181</v>
      </c>
      <c r="AU165" s="248" t="s">
        <v>76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114</v>
      </c>
      <c r="BM165" s="248" t="s">
        <v>1680</v>
      </c>
    </row>
    <row r="166" s="2" customFormat="1" ht="16.5" customHeight="1">
      <c r="A166" s="37"/>
      <c r="B166" s="38"/>
      <c r="C166" s="254" t="s">
        <v>210</v>
      </c>
      <c r="D166" s="254" t="s">
        <v>205</v>
      </c>
      <c r="E166" s="255" t="s">
        <v>1681</v>
      </c>
      <c r="F166" s="256" t="s">
        <v>1682</v>
      </c>
      <c r="G166" s="257" t="s">
        <v>1462</v>
      </c>
      <c r="H166" s="258">
        <v>4</v>
      </c>
      <c r="I166" s="259"/>
      <c r="J166" s="260">
        <f>ROUND(I166*H166,2)</f>
        <v>0</v>
      </c>
      <c r="K166" s="256" t="s">
        <v>1</v>
      </c>
      <c r="L166" s="43"/>
      <c r="M166" s="261" t="s">
        <v>1</v>
      </c>
      <c r="N166" s="262" t="s">
        <v>41</v>
      </c>
      <c r="O166" s="90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8" t="s">
        <v>114</v>
      </c>
      <c r="AT166" s="248" t="s">
        <v>205</v>
      </c>
      <c r="AU166" s="248" t="s">
        <v>76</v>
      </c>
      <c r="AY166" s="16" t="s">
        <v>180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6" t="s">
        <v>14</v>
      </c>
      <c r="BK166" s="249">
        <f>ROUND(I166*H166,2)</f>
        <v>0</v>
      </c>
      <c r="BL166" s="16" t="s">
        <v>114</v>
      </c>
      <c r="BM166" s="248" t="s">
        <v>1683</v>
      </c>
    </row>
    <row r="167" s="2" customFormat="1" ht="24" customHeight="1">
      <c r="A167" s="37"/>
      <c r="B167" s="38"/>
      <c r="C167" s="236" t="s">
        <v>214</v>
      </c>
      <c r="D167" s="236" t="s">
        <v>181</v>
      </c>
      <c r="E167" s="237" t="s">
        <v>1684</v>
      </c>
      <c r="F167" s="238" t="s">
        <v>1685</v>
      </c>
      <c r="G167" s="239" t="s">
        <v>1462</v>
      </c>
      <c r="H167" s="240">
        <v>44</v>
      </c>
      <c r="I167" s="241"/>
      <c r="J167" s="242">
        <f>ROUND(I167*H167,2)</f>
        <v>0</v>
      </c>
      <c r="K167" s="238" t="s">
        <v>1</v>
      </c>
      <c r="L167" s="243"/>
      <c r="M167" s="244" t="s">
        <v>1</v>
      </c>
      <c r="N167" s="245" t="s">
        <v>41</v>
      </c>
      <c r="O167" s="90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8" t="s">
        <v>214</v>
      </c>
      <c r="AT167" s="248" t="s">
        <v>181</v>
      </c>
      <c r="AU167" s="248" t="s">
        <v>76</v>
      </c>
      <c r="AY167" s="16" t="s">
        <v>180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6" t="s">
        <v>14</v>
      </c>
      <c r="BK167" s="249">
        <f>ROUND(I167*H167,2)</f>
        <v>0</v>
      </c>
      <c r="BL167" s="16" t="s">
        <v>114</v>
      </c>
      <c r="BM167" s="248" t="s">
        <v>1686</v>
      </c>
    </row>
    <row r="168" s="2" customFormat="1" ht="16.5" customHeight="1">
      <c r="A168" s="37"/>
      <c r="B168" s="38"/>
      <c r="C168" s="236" t="s">
        <v>218</v>
      </c>
      <c r="D168" s="236" t="s">
        <v>181</v>
      </c>
      <c r="E168" s="237" t="s">
        <v>1687</v>
      </c>
      <c r="F168" s="238" t="s">
        <v>1688</v>
      </c>
      <c r="G168" s="239" t="s">
        <v>1462</v>
      </c>
      <c r="H168" s="240">
        <v>16</v>
      </c>
      <c r="I168" s="241"/>
      <c r="J168" s="242">
        <f>ROUND(I168*H168,2)</f>
        <v>0</v>
      </c>
      <c r="K168" s="238" t="s">
        <v>1</v>
      </c>
      <c r="L168" s="243"/>
      <c r="M168" s="244" t="s">
        <v>1</v>
      </c>
      <c r="N168" s="245" t="s">
        <v>41</v>
      </c>
      <c r="O168" s="90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214</v>
      </c>
      <c r="AT168" s="248" t="s">
        <v>181</v>
      </c>
      <c r="AU168" s="248" t="s">
        <v>76</v>
      </c>
      <c r="AY168" s="16" t="s">
        <v>180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14</v>
      </c>
      <c r="BK168" s="249">
        <f>ROUND(I168*H168,2)</f>
        <v>0</v>
      </c>
      <c r="BL168" s="16" t="s">
        <v>114</v>
      </c>
      <c r="BM168" s="248" t="s">
        <v>1689</v>
      </c>
    </row>
    <row r="169" s="2" customFormat="1" ht="24" customHeight="1">
      <c r="A169" s="37"/>
      <c r="B169" s="38"/>
      <c r="C169" s="254" t="s">
        <v>392</v>
      </c>
      <c r="D169" s="254" t="s">
        <v>205</v>
      </c>
      <c r="E169" s="255" t="s">
        <v>1690</v>
      </c>
      <c r="F169" s="256" t="s">
        <v>1691</v>
      </c>
      <c r="G169" s="257" t="s">
        <v>1462</v>
      </c>
      <c r="H169" s="258">
        <v>4</v>
      </c>
      <c r="I169" s="259"/>
      <c r="J169" s="260">
        <f>ROUND(I169*H169,2)</f>
        <v>0</v>
      </c>
      <c r="K169" s="256" t="s">
        <v>1</v>
      </c>
      <c r="L169" s="43"/>
      <c r="M169" s="261" t="s">
        <v>1</v>
      </c>
      <c r="N169" s="262" t="s">
        <v>41</v>
      </c>
      <c r="O169" s="90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8" t="s">
        <v>114</v>
      </c>
      <c r="AT169" s="248" t="s">
        <v>205</v>
      </c>
      <c r="AU169" s="248" t="s">
        <v>76</v>
      </c>
      <c r="AY169" s="16" t="s">
        <v>180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6" t="s">
        <v>14</v>
      </c>
      <c r="BK169" s="249">
        <f>ROUND(I169*H169,2)</f>
        <v>0</v>
      </c>
      <c r="BL169" s="16" t="s">
        <v>114</v>
      </c>
      <c r="BM169" s="248" t="s">
        <v>1692</v>
      </c>
    </row>
    <row r="170" s="2" customFormat="1" ht="16.5" customHeight="1">
      <c r="A170" s="37"/>
      <c r="B170" s="38"/>
      <c r="C170" s="254" t="s">
        <v>400</v>
      </c>
      <c r="D170" s="254" t="s">
        <v>205</v>
      </c>
      <c r="E170" s="255" t="s">
        <v>1693</v>
      </c>
      <c r="F170" s="256" t="s">
        <v>1694</v>
      </c>
      <c r="G170" s="257" t="s">
        <v>1462</v>
      </c>
      <c r="H170" s="258">
        <v>1</v>
      </c>
      <c r="I170" s="259"/>
      <c r="J170" s="260">
        <f>ROUND(I170*H170,2)</f>
        <v>0</v>
      </c>
      <c r="K170" s="256" t="s">
        <v>1</v>
      </c>
      <c r="L170" s="43"/>
      <c r="M170" s="261" t="s">
        <v>1</v>
      </c>
      <c r="N170" s="262" t="s">
        <v>41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114</v>
      </c>
      <c r="AT170" s="248" t="s">
        <v>205</v>
      </c>
      <c r="AU170" s="248" t="s">
        <v>76</v>
      </c>
      <c r="AY170" s="16" t="s">
        <v>180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14</v>
      </c>
      <c r="BK170" s="249">
        <f>ROUND(I170*H170,2)</f>
        <v>0</v>
      </c>
      <c r="BL170" s="16" t="s">
        <v>114</v>
      </c>
      <c r="BM170" s="248" t="s">
        <v>1695</v>
      </c>
    </row>
    <row r="171" s="2" customFormat="1" ht="24" customHeight="1">
      <c r="A171" s="37"/>
      <c r="B171" s="38"/>
      <c r="C171" s="254" t="s">
        <v>396</v>
      </c>
      <c r="D171" s="254" t="s">
        <v>205</v>
      </c>
      <c r="E171" s="255" t="s">
        <v>1696</v>
      </c>
      <c r="F171" s="256" t="s">
        <v>1697</v>
      </c>
      <c r="G171" s="257" t="s">
        <v>1462</v>
      </c>
      <c r="H171" s="258">
        <v>4</v>
      </c>
      <c r="I171" s="259"/>
      <c r="J171" s="260">
        <f>ROUND(I171*H171,2)</f>
        <v>0</v>
      </c>
      <c r="K171" s="256" t="s">
        <v>1</v>
      </c>
      <c r="L171" s="43"/>
      <c r="M171" s="261" t="s">
        <v>1</v>
      </c>
      <c r="N171" s="262" t="s">
        <v>41</v>
      </c>
      <c r="O171" s="90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114</v>
      </c>
      <c r="AT171" s="248" t="s">
        <v>205</v>
      </c>
      <c r="AU171" s="248" t="s">
        <v>76</v>
      </c>
      <c r="AY171" s="16" t="s">
        <v>180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14</v>
      </c>
      <c r="BK171" s="249">
        <f>ROUND(I171*H171,2)</f>
        <v>0</v>
      </c>
      <c r="BL171" s="16" t="s">
        <v>114</v>
      </c>
      <c r="BM171" s="248" t="s">
        <v>1698</v>
      </c>
    </row>
    <row r="172" s="2" customFormat="1" ht="24" customHeight="1">
      <c r="A172" s="37"/>
      <c r="B172" s="38"/>
      <c r="C172" s="254" t="s">
        <v>388</v>
      </c>
      <c r="D172" s="254" t="s">
        <v>205</v>
      </c>
      <c r="E172" s="255" t="s">
        <v>1699</v>
      </c>
      <c r="F172" s="256" t="s">
        <v>1700</v>
      </c>
      <c r="G172" s="257" t="s">
        <v>181</v>
      </c>
      <c r="H172" s="258">
        <v>125</v>
      </c>
      <c r="I172" s="259"/>
      <c r="J172" s="260">
        <f>ROUND(I172*H172,2)</f>
        <v>0</v>
      </c>
      <c r="K172" s="256" t="s">
        <v>1</v>
      </c>
      <c r="L172" s="43"/>
      <c r="M172" s="261" t="s">
        <v>1</v>
      </c>
      <c r="N172" s="262" t="s">
        <v>41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114</v>
      </c>
      <c r="AT172" s="248" t="s">
        <v>205</v>
      </c>
      <c r="AU172" s="248" t="s">
        <v>76</v>
      </c>
      <c r="AY172" s="16" t="s">
        <v>180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14</v>
      </c>
      <c r="BK172" s="249">
        <f>ROUND(I172*H172,2)</f>
        <v>0</v>
      </c>
      <c r="BL172" s="16" t="s">
        <v>114</v>
      </c>
      <c r="BM172" s="248" t="s">
        <v>1701</v>
      </c>
    </row>
    <row r="173" s="2" customFormat="1" ht="16.5" customHeight="1">
      <c r="A173" s="37"/>
      <c r="B173" s="38"/>
      <c r="C173" s="254" t="s">
        <v>376</v>
      </c>
      <c r="D173" s="254" t="s">
        <v>205</v>
      </c>
      <c r="E173" s="255" t="s">
        <v>1702</v>
      </c>
      <c r="F173" s="256" t="s">
        <v>1703</v>
      </c>
      <c r="G173" s="257" t="s">
        <v>1462</v>
      </c>
      <c r="H173" s="258">
        <v>3</v>
      </c>
      <c r="I173" s="259"/>
      <c r="J173" s="260">
        <f>ROUND(I173*H173,2)</f>
        <v>0</v>
      </c>
      <c r="K173" s="256" t="s">
        <v>1</v>
      </c>
      <c r="L173" s="43"/>
      <c r="M173" s="261" t="s">
        <v>1</v>
      </c>
      <c r="N173" s="262" t="s">
        <v>41</v>
      </c>
      <c r="O173" s="90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114</v>
      </c>
      <c r="AT173" s="248" t="s">
        <v>205</v>
      </c>
      <c r="AU173" s="248" t="s">
        <v>76</v>
      </c>
      <c r="AY173" s="16" t="s">
        <v>180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14</v>
      </c>
      <c r="BK173" s="249">
        <f>ROUND(I173*H173,2)</f>
        <v>0</v>
      </c>
      <c r="BL173" s="16" t="s">
        <v>114</v>
      </c>
      <c r="BM173" s="248" t="s">
        <v>1704</v>
      </c>
    </row>
    <row r="174" s="2" customFormat="1" ht="24" customHeight="1">
      <c r="A174" s="37"/>
      <c r="B174" s="38"/>
      <c r="C174" s="254" t="s">
        <v>372</v>
      </c>
      <c r="D174" s="254" t="s">
        <v>205</v>
      </c>
      <c r="E174" s="255" t="s">
        <v>1705</v>
      </c>
      <c r="F174" s="256" t="s">
        <v>1706</v>
      </c>
      <c r="G174" s="257" t="s">
        <v>1462</v>
      </c>
      <c r="H174" s="258">
        <v>6</v>
      </c>
      <c r="I174" s="259"/>
      <c r="J174" s="260">
        <f>ROUND(I174*H174,2)</f>
        <v>0</v>
      </c>
      <c r="K174" s="256" t="s">
        <v>1</v>
      </c>
      <c r="L174" s="43"/>
      <c r="M174" s="285" t="s">
        <v>1</v>
      </c>
      <c r="N174" s="286" t="s">
        <v>41</v>
      </c>
      <c r="O174" s="287"/>
      <c r="P174" s="288">
        <f>O174*H174</f>
        <v>0</v>
      </c>
      <c r="Q174" s="288">
        <v>0</v>
      </c>
      <c r="R174" s="288">
        <f>Q174*H174</f>
        <v>0</v>
      </c>
      <c r="S174" s="288">
        <v>0</v>
      </c>
      <c r="T174" s="2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8" t="s">
        <v>114</v>
      </c>
      <c r="AT174" s="248" t="s">
        <v>205</v>
      </c>
      <c r="AU174" s="248" t="s">
        <v>76</v>
      </c>
      <c r="AY174" s="16" t="s">
        <v>180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6" t="s">
        <v>14</v>
      </c>
      <c r="BK174" s="249">
        <f>ROUND(I174*H174,2)</f>
        <v>0</v>
      </c>
      <c r="BL174" s="16" t="s">
        <v>114</v>
      </c>
      <c r="BM174" s="248" t="s">
        <v>1707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192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JJBRoss7lUOMCV0y4Igdvclj4aVPnoC+E/HRgZf+PiGne+GzzG06rqudXqq3TmgIMKPPi/HAYrDP6+ZM6ORePA==" hashValue="ZQzpB1doDblx68NZejkY40TkSnoeYkk5Jw8g1sx80W3EfrBSiLp3RaBt6NElTeqjlNTrGiEBS+eQoXAikKk39g==" algorithmName="SHA-512" password="CC35"/>
  <autoFilter ref="C119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151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2" customFormat="1" ht="12" customHeight="1">
      <c r="A8" s="37"/>
      <c r="B8" s="43"/>
      <c r="C8" s="37"/>
      <c r="D8" s="152" t="s">
        <v>153</v>
      </c>
      <c r="E8" s="37"/>
      <c r="F8" s="37"/>
      <c r="G8" s="37"/>
      <c r="H8" s="37"/>
      <c r="I8" s="155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6" t="s">
        <v>1708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52" t="s">
        <v>18</v>
      </c>
      <c r="E11" s="37"/>
      <c r="F11" s="140" t="s">
        <v>1</v>
      </c>
      <c r="G11" s="37"/>
      <c r="H11" s="37"/>
      <c r="I11" s="157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20</v>
      </c>
      <c r="E12" s="37"/>
      <c r="F12" s="140" t="s">
        <v>26</v>
      </c>
      <c r="G12" s="37"/>
      <c r="H12" s="37"/>
      <c r="I12" s="157" t="s">
        <v>22</v>
      </c>
      <c r="J12" s="158" t="str">
        <f>'Rekapitulace stavby'!AN8</f>
        <v>1. 4. 2019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24</v>
      </c>
      <c r="E14" s="37"/>
      <c r="F14" s="37"/>
      <c r="G14" s="37"/>
      <c r="H14" s="37"/>
      <c r="I14" s="157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57" t="s">
        <v>27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55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52" t="s">
        <v>28</v>
      </c>
      <c r="E17" s="37"/>
      <c r="F17" s="37"/>
      <c r="G17" s="37"/>
      <c r="H17" s="37"/>
      <c r="I17" s="157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57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55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52" t="s">
        <v>30</v>
      </c>
      <c r="E20" s="37"/>
      <c r="F20" s="37"/>
      <c r="G20" s="37"/>
      <c r="H20" s="37"/>
      <c r="I20" s="157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57" t="s">
        <v>27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55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52" t="s">
        <v>32</v>
      </c>
      <c r="E23" s="37"/>
      <c r="F23" s="37"/>
      <c r="G23" s="37"/>
      <c r="H23" s="37"/>
      <c r="I23" s="157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tr">
        <f>IF('Rekapitulace stavby'!E20="","",'Rekapitulace stavby'!E20)</f>
        <v>Jilich</v>
      </c>
      <c r="F24" s="37"/>
      <c r="G24" s="37"/>
      <c r="H24" s="37"/>
      <c r="I24" s="157" t="s">
        <v>27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55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52" t="s">
        <v>34</v>
      </c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64"/>
      <c r="E29" s="164"/>
      <c r="F29" s="164"/>
      <c r="G29" s="164"/>
      <c r="H29" s="164"/>
      <c r="I29" s="165"/>
      <c r="J29" s="164"/>
      <c r="K29" s="16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66" t="s">
        <v>36</v>
      </c>
      <c r="E30" s="37"/>
      <c r="F30" s="37"/>
      <c r="G30" s="37"/>
      <c r="H30" s="37"/>
      <c r="I30" s="155"/>
      <c r="J30" s="167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8" t="s">
        <v>38</v>
      </c>
      <c r="G32" s="37"/>
      <c r="H32" s="37"/>
      <c r="I32" s="169" t="s">
        <v>37</v>
      </c>
      <c r="J32" s="168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4" t="s">
        <v>40</v>
      </c>
      <c r="E33" s="152" t="s">
        <v>41</v>
      </c>
      <c r="F33" s="170">
        <f>ROUND((SUM(BE117:BE131)),  2)</f>
        <v>0</v>
      </c>
      <c r="G33" s="37"/>
      <c r="H33" s="37"/>
      <c r="I33" s="171">
        <v>0.20999999999999999</v>
      </c>
      <c r="J33" s="170">
        <f>ROUND(((SUM(BE117:BE131))*I33),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52" t="s">
        <v>42</v>
      </c>
      <c r="F34" s="170">
        <f>ROUND((SUM(BF117:BF131)),  2)</f>
        <v>0</v>
      </c>
      <c r="G34" s="37"/>
      <c r="H34" s="37"/>
      <c r="I34" s="171">
        <v>0.14999999999999999</v>
      </c>
      <c r="J34" s="170">
        <f>ROUND(((SUM(BF117:BF131))*I34),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52" t="s">
        <v>43</v>
      </c>
      <c r="F35" s="170">
        <f>ROUND((SUM(BG117:BG131)),  2)</f>
        <v>0</v>
      </c>
      <c r="G35" s="37"/>
      <c r="H35" s="37"/>
      <c r="I35" s="171">
        <v>0.20999999999999999</v>
      </c>
      <c r="J35" s="17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44</v>
      </c>
      <c r="F36" s="170">
        <f>ROUND((SUM(BH117:BH131)),  2)</f>
        <v>0</v>
      </c>
      <c r="G36" s="37"/>
      <c r="H36" s="37"/>
      <c r="I36" s="171">
        <v>0.14999999999999999</v>
      </c>
      <c r="J36" s="17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45</v>
      </c>
      <c r="F37" s="170">
        <f>ROUND((SUM(BI117:BI131)),  2)</f>
        <v>0</v>
      </c>
      <c r="G37" s="37"/>
      <c r="H37" s="37"/>
      <c r="I37" s="171">
        <v>0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55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46"/>
      <c r="L41" s="19"/>
    </row>
    <row r="42" hidden="1" s="1" customFormat="1" ht="14.4" customHeight="1">
      <c r="B42" s="19"/>
      <c r="I42" s="146"/>
      <c r="L42" s="19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153</v>
      </c>
      <c r="D86" s="39"/>
      <c r="E86" s="39"/>
      <c r="F86" s="39"/>
      <c r="G86" s="39"/>
      <c r="H86" s="39"/>
      <c r="I86" s="155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SO4 - VON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57" t="s">
        <v>22</v>
      </c>
      <c r="J89" s="78" t="str">
        <f>IF(J12="","",J12)</f>
        <v>1. 4. 2019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57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57" t="s">
        <v>32</v>
      </c>
      <c r="J92" s="35" t="str">
        <f>E24</f>
        <v>Jilich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55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98" t="s">
        <v>160</v>
      </c>
      <c r="D94" s="199"/>
      <c r="E94" s="199"/>
      <c r="F94" s="199"/>
      <c r="G94" s="199"/>
      <c r="H94" s="199"/>
      <c r="I94" s="200"/>
      <c r="J94" s="201" t="s">
        <v>161</v>
      </c>
      <c r="K94" s="19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202" t="s">
        <v>162</v>
      </c>
      <c r="D96" s="39"/>
      <c r="E96" s="39"/>
      <c r="F96" s="39"/>
      <c r="G96" s="39"/>
      <c r="H96" s="39"/>
      <c r="I96" s="155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163</v>
      </c>
    </row>
    <row r="97" hidden="1" s="9" customFormat="1" ht="24.96" customHeight="1">
      <c r="A97" s="9"/>
      <c r="B97" s="203"/>
      <c r="C97" s="204"/>
      <c r="D97" s="205" t="s">
        <v>1709</v>
      </c>
      <c r="E97" s="206"/>
      <c r="F97" s="206"/>
      <c r="G97" s="206"/>
      <c r="H97" s="206"/>
      <c r="I97" s="207"/>
      <c r="J97" s="208">
        <f>J118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55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9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/>
    <row r="101" hidden="1"/>
    <row r="102" hidden="1"/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9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165</v>
      </c>
      <c r="D104" s="39"/>
      <c r="E104" s="39"/>
      <c r="F104" s="39"/>
      <c r="G104" s="39"/>
      <c r="H104" s="39"/>
      <c r="I104" s="155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55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96" t="str">
        <f>E7</f>
        <v>Oprava rozvodů elektrické energie v ŽST Ústí n.L. západ_v2</v>
      </c>
      <c r="F107" s="31"/>
      <c r="G107" s="31"/>
      <c r="H107" s="31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153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SO4 - VON</v>
      </c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157" t="s">
        <v>22</v>
      </c>
      <c r="J111" s="78" t="str">
        <f>IF(J12="","",J12)</f>
        <v>1. 4. 2019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157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57" t="s">
        <v>32</v>
      </c>
      <c r="J114" s="35" t="str">
        <f>E24</f>
        <v>Jilich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210"/>
      <c r="B116" s="211"/>
      <c r="C116" s="212" t="s">
        <v>166</v>
      </c>
      <c r="D116" s="213" t="s">
        <v>61</v>
      </c>
      <c r="E116" s="213" t="s">
        <v>57</v>
      </c>
      <c r="F116" s="213" t="s">
        <v>58</v>
      </c>
      <c r="G116" s="213" t="s">
        <v>167</v>
      </c>
      <c r="H116" s="213" t="s">
        <v>168</v>
      </c>
      <c r="I116" s="214" t="s">
        <v>169</v>
      </c>
      <c r="J116" s="213" t="s">
        <v>161</v>
      </c>
      <c r="K116" s="215" t="s">
        <v>170</v>
      </c>
      <c r="L116" s="216"/>
      <c r="M116" s="99" t="s">
        <v>1</v>
      </c>
      <c r="N116" s="100" t="s">
        <v>40</v>
      </c>
      <c r="O116" s="100" t="s">
        <v>171</v>
      </c>
      <c r="P116" s="100" t="s">
        <v>172</v>
      </c>
      <c r="Q116" s="100" t="s">
        <v>173</v>
      </c>
      <c r="R116" s="100" t="s">
        <v>174</v>
      </c>
      <c r="S116" s="100" t="s">
        <v>175</v>
      </c>
      <c r="T116" s="101" t="s">
        <v>176</v>
      </c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</row>
    <row r="117" s="2" customFormat="1" ht="22.8" customHeight="1">
      <c r="A117" s="37"/>
      <c r="B117" s="38"/>
      <c r="C117" s="106" t="s">
        <v>177</v>
      </c>
      <c r="D117" s="39"/>
      <c r="E117" s="39"/>
      <c r="F117" s="39"/>
      <c r="G117" s="39"/>
      <c r="H117" s="39"/>
      <c r="I117" s="155"/>
      <c r="J117" s="217">
        <f>BK117</f>
        <v>0</v>
      </c>
      <c r="K117" s="39"/>
      <c r="L117" s="43"/>
      <c r="M117" s="102"/>
      <c r="N117" s="218"/>
      <c r="O117" s="103"/>
      <c r="P117" s="219">
        <f>P118</f>
        <v>0</v>
      </c>
      <c r="Q117" s="103"/>
      <c r="R117" s="219">
        <f>R118</f>
        <v>0</v>
      </c>
      <c r="S117" s="103"/>
      <c r="T117" s="220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75</v>
      </c>
      <c r="AU117" s="16" t="s">
        <v>163</v>
      </c>
      <c r="BK117" s="221">
        <f>BK118</f>
        <v>0</v>
      </c>
    </row>
    <row r="118" s="11" customFormat="1" ht="25.92" customHeight="1">
      <c r="A118" s="11"/>
      <c r="B118" s="222"/>
      <c r="C118" s="223"/>
      <c r="D118" s="224" t="s">
        <v>75</v>
      </c>
      <c r="E118" s="225" t="s">
        <v>1710</v>
      </c>
      <c r="F118" s="225" t="s">
        <v>1711</v>
      </c>
      <c r="G118" s="223"/>
      <c r="H118" s="223"/>
      <c r="I118" s="226"/>
      <c r="J118" s="227">
        <f>BK118</f>
        <v>0</v>
      </c>
      <c r="K118" s="223"/>
      <c r="L118" s="228"/>
      <c r="M118" s="229"/>
      <c r="N118" s="230"/>
      <c r="O118" s="230"/>
      <c r="P118" s="231">
        <f>SUM(P119:P131)</f>
        <v>0</v>
      </c>
      <c r="Q118" s="230"/>
      <c r="R118" s="231">
        <f>SUM(R119:R131)</f>
        <v>0</v>
      </c>
      <c r="S118" s="230"/>
      <c r="T118" s="232">
        <f>SUM(T119:T131)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33" t="s">
        <v>199</v>
      </c>
      <c r="AT118" s="234" t="s">
        <v>75</v>
      </c>
      <c r="AU118" s="234" t="s">
        <v>76</v>
      </c>
      <c r="AY118" s="233" t="s">
        <v>180</v>
      </c>
      <c r="BK118" s="235">
        <f>SUM(BK119:BK131)</f>
        <v>0</v>
      </c>
    </row>
    <row r="119" s="2" customFormat="1" ht="24" customHeight="1">
      <c r="A119" s="37"/>
      <c r="B119" s="38"/>
      <c r="C119" s="254" t="s">
        <v>14</v>
      </c>
      <c r="D119" s="254" t="s">
        <v>205</v>
      </c>
      <c r="E119" s="255" t="s">
        <v>1712</v>
      </c>
      <c r="F119" s="256" t="s">
        <v>1713</v>
      </c>
      <c r="G119" s="257" t="s">
        <v>1714</v>
      </c>
      <c r="H119" s="301"/>
      <c r="I119" s="259"/>
      <c r="J119" s="260">
        <f>ROUND(I119*H119,2)</f>
        <v>0</v>
      </c>
      <c r="K119" s="256" t="s">
        <v>185</v>
      </c>
      <c r="L119" s="43"/>
      <c r="M119" s="261" t="s">
        <v>1</v>
      </c>
      <c r="N119" s="262" t="s">
        <v>41</v>
      </c>
      <c r="O119" s="90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8" t="s">
        <v>114</v>
      </c>
      <c r="AT119" s="248" t="s">
        <v>205</v>
      </c>
      <c r="AU119" s="248" t="s">
        <v>14</v>
      </c>
      <c r="AY119" s="16" t="s">
        <v>180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6" t="s">
        <v>14</v>
      </c>
      <c r="BK119" s="249">
        <f>ROUND(I119*H119,2)</f>
        <v>0</v>
      </c>
      <c r="BL119" s="16" t="s">
        <v>114</v>
      </c>
      <c r="BM119" s="248" t="s">
        <v>1715</v>
      </c>
    </row>
    <row r="120" s="2" customFormat="1" ht="24" customHeight="1">
      <c r="A120" s="37"/>
      <c r="B120" s="38"/>
      <c r="C120" s="254" t="s">
        <v>84</v>
      </c>
      <c r="D120" s="254" t="s">
        <v>205</v>
      </c>
      <c r="E120" s="255" t="s">
        <v>1716</v>
      </c>
      <c r="F120" s="256" t="s">
        <v>1717</v>
      </c>
      <c r="G120" s="257" t="s">
        <v>1714</v>
      </c>
      <c r="H120" s="301"/>
      <c r="I120" s="259"/>
      <c r="J120" s="260">
        <f>ROUND(I120*H120,2)</f>
        <v>0</v>
      </c>
      <c r="K120" s="256" t="s">
        <v>185</v>
      </c>
      <c r="L120" s="43"/>
      <c r="M120" s="261" t="s">
        <v>1</v>
      </c>
      <c r="N120" s="262" t="s">
        <v>41</v>
      </c>
      <c r="O120" s="90"/>
      <c r="P120" s="246">
        <f>O120*H120</f>
        <v>0</v>
      </c>
      <c r="Q120" s="246">
        <v>0</v>
      </c>
      <c r="R120" s="246">
        <f>Q120*H120</f>
        <v>0</v>
      </c>
      <c r="S120" s="246">
        <v>0</v>
      </c>
      <c r="T120" s="24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48" t="s">
        <v>114</v>
      </c>
      <c r="AT120" s="248" t="s">
        <v>205</v>
      </c>
      <c r="AU120" s="248" t="s">
        <v>14</v>
      </c>
      <c r="AY120" s="16" t="s">
        <v>180</v>
      </c>
      <c r="BE120" s="249">
        <f>IF(N120="základní",J120,0)</f>
        <v>0</v>
      </c>
      <c r="BF120" s="249">
        <f>IF(N120="snížená",J120,0)</f>
        <v>0</v>
      </c>
      <c r="BG120" s="249">
        <f>IF(N120="zákl. přenesená",J120,0)</f>
        <v>0</v>
      </c>
      <c r="BH120" s="249">
        <f>IF(N120="sníž. přenesená",J120,0)</f>
        <v>0</v>
      </c>
      <c r="BI120" s="249">
        <f>IF(N120="nulová",J120,0)</f>
        <v>0</v>
      </c>
      <c r="BJ120" s="16" t="s">
        <v>14</v>
      </c>
      <c r="BK120" s="249">
        <f>ROUND(I120*H120,2)</f>
        <v>0</v>
      </c>
      <c r="BL120" s="16" t="s">
        <v>114</v>
      </c>
      <c r="BM120" s="248" t="s">
        <v>1718</v>
      </c>
    </row>
    <row r="121" s="2" customFormat="1">
      <c r="A121" s="37"/>
      <c r="B121" s="38"/>
      <c r="C121" s="39"/>
      <c r="D121" s="250" t="s">
        <v>194</v>
      </c>
      <c r="E121" s="39"/>
      <c r="F121" s="251" t="s">
        <v>1719</v>
      </c>
      <c r="G121" s="39"/>
      <c r="H121" s="39"/>
      <c r="I121" s="155"/>
      <c r="J121" s="39"/>
      <c r="K121" s="39"/>
      <c r="L121" s="43"/>
      <c r="M121" s="252"/>
      <c r="N121" s="253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194</v>
      </c>
      <c r="AU121" s="16" t="s">
        <v>14</v>
      </c>
    </row>
    <row r="122" s="2" customFormat="1" ht="24" customHeight="1">
      <c r="A122" s="37"/>
      <c r="B122" s="38"/>
      <c r="C122" s="254" t="s">
        <v>92</v>
      </c>
      <c r="D122" s="254" t="s">
        <v>205</v>
      </c>
      <c r="E122" s="255" t="s">
        <v>1720</v>
      </c>
      <c r="F122" s="256" t="s">
        <v>1721</v>
      </c>
      <c r="G122" s="257" t="s">
        <v>1714</v>
      </c>
      <c r="H122" s="301"/>
      <c r="I122" s="259"/>
      <c r="J122" s="260">
        <f>ROUND(I122*H122,2)</f>
        <v>0</v>
      </c>
      <c r="K122" s="256" t="s">
        <v>185</v>
      </c>
      <c r="L122" s="43"/>
      <c r="M122" s="261" t="s">
        <v>1</v>
      </c>
      <c r="N122" s="262" t="s">
        <v>41</v>
      </c>
      <c r="O122" s="90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8" t="s">
        <v>114</v>
      </c>
      <c r="AT122" s="248" t="s">
        <v>205</v>
      </c>
      <c r="AU122" s="248" t="s">
        <v>14</v>
      </c>
      <c r="AY122" s="16" t="s">
        <v>180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6" t="s">
        <v>14</v>
      </c>
      <c r="BK122" s="249">
        <f>ROUND(I122*H122,2)</f>
        <v>0</v>
      </c>
      <c r="BL122" s="16" t="s">
        <v>114</v>
      </c>
      <c r="BM122" s="248" t="s">
        <v>1722</v>
      </c>
    </row>
    <row r="123" s="2" customFormat="1">
      <c r="A123" s="37"/>
      <c r="B123" s="38"/>
      <c r="C123" s="39"/>
      <c r="D123" s="250" t="s">
        <v>194</v>
      </c>
      <c r="E123" s="39"/>
      <c r="F123" s="251" t="s">
        <v>1723</v>
      </c>
      <c r="G123" s="39"/>
      <c r="H123" s="39"/>
      <c r="I123" s="155"/>
      <c r="J123" s="39"/>
      <c r="K123" s="39"/>
      <c r="L123" s="43"/>
      <c r="M123" s="252"/>
      <c r="N123" s="253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194</v>
      </c>
      <c r="AU123" s="16" t="s">
        <v>14</v>
      </c>
    </row>
    <row r="124" s="2" customFormat="1" ht="24" customHeight="1">
      <c r="A124" s="37"/>
      <c r="B124" s="38"/>
      <c r="C124" s="254" t="s">
        <v>114</v>
      </c>
      <c r="D124" s="254" t="s">
        <v>205</v>
      </c>
      <c r="E124" s="255" t="s">
        <v>1724</v>
      </c>
      <c r="F124" s="256" t="s">
        <v>1725</v>
      </c>
      <c r="G124" s="257" t="s">
        <v>1714</v>
      </c>
      <c r="H124" s="301"/>
      <c r="I124" s="259"/>
      <c r="J124" s="260">
        <f>ROUND(I124*H124,2)</f>
        <v>0</v>
      </c>
      <c r="K124" s="256" t="s">
        <v>185</v>
      </c>
      <c r="L124" s="43"/>
      <c r="M124" s="261" t="s">
        <v>1</v>
      </c>
      <c r="N124" s="262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114</v>
      </c>
      <c r="AT124" s="248" t="s">
        <v>205</v>
      </c>
      <c r="AU124" s="248" t="s">
        <v>14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1726</v>
      </c>
    </row>
    <row r="125" s="2" customFormat="1">
      <c r="A125" s="37"/>
      <c r="B125" s="38"/>
      <c r="C125" s="39"/>
      <c r="D125" s="250" t="s">
        <v>194</v>
      </c>
      <c r="E125" s="39"/>
      <c r="F125" s="251" t="s">
        <v>1727</v>
      </c>
      <c r="G125" s="39"/>
      <c r="H125" s="39"/>
      <c r="I125" s="155"/>
      <c r="J125" s="39"/>
      <c r="K125" s="39"/>
      <c r="L125" s="43"/>
      <c r="M125" s="252"/>
      <c r="N125" s="253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194</v>
      </c>
      <c r="AU125" s="16" t="s">
        <v>14</v>
      </c>
    </row>
    <row r="126" s="2" customFormat="1" ht="24" customHeight="1">
      <c r="A126" s="37"/>
      <c r="B126" s="38"/>
      <c r="C126" s="254" t="s">
        <v>199</v>
      </c>
      <c r="D126" s="254" t="s">
        <v>205</v>
      </c>
      <c r="E126" s="255" t="s">
        <v>1724</v>
      </c>
      <c r="F126" s="256" t="s">
        <v>1725</v>
      </c>
      <c r="G126" s="257" t="s">
        <v>1714</v>
      </c>
      <c r="H126" s="301"/>
      <c r="I126" s="259"/>
      <c r="J126" s="260">
        <f>ROUND(I126*H126,2)</f>
        <v>0</v>
      </c>
      <c r="K126" s="256" t="s">
        <v>185</v>
      </c>
      <c r="L126" s="43"/>
      <c r="M126" s="261" t="s">
        <v>1</v>
      </c>
      <c r="N126" s="262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114</v>
      </c>
      <c r="AT126" s="248" t="s">
        <v>205</v>
      </c>
      <c r="AU126" s="248" t="s">
        <v>14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1728</v>
      </c>
    </row>
    <row r="127" s="2" customFormat="1">
      <c r="A127" s="37"/>
      <c r="B127" s="38"/>
      <c r="C127" s="39"/>
      <c r="D127" s="250" t="s">
        <v>194</v>
      </c>
      <c r="E127" s="39"/>
      <c r="F127" s="251" t="s">
        <v>1729</v>
      </c>
      <c r="G127" s="39"/>
      <c r="H127" s="39"/>
      <c r="I127" s="155"/>
      <c r="J127" s="39"/>
      <c r="K127" s="39"/>
      <c r="L127" s="43"/>
      <c r="M127" s="252"/>
      <c r="N127" s="253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194</v>
      </c>
      <c r="AU127" s="16" t="s">
        <v>14</v>
      </c>
    </row>
    <row r="128" s="2" customFormat="1" ht="24" customHeight="1">
      <c r="A128" s="37"/>
      <c r="B128" s="38"/>
      <c r="C128" s="254" t="s">
        <v>204</v>
      </c>
      <c r="D128" s="254" t="s">
        <v>205</v>
      </c>
      <c r="E128" s="255" t="s">
        <v>1730</v>
      </c>
      <c r="F128" s="256" t="s">
        <v>1731</v>
      </c>
      <c r="G128" s="257" t="s">
        <v>1714</v>
      </c>
      <c r="H128" s="301"/>
      <c r="I128" s="259"/>
      <c r="J128" s="260">
        <f>ROUND(I128*H128,2)</f>
        <v>0</v>
      </c>
      <c r="K128" s="256" t="s">
        <v>185</v>
      </c>
      <c r="L128" s="43"/>
      <c r="M128" s="261" t="s">
        <v>1</v>
      </c>
      <c r="N128" s="262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114</v>
      </c>
      <c r="AT128" s="248" t="s">
        <v>205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1732</v>
      </c>
    </row>
    <row r="129" s="2" customFormat="1">
      <c r="A129" s="37"/>
      <c r="B129" s="38"/>
      <c r="C129" s="39"/>
      <c r="D129" s="250" t="s">
        <v>194</v>
      </c>
      <c r="E129" s="39"/>
      <c r="F129" s="251" t="s">
        <v>1733</v>
      </c>
      <c r="G129" s="39"/>
      <c r="H129" s="39"/>
      <c r="I129" s="155"/>
      <c r="J129" s="39"/>
      <c r="K129" s="39"/>
      <c r="L129" s="43"/>
      <c r="M129" s="252"/>
      <c r="N129" s="253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194</v>
      </c>
      <c r="AU129" s="16" t="s">
        <v>14</v>
      </c>
    </row>
    <row r="130" s="2" customFormat="1" ht="24" customHeight="1">
      <c r="A130" s="37"/>
      <c r="B130" s="38"/>
      <c r="C130" s="254" t="s">
        <v>210</v>
      </c>
      <c r="D130" s="254" t="s">
        <v>205</v>
      </c>
      <c r="E130" s="255" t="s">
        <v>1734</v>
      </c>
      <c r="F130" s="256" t="s">
        <v>1735</v>
      </c>
      <c r="G130" s="257" t="s">
        <v>1714</v>
      </c>
      <c r="H130" s="301"/>
      <c r="I130" s="259"/>
      <c r="J130" s="260">
        <f>ROUND(I130*H130,2)</f>
        <v>0</v>
      </c>
      <c r="K130" s="256" t="s">
        <v>185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114</v>
      </c>
      <c r="AT130" s="248" t="s">
        <v>205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114</v>
      </c>
      <c r="BM130" s="248" t="s">
        <v>1736</v>
      </c>
    </row>
    <row r="131" s="2" customFormat="1" ht="36" customHeight="1">
      <c r="A131" s="37"/>
      <c r="B131" s="38"/>
      <c r="C131" s="254" t="s">
        <v>214</v>
      </c>
      <c r="D131" s="254" t="s">
        <v>205</v>
      </c>
      <c r="E131" s="255" t="s">
        <v>1737</v>
      </c>
      <c r="F131" s="256" t="s">
        <v>1738</v>
      </c>
      <c r="G131" s="257" t="s">
        <v>1714</v>
      </c>
      <c r="H131" s="301"/>
      <c r="I131" s="259"/>
      <c r="J131" s="260">
        <f>ROUND(I131*H131,2)</f>
        <v>0</v>
      </c>
      <c r="K131" s="256" t="s">
        <v>185</v>
      </c>
      <c r="L131" s="43"/>
      <c r="M131" s="285" t="s">
        <v>1</v>
      </c>
      <c r="N131" s="286" t="s">
        <v>41</v>
      </c>
      <c r="O131" s="287"/>
      <c r="P131" s="288">
        <f>O131*H131</f>
        <v>0</v>
      </c>
      <c r="Q131" s="288">
        <v>0</v>
      </c>
      <c r="R131" s="288">
        <f>Q131*H131</f>
        <v>0</v>
      </c>
      <c r="S131" s="288">
        <v>0</v>
      </c>
      <c r="T131" s="2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114</v>
      </c>
      <c r="AT131" s="248" t="s">
        <v>205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114</v>
      </c>
      <c r="BM131" s="248" t="s">
        <v>1739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192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OHR9r/t+NaKvmbPDiMWQvHeJhczOQcmt2ifs8XSNT01vStBMMI5H+51NMmyLFyX8HdIL0aPKucZaNWf5kHHkMw==" hashValue="4i9jvkvnNoH7w5WTtErA0EKCLN4etFaWPcF4WgTPJdhcc3qHmt7DYjMcsyV0F9+0wVItSNE1+6V8goBGEI4X2w==" algorithmName="SHA-512" password="CC35"/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156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157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158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ROUND((SUM(BE125:BE235)),  2)</f>
        <v>0</v>
      </c>
      <c r="G37" s="37"/>
      <c r="H37" s="37"/>
      <c r="I37" s="171">
        <v>0.20999999999999999</v>
      </c>
      <c r="J37" s="170">
        <f>ROUND(((SUM(BE125:BE235))*I37),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ROUND((SUM(BF125:BF235)),  2)</f>
        <v>0</v>
      </c>
      <c r="G38" s="37"/>
      <c r="H38" s="37"/>
      <c r="I38" s="171">
        <v>0.14999999999999999</v>
      </c>
      <c r="J38" s="170">
        <f>ROUND(((SUM(BF125:BF235))*I38),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ROUND((SUM(BG125:BG235)),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ROUND((SUM(BH125:BH235)),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ROUND((SUM(BI125:BI235)),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156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SO1.1.1 - rozvody a osvětlení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164</v>
      </c>
      <c r="E101" s="206"/>
      <c r="F101" s="206"/>
      <c r="G101" s="206"/>
      <c r="H101" s="206"/>
      <c r="I101" s="207"/>
      <c r="J101" s="208">
        <f>J126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55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9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9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165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96" t="str">
        <f>E7</f>
        <v>Oprava rozvodů elektrické energie v ŽST Ústí n.L. západ_v2</v>
      </c>
      <c r="F111" s="31"/>
      <c r="G111" s="31"/>
      <c r="H111" s="31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153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1" customFormat="1" ht="16.5" customHeight="1">
      <c r="B113" s="20"/>
      <c r="C113" s="21"/>
      <c r="D113" s="21"/>
      <c r="E113" s="196" t="s">
        <v>154</v>
      </c>
      <c r="F113" s="21"/>
      <c r="G113" s="21"/>
      <c r="H113" s="21"/>
      <c r="I113" s="146"/>
      <c r="J113" s="21"/>
      <c r="K113" s="21"/>
      <c r="L113" s="19"/>
    </row>
    <row r="114" s="1" customFormat="1" ht="12" customHeight="1">
      <c r="B114" s="20"/>
      <c r="C114" s="31" t="s">
        <v>155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97" t="s">
        <v>156</v>
      </c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157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SO1.1.1 - rozvody a osvětlení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157" t="s">
        <v>22</v>
      </c>
      <c r="J119" s="78" t="str">
        <f>IF(J16="","",J16)</f>
        <v>1. 4. 2019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157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157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210"/>
      <c r="B124" s="211"/>
      <c r="C124" s="212" t="s">
        <v>166</v>
      </c>
      <c r="D124" s="213" t="s">
        <v>61</v>
      </c>
      <c r="E124" s="213" t="s">
        <v>57</v>
      </c>
      <c r="F124" s="213" t="s">
        <v>58</v>
      </c>
      <c r="G124" s="213" t="s">
        <v>167</v>
      </c>
      <c r="H124" s="213" t="s">
        <v>168</v>
      </c>
      <c r="I124" s="214" t="s">
        <v>169</v>
      </c>
      <c r="J124" s="213" t="s">
        <v>161</v>
      </c>
      <c r="K124" s="215" t="s">
        <v>170</v>
      </c>
      <c r="L124" s="216"/>
      <c r="M124" s="99" t="s">
        <v>1</v>
      </c>
      <c r="N124" s="100" t="s">
        <v>40</v>
      </c>
      <c r="O124" s="100" t="s">
        <v>171</v>
      </c>
      <c r="P124" s="100" t="s">
        <v>172</v>
      </c>
      <c r="Q124" s="100" t="s">
        <v>173</v>
      </c>
      <c r="R124" s="100" t="s">
        <v>174</v>
      </c>
      <c r="S124" s="100" t="s">
        <v>175</v>
      </c>
      <c r="T124" s="101" t="s">
        <v>176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7"/>
      <c r="B125" s="38"/>
      <c r="C125" s="106" t="s">
        <v>177</v>
      </c>
      <c r="D125" s="39"/>
      <c r="E125" s="39"/>
      <c r="F125" s="39"/>
      <c r="G125" s="39"/>
      <c r="H125" s="39"/>
      <c r="I125" s="155"/>
      <c r="J125" s="217">
        <f>BK125</f>
        <v>0</v>
      </c>
      <c r="K125" s="39"/>
      <c r="L125" s="43"/>
      <c r="M125" s="102"/>
      <c r="N125" s="218"/>
      <c r="O125" s="103"/>
      <c r="P125" s="219">
        <f>P126</f>
        <v>0</v>
      </c>
      <c r="Q125" s="103"/>
      <c r="R125" s="219">
        <f>R126</f>
        <v>0</v>
      </c>
      <c r="S125" s="103"/>
      <c r="T125" s="22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163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75</v>
      </c>
      <c r="E126" s="225" t="s">
        <v>178</v>
      </c>
      <c r="F126" s="225" t="s">
        <v>179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SUM(P127:P235)</f>
        <v>0</v>
      </c>
      <c r="Q126" s="230"/>
      <c r="R126" s="231">
        <f>SUM(R127:R235)</f>
        <v>0</v>
      </c>
      <c r="S126" s="230"/>
      <c r="T126" s="232">
        <f>SUM(T127:T235)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114</v>
      </c>
      <c r="AT126" s="234" t="s">
        <v>75</v>
      </c>
      <c r="AU126" s="234" t="s">
        <v>76</v>
      </c>
      <c r="AY126" s="233" t="s">
        <v>180</v>
      </c>
      <c r="BK126" s="235">
        <f>SUM(BK127:BK235)</f>
        <v>0</v>
      </c>
    </row>
    <row r="127" s="2" customFormat="1" ht="24" customHeight="1">
      <c r="A127" s="37"/>
      <c r="B127" s="38"/>
      <c r="C127" s="236" t="s">
        <v>14</v>
      </c>
      <c r="D127" s="236" t="s">
        <v>181</v>
      </c>
      <c r="E127" s="237" t="s">
        <v>182</v>
      </c>
      <c r="F127" s="238" t="s">
        <v>183</v>
      </c>
      <c r="G127" s="239" t="s">
        <v>184</v>
      </c>
      <c r="H127" s="240">
        <v>4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186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186</v>
      </c>
      <c r="BM127" s="248" t="s">
        <v>187</v>
      </c>
    </row>
    <row r="128" s="2" customFormat="1" ht="24" customHeight="1">
      <c r="A128" s="37"/>
      <c r="B128" s="38"/>
      <c r="C128" s="236" t="s">
        <v>84</v>
      </c>
      <c r="D128" s="236" t="s">
        <v>181</v>
      </c>
      <c r="E128" s="237" t="s">
        <v>188</v>
      </c>
      <c r="F128" s="238" t="s">
        <v>189</v>
      </c>
      <c r="G128" s="239" t="s">
        <v>184</v>
      </c>
      <c r="H128" s="240">
        <v>4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186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186</v>
      </c>
      <c r="BM128" s="248" t="s">
        <v>190</v>
      </c>
    </row>
    <row r="129" s="2" customFormat="1" ht="36" customHeight="1">
      <c r="A129" s="37"/>
      <c r="B129" s="38"/>
      <c r="C129" s="236" t="s">
        <v>92</v>
      </c>
      <c r="D129" s="236" t="s">
        <v>181</v>
      </c>
      <c r="E129" s="237" t="s">
        <v>191</v>
      </c>
      <c r="F129" s="238" t="s">
        <v>192</v>
      </c>
      <c r="G129" s="239" t="s">
        <v>184</v>
      </c>
      <c r="H129" s="240">
        <v>4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186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186</v>
      </c>
      <c r="BM129" s="248" t="s">
        <v>193</v>
      </c>
    </row>
    <row r="130" s="2" customFormat="1">
      <c r="A130" s="37"/>
      <c r="B130" s="38"/>
      <c r="C130" s="39"/>
      <c r="D130" s="250" t="s">
        <v>194</v>
      </c>
      <c r="E130" s="39"/>
      <c r="F130" s="251" t="s">
        <v>195</v>
      </c>
      <c r="G130" s="39"/>
      <c r="H130" s="39"/>
      <c r="I130" s="155"/>
      <c r="J130" s="39"/>
      <c r="K130" s="39"/>
      <c r="L130" s="43"/>
      <c r="M130" s="252"/>
      <c r="N130" s="253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194</v>
      </c>
      <c r="AU130" s="16" t="s">
        <v>14</v>
      </c>
    </row>
    <row r="131" s="2" customFormat="1" ht="48" customHeight="1">
      <c r="A131" s="37"/>
      <c r="B131" s="38"/>
      <c r="C131" s="236" t="s">
        <v>114</v>
      </c>
      <c r="D131" s="236" t="s">
        <v>181</v>
      </c>
      <c r="E131" s="237" t="s">
        <v>196</v>
      </c>
      <c r="F131" s="238" t="s">
        <v>197</v>
      </c>
      <c r="G131" s="239" t="s">
        <v>184</v>
      </c>
      <c r="H131" s="240">
        <v>16</v>
      </c>
      <c r="I131" s="241"/>
      <c r="J131" s="242">
        <f>ROUND(I131*H131,2)</f>
        <v>0</v>
      </c>
      <c r="K131" s="238" t="s">
        <v>185</v>
      </c>
      <c r="L131" s="2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186</v>
      </c>
      <c r="AT131" s="248" t="s">
        <v>181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186</v>
      </c>
      <c r="BM131" s="248" t="s">
        <v>198</v>
      </c>
    </row>
    <row r="132" s="2" customFormat="1" ht="24" customHeight="1">
      <c r="A132" s="37"/>
      <c r="B132" s="38"/>
      <c r="C132" s="236" t="s">
        <v>199</v>
      </c>
      <c r="D132" s="236" t="s">
        <v>181</v>
      </c>
      <c r="E132" s="237" t="s">
        <v>200</v>
      </c>
      <c r="F132" s="238" t="s">
        <v>201</v>
      </c>
      <c r="G132" s="239" t="s">
        <v>184</v>
      </c>
      <c r="H132" s="240">
        <v>4</v>
      </c>
      <c r="I132" s="241"/>
      <c r="J132" s="242">
        <f>ROUND(I132*H132,2)</f>
        <v>0</v>
      </c>
      <c r="K132" s="238" t="s">
        <v>185</v>
      </c>
      <c r="L132" s="243"/>
      <c r="M132" s="244" t="s">
        <v>1</v>
      </c>
      <c r="N132" s="245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186</v>
      </c>
      <c r="AT132" s="248" t="s">
        <v>181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186</v>
      </c>
      <c r="BM132" s="248" t="s">
        <v>202</v>
      </c>
    </row>
    <row r="133" s="2" customFormat="1">
      <c r="A133" s="37"/>
      <c r="B133" s="38"/>
      <c r="C133" s="39"/>
      <c r="D133" s="250" t="s">
        <v>194</v>
      </c>
      <c r="E133" s="39"/>
      <c r="F133" s="251" t="s">
        <v>203</v>
      </c>
      <c r="G133" s="39"/>
      <c r="H133" s="39"/>
      <c r="I133" s="155"/>
      <c r="J133" s="39"/>
      <c r="K133" s="39"/>
      <c r="L133" s="43"/>
      <c r="M133" s="252"/>
      <c r="N133" s="253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194</v>
      </c>
      <c r="AU133" s="16" t="s">
        <v>14</v>
      </c>
    </row>
    <row r="134" s="2" customFormat="1" ht="96" customHeight="1">
      <c r="A134" s="37"/>
      <c r="B134" s="38"/>
      <c r="C134" s="254" t="s">
        <v>204</v>
      </c>
      <c r="D134" s="254" t="s">
        <v>205</v>
      </c>
      <c r="E134" s="255" t="s">
        <v>206</v>
      </c>
      <c r="F134" s="256" t="s">
        <v>207</v>
      </c>
      <c r="G134" s="257" t="s">
        <v>184</v>
      </c>
      <c r="H134" s="258">
        <v>4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209</v>
      </c>
    </row>
    <row r="135" s="2" customFormat="1" ht="96" customHeight="1">
      <c r="A135" s="37"/>
      <c r="B135" s="38"/>
      <c r="C135" s="254" t="s">
        <v>210</v>
      </c>
      <c r="D135" s="254" t="s">
        <v>205</v>
      </c>
      <c r="E135" s="255" t="s">
        <v>211</v>
      </c>
      <c r="F135" s="256" t="s">
        <v>212</v>
      </c>
      <c r="G135" s="257" t="s">
        <v>184</v>
      </c>
      <c r="H135" s="258">
        <v>4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213</v>
      </c>
    </row>
    <row r="136" s="2" customFormat="1" ht="96" customHeight="1">
      <c r="A136" s="37"/>
      <c r="B136" s="38"/>
      <c r="C136" s="254" t="s">
        <v>214</v>
      </c>
      <c r="D136" s="254" t="s">
        <v>205</v>
      </c>
      <c r="E136" s="255" t="s">
        <v>215</v>
      </c>
      <c r="F136" s="256" t="s">
        <v>216</v>
      </c>
      <c r="G136" s="257" t="s">
        <v>184</v>
      </c>
      <c r="H136" s="258">
        <v>4</v>
      </c>
      <c r="I136" s="259"/>
      <c r="J136" s="260">
        <f>ROUND(I136*H136,2)</f>
        <v>0</v>
      </c>
      <c r="K136" s="256" t="s">
        <v>185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217</v>
      </c>
    </row>
    <row r="137" s="2" customFormat="1" ht="36" customHeight="1">
      <c r="A137" s="37"/>
      <c r="B137" s="38"/>
      <c r="C137" s="254" t="s">
        <v>218</v>
      </c>
      <c r="D137" s="254" t="s">
        <v>205</v>
      </c>
      <c r="E137" s="255" t="s">
        <v>219</v>
      </c>
      <c r="F137" s="256" t="s">
        <v>220</v>
      </c>
      <c r="G137" s="257" t="s">
        <v>184</v>
      </c>
      <c r="H137" s="258">
        <v>16</v>
      </c>
      <c r="I137" s="259"/>
      <c r="J137" s="260">
        <f>ROUND(I137*H137,2)</f>
        <v>0</v>
      </c>
      <c r="K137" s="256" t="s">
        <v>185</v>
      </c>
      <c r="L137" s="43"/>
      <c r="M137" s="261" t="s">
        <v>1</v>
      </c>
      <c r="N137" s="262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208</v>
      </c>
      <c r="AT137" s="248" t="s">
        <v>205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208</v>
      </c>
      <c r="BM137" s="248" t="s">
        <v>221</v>
      </c>
    </row>
    <row r="138" s="2" customFormat="1" ht="36" customHeight="1">
      <c r="A138" s="37"/>
      <c r="B138" s="38"/>
      <c r="C138" s="254" t="s">
        <v>222</v>
      </c>
      <c r="D138" s="254" t="s">
        <v>205</v>
      </c>
      <c r="E138" s="255" t="s">
        <v>223</v>
      </c>
      <c r="F138" s="256" t="s">
        <v>224</v>
      </c>
      <c r="G138" s="257" t="s">
        <v>184</v>
      </c>
      <c r="H138" s="258">
        <v>4</v>
      </c>
      <c r="I138" s="259"/>
      <c r="J138" s="260">
        <f>ROUND(I138*H138,2)</f>
        <v>0</v>
      </c>
      <c r="K138" s="256" t="s">
        <v>185</v>
      </c>
      <c r="L138" s="43"/>
      <c r="M138" s="261" t="s">
        <v>1</v>
      </c>
      <c r="N138" s="262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208</v>
      </c>
      <c r="AT138" s="248" t="s">
        <v>205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208</v>
      </c>
      <c r="BM138" s="248" t="s">
        <v>225</v>
      </c>
    </row>
    <row r="139" s="2" customFormat="1" ht="24" customHeight="1">
      <c r="A139" s="37"/>
      <c r="B139" s="38"/>
      <c r="C139" s="236" t="s">
        <v>226</v>
      </c>
      <c r="D139" s="236" t="s">
        <v>181</v>
      </c>
      <c r="E139" s="237" t="s">
        <v>227</v>
      </c>
      <c r="F139" s="238" t="s">
        <v>228</v>
      </c>
      <c r="G139" s="239" t="s">
        <v>229</v>
      </c>
      <c r="H139" s="240">
        <v>120</v>
      </c>
      <c r="I139" s="241"/>
      <c r="J139" s="242">
        <f>ROUND(I139*H139,2)</f>
        <v>0</v>
      </c>
      <c r="K139" s="238" t="s">
        <v>185</v>
      </c>
      <c r="L139" s="243"/>
      <c r="M139" s="244" t="s">
        <v>1</v>
      </c>
      <c r="N139" s="245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208</v>
      </c>
      <c r="AT139" s="248" t="s">
        <v>181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208</v>
      </c>
      <c r="BM139" s="248" t="s">
        <v>230</v>
      </c>
    </row>
    <row r="140" s="2" customFormat="1" ht="36" customHeight="1">
      <c r="A140" s="37"/>
      <c r="B140" s="38"/>
      <c r="C140" s="236" t="s">
        <v>231</v>
      </c>
      <c r="D140" s="236" t="s">
        <v>181</v>
      </c>
      <c r="E140" s="237" t="s">
        <v>232</v>
      </c>
      <c r="F140" s="238" t="s">
        <v>233</v>
      </c>
      <c r="G140" s="239" t="s">
        <v>229</v>
      </c>
      <c r="H140" s="240">
        <v>100</v>
      </c>
      <c r="I140" s="241"/>
      <c r="J140" s="242">
        <f>ROUND(I140*H140,2)</f>
        <v>0</v>
      </c>
      <c r="K140" s="238" t="s">
        <v>185</v>
      </c>
      <c r="L140" s="2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208</v>
      </c>
      <c r="AT140" s="248" t="s">
        <v>181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208</v>
      </c>
      <c r="BM140" s="248" t="s">
        <v>234</v>
      </c>
    </row>
    <row r="141" s="2" customFormat="1" ht="24" customHeight="1">
      <c r="A141" s="37"/>
      <c r="B141" s="38"/>
      <c r="C141" s="254" t="s">
        <v>235</v>
      </c>
      <c r="D141" s="254" t="s">
        <v>205</v>
      </c>
      <c r="E141" s="255" t="s">
        <v>236</v>
      </c>
      <c r="F141" s="256" t="s">
        <v>237</v>
      </c>
      <c r="G141" s="257" t="s">
        <v>229</v>
      </c>
      <c r="H141" s="258">
        <v>120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238</v>
      </c>
    </row>
    <row r="142" s="2" customFormat="1" ht="36" customHeight="1">
      <c r="A142" s="37"/>
      <c r="B142" s="38"/>
      <c r="C142" s="236" t="s">
        <v>239</v>
      </c>
      <c r="D142" s="236" t="s">
        <v>181</v>
      </c>
      <c r="E142" s="237" t="s">
        <v>240</v>
      </c>
      <c r="F142" s="238" t="s">
        <v>241</v>
      </c>
      <c r="G142" s="239" t="s">
        <v>184</v>
      </c>
      <c r="H142" s="240">
        <v>4</v>
      </c>
      <c r="I142" s="241"/>
      <c r="J142" s="242">
        <f>ROUND(I142*H142,2)</f>
        <v>0</v>
      </c>
      <c r="K142" s="238" t="s">
        <v>185</v>
      </c>
      <c r="L142" s="243"/>
      <c r="M142" s="244" t="s">
        <v>1</v>
      </c>
      <c r="N142" s="245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186</v>
      </c>
      <c r="AT142" s="248" t="s">
        <v>181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186</v>
      </c>
      <c r="BM142" s="248" t="s">
        <v>242</v>
      </c>
    </row>
    <row r="143" s="2" customFormat="1">
      <c r="A143" s="37"/>
      <c r="B143" s="38"/>
      <c r="C143" s="39"/>
      <c r="D143" s="250" t="s">
        <v>194</v>
      </c>
      <c r="E143" s="39"/>
      <c r="F143" s="251" t="s">
        <v>243</v>
      </c>
      <c r="G143" s="39"/>
      <c r="H143" s="39"/>
      <c r="I143" s="155"/>
      <c r="J143" s="39"/>
      <c r="K143" s="39"/>
      <c r="L143" s="43"/>
      <c r="M143" s="252"/>
      <c r="N143" s="253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194</v>
      </c>
      <c r="AU143" s="16" t="s">
        <v>14</v>
      </c>
    </row>
    <row r="144" s="2" customFormat="1" ht="48" customHeight="1">
      <c r="A144" s="37"/>
      <c r="B144" s="38"/>
      <c r="C144" s="236" t="s">
        <v>8</v>
      </c>
      <c r="D144" s="236" t="s">
        <v>181</v>
      </c>
      <c r="E144" s="237" t="s">
        <v>244</v>
      </c>
      <c r="F144" s="238" t="s">
        <v>245</v>
      </c>
      <c r="G144" s="239" t="s">
        <v>184</v>
      </c>
      <c r="H144" s="240">
        <v>4</v>
      </c>
      <c r="I144" s="241"/>
      <c r="J144" s="242">
        <f>ROUND(I144*H144,2)</f>
        <v>0</v>
      </c>
      <c r="K144" s="238" t="s">
        <v>185</v>
      </c>
      <c r="L144" s="243"/>
      <c r="M144" s="244" t="s">
        <v>1</v>
      </c>
      <c r="N144" s="245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186</v>
      </c>
      <c r="AT144" s="248" t="s">
        <v>181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186</v>
      </c>
      <c r="BM144" s="248" t="s">
        <v>246</v>
      </c>
    </row>
    <row r="145" s="2" customFormat="1" ht="60" customHeight="1">
      <c r="A145" s="37"/>
      <c r="B145" s="38"/>
      <c r="C145" s="254" t="s">
        <v>247</v>
      </c>
      <c r="D145" s="254" t="s">
        <v>205</v>
      </c>
      <c r="E145" s="255" t="s">
        <v>248</v>
      </c>
      <c r="F145" s="256" t="s">
        <v>249</v>
      </c>
      <c r="G145" s="257" t="s">
        <v>184</v>
      </c>
      <c r="H145" s="258">
        <v>4</v>
      </c>
      <c r="I145" s="259"/>
      <c r="J145" s="260">
        <f>ROUND(I145*H145,2)</f>
        <v>0</v>
      </c>
      <c r="K145" s="256" t="s">
        <v>185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208</v>
      </c>
      <c r="AT145" s="248" t="s">
        <v>205</v>
      </c>
      <c r="AU145" s="248" t="s">
        <v>14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208</v>
      </c>
      <c r="BM145" s="248" t="s">
        <v>250</v>
      </c>
    </row>
    <row r="146" s="2" customFormat="1" ht="36" customHeight="1">
      <c r="A146" s="37"/>
      <c r="B146" s="38"/>
      <c r="C146" s="254" t="s">
        <v>251</v>
      </c>
      <c r="D146" s="254" t="s">
        <v>205</v>
      </c>
      <c r="E146" s="255" t="s">
        <v>252</v>
      </c>
      <c r="F146" s="256" t="s">
        <v>253</v>
      </c>
      <c r="G146" s="257" t="s">
        <v>184</v>
      </c>
      <c r="H146" s="258">
        <v>4</v>
      </c>
      <c r="I146" s="259"/>
      <c r="J146" s="260">
        <f>ROUND(I146*H146,2)</f>
        <v>0</v>
      </c>
      <c r="K146" s="256" t="s">
        <v>185</v>
      </c>
      <c r="L146" s="43"/>
      <c r="M146" s="261" t="s">
        <v>1</v>
      </c>
      <c r="N146" s="262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208</v>
      </c>
      <c r="AT146" s="248" t="s">
        <v>205</v>
      </c>
      <c r="AU146" s="248" t="s">
        <v>14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208</v>
      </c>
      <c r="BM146" s="248" t="s">
        <v>254</v>
      </c>
    </row>
    <row r="147" s="2" customFormat="1" ht="24" customHeight="1">
      <c r="A147" s="37"/>
      <c r="B147" s="38"/>
      <c r="C147" s="254" t="s">
        <v>255</v>
      </c>
      <c r="D147" s="254" t="s">
        <v>205</v>
      </c>
      <c r="E147" s="255" t="s">
        <v>256</v>
      </c>
      <c r="F147" s="256" t="s">
        <v>257</v>
      </c>
      <c r="G147" s="257" t="s">
        <v>184</v>
      </c>
      <c r="H147" s="258">
        <v>2</v>
      </c>
      <c r="I147" s="259"/>
      <c r="J147" s="260">
        <f>ROUND(I147*H147,2)</f>
        <v>0</v>
      </c>
      <c r="K147" s="256" t="s">
        <v>185</v>
      </c>
      <c r="L147" s="43"/>
      <c r="M147" s="261" t="s">
        <v>1</v>
      </c>
      <c r="N147" s="262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208</v>
      </c>
      <c r="AT147" s="248" t="s">
        <v>205</v>
      </c>
      <c r="AU147" s="248" t="s">
        <v>14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208</v>
      </c>
      <c r="BM147" s="248" t="s">
        <v>258</v>
      </c>
    </row>
    <row r="148" s="2" customFormat="1" ht="36" customHeight="1">
      <c r="A148" s="37"/>
      <c r="B148" s="38"/>
      <c r="C148" s="254" t="s">
        <v>259</v>
      </c>
      <c r="D148" s="254" t="s">
        <v>205</v>
      </c>
      <c r="E148" s="255" t="s">
        <v>260</v>
      </c>
      <c r="F148" s="256" t="s">
        <v>261</v>
      </c>
      <c r="G148" s="257" t="s">
        <v>184</v>
      </c>
      <c r="H148" s="258">
        <v>23</v>
      </c>
      <c r="I148" s="259"/>
      <c r="J148" s="260">
        <f>ROUND(I148*H148,2)</f>
        <v>0</v>
      </c>
      <c r="K148" s="256" t="s">
        <v>185</v>
      </c>
      <c r="L148" s="43"/>
      <c r="M148" s="261" t="s">
        <v>1</v>
      </c>
      <c r="N148" s="262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208</v>
      </c>
      <c r="AT148" s="248" t="s">
        <v>205</v>
      </c>
      <c r="AU148" s="248" t="s">
        <v>14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208</v>
      </c>
      <c r="BM148" s="248" t="s">
        <v>262</v>
      </c>
    </row>
    <row r="149" s="2" customFormat="1" ht="48" customHeight="1">
      <c r="A149" s="37"/>
      <c r="B149" s="38"/>
      <c r="C149" s="236" t="s">
        <v>263</v>
      </c>
      <c r="D149" s="236" t="s">
        <v>181</v>
      </c>
      <c r="E149" s="237" t="s">
        <v>264</v>
      </c>
      <c r="F149" s="238" t="s">
        <v>265</v>
      </c>
      <c r="G149" s="239" t="s">
        <v>184</v>
      </c>
      <c r="H149" s="240">
        <v>1</v>
      </c>
      <c r="I149" s="241"/>
      <c r="J149" s="242">
        <f>ROUND(I149*H149,2)</f>
        <v>0</v>
      </c>
      <c r="K149" s="238" t="s">
        <v>185</v>
      </c>
      <c r="L149" s="243"/>
      <c r="M149" s="244" t="s">
        <v>1</v>
      </c>
      <c r="N149" s="245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208</v>
      </c>
      <c r="AT149" s="248" t="s">
        <v>181</v>
      </c>
      <c r="AU149" s="248" t="s">
        <v>14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208</v>
      </c>
      <c r="BM149" s="248" t="s">
        <v>266</v>
      </c>
    </row>
    <row r="150" s="2" customFormat="1">
      <c r="A150" s="37"/>
      <c r="B150" s="38"/>
      <c r="C150" s="39"/>
      <c r="D150" s="250" t="s">
        <v>194</v>
      </c>
      <c r="E150" s="39"/>
      <c r="F150" s="251" t="s">
        <v>267</v>
      </c>
      <c r="G150" s="39"/>
      <c r="H150" s="39"/>
      <c r="I150" s="155"/>
      <c r="J150" s="39"/>
      <c r="K150" s="39"/>
      <c r="L150" s="43"/>
      <c r="M150" s="252"/>
      <c r="N150" s="253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194</v>
      </c>
      <c r="AU150" s="16" t="s">
        <v>14</v>
      </c>
    </row>
    <row r="151" s="2" customFormat="1" ht="48" customHeight="1">
      <c r="A151" s="37"/>
      <c r="B151" s="38"/>
      <c r="C151" s="236" t="s">
        <v>7</v>
      </c>
      <c r="D151" s="236" t="s">
        <v>181</v>
      </c>
      <c r="E151" s="237" t="s">
        <v>268</v>
      </c>
      <c r="F151" s="238" t="s">
        <v>269</v>
      </c>
      <c r="G151" s="239" t="s">
        <v>184</v>
      </c>
      <c r="H151" s="240">
        <v>1</v>
      </c>
      <c r="I151" s="241"/>
      <c r="J151" s="242">
        <f>ROUND(I151*H151,2)</f>
        <v>0</v>
      </c>
      <c r="K151" s="238" t="s">
        <v>185</v>
      </c>
      <c r="L151" s="243"/>
      <c r="M151" s="244" t="s">
        <v>1</v>
      </c>
      <c r="N151" s="245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208</v>
      </c>
      <c r="AT151" s="248" t="s">
        <v>181</v>
      </c>
      <c r="AU151" s="248" t="s">
        <v>14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208</v>
      </c>
      <c r="BM151" s="248" t="s">
        <v>270</v>
      </c>
    </row>
    <row r="152" s="2" customFormat="1">
      <c r="A152" s="37"/>
      <c r="B152" s="38"/>
      <c r="C152" s="39"/>
      <c r="D152" s="250" t="s">
        <v>194</v>
      </c>
      <c r="E152" s="39"/>
      <c r="F152" s="251" t="s">
        <v>271</v>
      </c>
      <c r="G152" s="39"/>
      <c r="H152" s="39"/>
      <c r="I152" s="155"/>
      <c r="J152" s="39"/>
      <c r="K152" s="39"/>
      <c r="L152" s="43"/>
      <c r="M152" s="252"/>
      <c r="N152" s="253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194</v>
      </c>
      <c r="AU152" s="16" t="s">
        <v>14</v>
      </c>
    </row>
    <row r="153" s="2" customFormat="1" ht="36" customHeight="1">
      <c r="A153" s="37"/>
      <c r="B153" s="38"/>
      <c r="C153" s="236" t="s">
        <v>272</v>
      </c>
      <c r="D153" s="236" t="s">
        <v>181</v>
      </c>
      <c r="E153" s="237" t="s">
        <v>273</v>
      </c>
      <c r="F153" s="238" t="s">
        <v>274</v>
      </c>
      <c r="G153" s="239" t="s">
        <v>184</v>
      </c>
      <c r="H153" s="240">
        <v>1</v>
      </c>
      <c r="I153" s="241"/>
      <c r="J153" s="242">
        <f>ROUND(I153*H153,2)</f>
        <v>0</v>
      </c>
      <c r="K153" s="238" t="s">
        <v>185</v>
      </c>
      <c r="L153" s="243"/>
      <c r="M153" s="244" t="s">
        <v>1</v>
      </c>
      <c r="N153" s="245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208</v>
      </c>
      <c r="AT153" s="248" t="s">
        <v>181</v>
      </c>
      <c r="AU153" s="248" t="s">
        <v>14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208</v>
      </c>
      <c r="BM153" s="248" t="s">
        <v>275</v>
      </c>
    </row>
    <row r="154" s="2" customFormat="1" ht="60" customHeight="1">
      <c r="A154" s="37"/>
      <c r="B154" s="38"/>
      <c r="C154" s="254" t="s">
        <v>276</v>
      </c>
      <c r="D154" s="254" t="s">
        <v>205</v>
      </c>
      <c r="E154" s="255" t="s">
        <v>277</v>
      </c>
      <c r="F154" s="256" t="s">
        <v>278</v>
      </c>
      <c r="G154" s="257" t="s">
        <v>184</v>
      </c>
      <c r="H154" s="258">
        <v>1</v>
      </c>
      <c r="I154" s="259"/>
      <c r="J154" s="260">
        <f>ROUND(I154*H154,2)</f>
        <v>0</v>
      </c>
      <c r="K154" s="256" t="s">
        <v>185</v>
      </c>
      <c r="L154" s="43"/>
      <c r="M154" s="261" t="s">
        <v>1</v>
      </c>
      <c r="N154" s="262" t="s">
        <v>41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208</v>
      </c>
      <c r="AT154" s="248" t="s">
        <v>205</v>
      </c>
      <c r="AU154" s="248" t="s">
        <v>14</v>
      </c>
      <c r="AY154" s="16" t="s">
        <v>180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14</v>
      </c>
      <c r="BK154" s="249">
        <f>ROUND(I154*H154,2)</f>
        <v>0</v>
      </c>
      <c r="BL154" s="16" t="s">
        <v>208</v>
      </c>
      <c r="BM154" s="248" t="s">
        <v>279</v>
      </c>
    </row>
    <row r="155" s="2" customFormat="1" ht="60" customHeight="1">
      <c r="A155" s="37"/>
      <c r="B155" s="38"/>
      <c r="C155" s="254" t="s">
        <v>280</v>
      </c>
      <c r="D155" s="254" t="s">
        <v>205</v>
      </c>
      <c r="E155" s="255" t="s">
        <v>281</v>
      </c>
      <c r="F155" s="256" t="s">
        <v>282</v>
      </c>
      <c r="G155" s="257" t="s">
        <v>184</v>
      </c>
      <c r="H155" s="258">
        <v>1</v>
      </c>
      <c r="I155" s="259"/>
      <c r="J155" s="260">
        <f>ROUND(I155*H155,2)</f>
        <v>0</v>
      </c>
      <c r="K155" s="256" t="s">
        <v>185</v>
      </c>
      <c r="L155" s="43"/>
      <c r="M155" s="261" t="s">
        <v>1</v>
      </c>
      <c r="N155" s="262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208</v>
      </c>
      <c r="AT155" s="248" t="s">
        <v>205</v>
      </c>
      <c r="AU155" s="248" t="s">
        <v>14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208</v>
      </c>
      <c r="BM155" s="248" t="s">
        <v>283</v>
      </c>
    </row>
    <row r="156" s="2" customFormat="1" ht="36" customHeight="1">
      <c r="A156" s="37"/>
      <c r="B156" s="38"/>
      <c r="C156" s="236" t="s">
        <v>284</v>
      </c>
      <c r="D156" s="236" t="s">
        <v>181</v>
      </c>
      <c r="E156" s="237" t="s">
        <v>285</v>
      </c>
      <c r="F156" s="238" t="s">
        <v>286</v>
      </c>
      <c r="G156" s="239" t="s">
        <v>229</v>
      </c>
      <c r="H156" s="240">
        <v>6150</v>
      </c>
      <c r="I156" s="241"/>
      <c r="J156" s="242">
        <f>ROUND(I156*H156,2)</f>
        <v>0</v>
      </c>
      <c r="K156" s="238" t="s">
        <v>185</v>
      </c>
      <c r="L156" s="243"/>
      <c r="M156" s="244" t="s">
        <v>1</v>
      </c>
      <c r="N156" s="245" t="s">
        <v>41</v>
      </c>
      <c r="O156" s="90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8" t="s">
        <v>186</v>
      </c>
      <c r="AT156" s="248" t="s">
        <v>181</v>
      </c>
      <c r="AU156" s="248" t="s">
        <v>14</v>
      </c>
      <c r="AY156" s="16" t="s">
        <v>180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6" t="s">
        <v>14</v>
      </c>
      <c r="BK156" s="249">
        <f>ROUND(I156*H156,2)</f>
        <v>0</v>
      </c>
      <c r="BL156" s="16" t="s">
        <v>186</v>
      </c>
      <c r="BM156" s="248" t="s">
        <v>287</v>
      </c>
    </row>
    <row r="157" s="2" customFormat="1">
      <c r="A157" s="37"/>
      <c r="B157" s="38"/>
      <c r="C157" s="39"/>
      <c r="D157" s="250" t="s">
        <v>194</v>
      </c>
      <c r="E157" s="39"/>
      <c r="F157" s="251" t="s">
        <v>288</v>
      </c>
      <c r="G157" s="39"/>
      <c r="H157" s="39"/>
      <c r="I157" s="155"/>
      <c r="J157" s="39"/>
      <c r="K157" s="39"/>
      <c r="L157" s="43"/>
      <c r="M157" s="252"/>
      <c r="N157" s="253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194</v>
      </c>
      <c r="AU157" s="16" t="s">
        <v>14</v>
      </c>
    </row>
    <row r="158" s="12" customFormat="1">
      <c r="A158" s="12"/>
      <c r="B158" s="263"/>
      <c r="C158" s="264"/>
      <c r="D158" s="250" t="s">
        <v>289</v>
      </c>
      <c r="E158" s="265" t="s">
        <v>1</v>
      </c>
      <c r="F158" s="266" t="s">
        <v>290</v>
      </c>
      <c r="G158" s="264"/>
      <c r="H158" s="267">
        <v>6150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73" t="s">
        <v>289</v>
      </c>
      <c r="AU158" s="273" t="s">
        <v>14</v>
      </c>
      <c r="AV158" s="12" t="s">
        <v>84</v>
      </c>
      <c r="AW158" s="12" t="s">
        <v>31</v>
      </c>
      <c r="AX158" s="12" t="s">
        <v>14</v>
      </c>
      <c r="AY158" s="273" t="s">
        <v>180</v>
      </c>
    </row>
    <row r="159" s="2" customFormat="1" ht="36" customHeight="1">
      <c r="A159" s="37"/>
      <c r="B159" s="38"/>
      <c r="C159" s="236" t="s">
        <v>291</v>
      </c>
      <c r="D159" s="236" t="s">
        <v>181</v>
      </c>
      <c r="E159" s="237" t="s">
        <v>292</v>
      </c>
      <c r="F159" s="238" t="s">
        <v>293</v>
      </c>
      <c r="G159" s="239" t="s">
        <v>229</v>
      </c>
      <c r="H159" s="240">
        <v>2500</v>
      </c>
      <c r="I159" s="241"/>
      <c r="J159" s="242">
        <f>ROUND(I159*H159,2)</f>
        <v>0</v>
      </c>
      <c r="K159" s="238" t="s">
        <v>185</v>
      </c>
      <c r="L159" s="243"/>
      <c r="M159" s="244" t="s">
        <v>1</v>
      </c>
      <c r="N159" s="245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186</v>
      </c>
      <c r="AT159" s="248" t="s">
        <v>181</v>
      </c>
      <c r="AU159" s="248" t="s">
        <v>14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186</v>
      </c>
      <c r="BM159" s="248" t="s">
        <v>294</v>
      </c>
    </row>
    <row r="160" s="2" customFormat="1">
      <c r="A160" s="37"/>
      <c r="B160" s="38"/>
      <c r="C160" s="39"/>
      <c r="D160" s="250" t="s">
        <v>194</v>
      </c>
      <c r="E160" s="39"/>
      <c r="F160" s="251" t="s">
        <v>295</v>
      </c>
      <c r="G160" s="39"/>
      <c r="H160" s="39"/>
      <c r="I160" s="155"/>
      <c r="J160" s="39"/>
      <c r="K160" s="39"/>
      <c r="L160" s="43"/>
      <c r="M160" s="252"/>
      <c r="N160" s="253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194</v>
      </c>
      <c r="AU160" s="16" t="s">
        <v>14</v>
      </c>
    </row>
    <row r="161" s="2" customFormat="1" ht="24" customHeight="1">
      <c r="A161" s="37"/>
      <c r="B161" s="38"/>
      <c r="C161" s="254" t="s">
        <v>296</v>
      </c>
      <c r="D161" s="254" t="s">
        <v>205</v>
      </c>
      <c r="E161" s="255" t="s">
        <v>297</v>
      </c>
      <c r="F161" s="256" t="s">
        <v>298</v>
      </c>
      <c r="G161" s="257" t="s">
        <v>229</v>
      </c>
      <c r="H161" s="258">
        <v>6150</v>
      </c>
      <c r="I161" s="259"/>
      <c r="J161" s="260">
        <f>ROUND(I161*H161,2)</f>
        <v>0</v>
      </c>
      <c r="K161" s="256" t="s">
        <v>185</v>
      </c>
      <c r="L161" s="43"/>
      <c r="M161" s="261" t="s">
        <v>1</v>
      </c>
      <c r="N161" s="262" t="s">
        <v>41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208</v>
      </c>
      <c r="AT161" s="248" t="s">
        <v>205</v>
      </c>
      <c r="AU161" s="248" t="s">
        <v>14</v>
      </c>
      <c r="AY161" s="16" t="s">
        <v>180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14</v>
      </c>
      <c r="BK161" s="249">
        <f>ROUND(I161*H161,2)</f>
        <v>0</v>
      </c>
      <c r="BL161" s="16" t="s">
        <v>208</v>
      </c>
      <c r="BM161" s="248" t="s">
        <v>299</v>
      </c>
    </row>
    <row r="162" s="2" customFormat="1" ht="24" customHeight="1">
      <c r="A162" s="37"/>
      <c r="B162" s="38"/>
      <c r="C162" s="254" t="s">
        <v>300</v>
      </c>
      <c r="D162" s="254" t="s">
        <v>205</v>
      </c>
      <c r="E162" s="255" t="s">
        <v>301</v>
      </c>
      <c r="F162" s="256" t="s">
        <v>302</v>
      </c>
      <c r="G162" s="257" t="s">
        <v>229</v>
      </c>
      <c r="H162" s="258">
        <v>2500</v>
      </c>
      <c r="I162" s="259"/>
      <c r="J162" s="260">
        <f>ROUND(I162*H162,2)</f>
        <v>0</v>
      </c>
      <c r="K162" s="256" t="s">
        <v>185</v>
      </c>
      <c r="L162" s="43"/>
      <c r="M162" s="261" t="s">
        <v>1</v>
      </c>
      <c r="N162" s="262" t="s">
        <v>41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208</v>
      </c>
      <c r="AT162" s="248" t="s">
        <v>205</v>
      </c>
      <c r="AU162" s="248" t="s">
        <v>14</v>
      </c>
      <c r="AY162" s="16" t="s">
        <v>180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14</v>
      </c>
      <c r="BK162" s="249">
        <f>ROUND(I162*H162,2)</f>
        <v>0</v>
      </c>
      <c r="BL162" s="16" t="s">
        <v>208</v>
      </c>
      <c r="BM162" s="248" t="s">
        <v>303</v>
      </c>
    </row>
    <row r="163" s="2" customFormat="1" ht="36" customHeight="1">
      <c r="A163" s="37"/>
      <c r="B163" s="38"/>
      <c r="C163" s="236" t="s">
        <v>304</v>
      </c>
      <c r="D163" s="236" t="s">
        <v>181</v>
      </c>
      <c r="E163" s="237" t="s">
        <v>305</v>
      </c>
      <c r="F163" s="238" t="s">
        <v>306</v>
      </c>
      <c r="G163" s="239" t="s">
        <v>184</v>
      </c>
      <c r="H163" s="240">
        <v>12</v>
      </c>
      <c r="I163" s="241"/>
      <c r="J163" s="242">
        <f>ROUND(I163*H163,2)</f>
        <v>0</v>
      </c>
      <c r="K163" s="238" t="s">
        <v>185</v>
      </c>
      <c r="L163" s="243"/>
      <c r="M163" s="244" t="s">
        <v>1</v>
      </c>
      <c r="N163" s="245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186</v>
      </c>
      <c r="AT163" s="248" t="s">
        <v>181</v>
      </c>
      <c r="AU163" s="248" t="s">
        <v>14</v>
      </c>
      <c r="AY163" s="16" t="s">
        <v>180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14</v>
      </c>
      <c r="BK163" s="249">
        <f>ROUND(I163*H163,2)</f>
        <v>0</v>
      </c>
      <c r="BL163" s="16" t="s">
        <v>186</v>
      </c>
      <c r="BM163" s="248" t="s">
        <v>307</v>
      </c>
    </row>
    <row r="164" s="2" customFormat="1">
      <c r="A164" s="37"/>
      <c r="B164" s="38"/>
      <c r="C164" s="39"/>
      <c r="D164" s="250" t="s">
        <v>194</v>
      </c>
      <c r="E164" s="39"/>
      <c r="F164" s="251" t="s">
        <v>308</v>
      </c>
      <c r="G164" s="39"/>
      <c r="H164" s="39"/>
      <c r="I164" s="155"/>
      <c r="J164" s="39"/>
      <c r="K164" s="39"/>
      <c r="L164" s="43"/>
      <c r="M164" s="252"/>
      <c r="N164" s="253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194</v>
      </c>
      <c r="AU164" s="16" t="s">
        <v>14</v>
      </c>
    </row>
    <row r="165" s="2" customFormat="1" ht="36" customHeight="1">
      <c r="A165" s="37"/>
      <c r="B165" s="38"/>
      <c r="C165" s="236" t="s">
        <v>309</v>
      </c>
      <c r="D165" s="236" t="s">
        <v>181</v>
      </c>
      <c r="E165" s="237" t="s">
        <v>310</v>
      </c>
      <c r="F165" s="238" t="s">
        <v>311</v>
      </c>
      <c r="G165" s="239" t="s">
        <v>184</v>
      </c>
      <c r="H165" s="240">
        <v>5</v>
      </c>
      <c r="I165" s="241"/>
      <c r="J165" s="242">
        <f>ROUND(I165*H165,2)</f>
        <v>0</v>
      </c>
      <c r="K165" s="238" t="s">
        <v>185</v>
      </c>
      <c r="L165" s="243"/>
      <c r="M165" s="244" t="s">
        <v>1</v>
      </c>
      <c r="N165" s="245" t="s">
        <v>41</v>
      </c>
      <c r="O165" s="90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186</v>
      </c>
      <c r="AT165" s="248" t="s">
        <v>181</v>
      </c>
      <c r="AU165" s="248" t="s">
        <v>14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186</v>
      </c>
      <c r="BM165" s="248" t="s">
        <v>312</v>
      </c>
    </row>
    <row r="166" s="2" customFormat="1">
      <c r="A166" s="37"/>
      <c r="B166" s="38"/>
      <c r="C166" s="39"/>
      <c r="D166" s="250" t="s">
        <v>194</v>
      </c>
      <c r="E166" s="39"/>
      <c r="F166" s="251" t="s">
        <v>313</v>
      </c>
      <c r="G166" s="39"/>
      <c r="H166" s="39"/>
      <c r="I166" s="155"/>
      <c r="J166" s="39"/>
      <c r="K166" s="39"/>
      <c r="L166" s="43"/>
      <c r="M166" s="252"/>
      <c r="N166" s="253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194</v>
      </c>
      <c r="AU166" s="16" t="s">
        <v>14</v>
      </c>
    </row>
    <row r="167" s="2" customFormat="1" ht="36" customHeight="1">
      <c r="A167" s="37"/>
      <c r="B167" s="38"/>
      <c r="C167" s="254" t="s">
        <v>314</v>
      </c>
      <c r="D167" s="254" t="s">
        <v>205</v>
      </c>
      <c r="E167" s="255" t="s">
        <v>315</v>
      </c>
      <c r="F167" s="256" t="s">
        <v>316</v>
      </c>
      <c r="G167" s="257" t="s">
        <v>184</v>
      </c>
      <c r="H167" s="258">
        <v>12</v>
      </c>
      <c r="I167" s="259"/>
      <c r="J167" s="260">
        <f>ROUND(I167*H167,2)</f>
        <v>0</v>
      </c>
      <c r="K167" s="256" t="s">
        <v>185</v>
      </c>
      <c r="L167" s="43"/>
      <c r="M167" s="261" t="s">
        <v>1</v>
      </c>
      <c r="N167" s="262" t="s">
        <v>41</v>
      </c>
      <c r="O167" s="90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8" t="s">
        <v>208</v>
      </c>
      <c r="AT167" s="248" t="s">
        <v>205</v>
      </c>
      <c r="AU167" s="248" t="s">
        <v>14</v>
      </c>
      <c r="AY167" s="16" t="s">
        <v>180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6" t="s">
        <v>14</v>
      </c>
      <c r="BK167" s="249">
        <f>ROUND(I167*H167,2)</f>
        <v>0</v>
      </c>
      <c r="BL167" s="16" t="s">
        <v>208</v>
      </c>
      <c r="BM167" s="248" t="s">
        <v>317</v>
      </c>
    </row>
    <row r="168" s="2" customFormat="1" ht="36" customHeight="1">
      <c r="A168" s="37"/>
      <c r="B168" s="38"/>
      <c r="C168" s="254" t="s">
        <v>318</v>
      </c>
      <c r="D168" s="254" t="s">
        <v>205</v>
      </c>
      <c r="E168" s="255" t="s">
        <v>319</v>
      </c>
      <c r="F168" s="256" t="s">
        <v>320</v>
      </c>
      <c r="G168" s="257" t="s">
        <v>184</v>
      </c>
      <c r="H168" s="258">
        <v>5</v>
      </c>
      <c r="I168" s="259"/>
      <c r="J168" s="260">
        <f>ROUND(I168*H168,2)</f>
        <v>0</v>
      </c>
      <c r="K168" s="256" t="s">
        <v>185</v>
      </c>
      <c r="L168" s="43"/>
      <c r="M168" s="261" t="s">
        <v>1</v>
      </c>
      <c r="N168" s="262" t="s">
        <v>41</v>
      </c>
      <c r="O168" s="90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208</v>
      </c>
      <c r="AT168" s="248" t="s">
        <v>205</v>
      </c>
      <c r="AU168" s="248" t="s">
        <v>14</v>
      </c>
      <c r="AY168" s="16" t="s">
        <v>180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14</v>
      </c>
      <c r="BK168" s="249">
        <f>ROUND(I168*H168,2)</f>
        <v>0</v>
      </c>
      <c r="BL168" s="16" t="s">
        <v>208</v>
      </c>
      <c r="BM168" s="248" t="s">
        <v>321</v>
      </c>
    </row>
    <row r="169" s="2" customFormat="1" ht="36" customHeight="1">
      <c r="A169" s="37"/>
      <c r="B169" s="38"/>
      <c r="C169" s="236" t="s">
        <v>322</v>
      </c>
      <c r="D169" s="236" t="s">
        <v>181</v>
      </c>
      <c r="E169" s="237" t="s">
        <v>323</v>
      </c>
      <c r="F169" s="238" t="s">
        <v>324</v>
      </c>
      <c r="G169" s="239" t="s">
        <v>184</v>
      </c>
      <c r="H169" s="240">
        <v>9</v>
      </c>
      <c r="I169" s="241"/>
      <c r="J169" s="242">
        <f>ROUND(I169*H169,2)</f>
        <v>0</v>
      </c>
      <c r="K169" s="238" t="s">
        <v>185</v>
      </c>
      <c r="L169" s="243"/>
      <c r="M169" s="244" t="s">
        <v>1</v>
      </c>
      <c r="N169" s="245" t="s">
        <v>41</v>
      </c>
      <c r="O169" s="90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8" t="s">
        <v>186</v>
      </c>
      <c r="AT169" s="248" t="s">
        <v>181</v>
      </c>
      <c r="AU169" s="248" t="s">
        <v>14</v>
      </c>
      <c r="AY169" s="16" t="s">
        <v>180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6" t="s">
        <v>14</v>
      </c>
      <c r="BK169" s="249">
        <f>ROUND(I169*H169,2)</f>
        <v>0</v>
      </c>
      <c r="BL169" s="16" t="s">
        <v>186</v>
      </c>
      <c r="BM169" s="248" t="s">
        <v>325</v>
      </c>
    </row>
    <row r="170" s="2" customFormat="1">
      <c r="A170" s="37"/>
      <c r="B170" s="38"/>
      <c r="C170" s="39"/>
      <c r="D170" s="250" t="s">
        <v>194</v>
      </c>
      <c r="E170" s="39"/>
      <c r="F170" s="251" t="s">
        <v>326</v>
      </c>
      <c r="G170" s="39"/>
      <c r="H170" s="39"/>
      <c r="I170" s="155"/>
      <c r="J170" s="39"/>
      <c r="K170" s="39"/>
      <c r="L170" s="43"/>
      <c r="M170" s="252"/>
      <c r="N170" s="253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194</v>
      </c>
      <c r="AU170" s="16" t="s">
        <v>14</v>
      </c>
    </row>
    <row r="171" s="2" customFormat="1" ht="36" customHeight="1">
      <c r="A171" s="37"/>
      <c r="B171" s="38"/>
      <c r="C171" s="236" t="s">
        <v>327</v>
      </c>
      <c r="D171" s="236" t="s">
        <v>181</v>
      </c>
      <c r="E171" s="237" t="s">
        <v>328</v>
      </c>
      <c r="F171" s="238" t="s">
        <v>329</v>
      </c>
      <c r="G171" s="239" t="s">
        <v>184</v>
      </c>
      <c r="H171" s="240">
        <v>6</v>
      </c>
      <c r="I171" s="241"/>
      <c r="J171" s="242">
        <f>ROUND(I171*H171,2)</f>
        <v>0</v>
      </c>
      <c r="K171" s="238" t="s">
        <v>185</v>
      </c>
      <c r="L171" s="243"/>
      <c r="M171" s="244" t="s">
        <v>1</v>
      </c>
      <c r="N171" s="245" t="s">
        <v>41</v>
      </c>
      <c r="O171" s="90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186</v>
      </c>
      <c r="AT171" s="248" t="s">
        <v>181</v>
      </c>
      <c r="AU171" s="248" t="s">
        <v>14</v>
      </c>
      <c r="AY171" s="16" t="s">
        <v>180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14</v>
      </c>
      <c r="BK171" s="249">
        <f>ROUND(I171*H171,2)</f>
        <v>0</v>
      </c>
      <c r="BL171" s="16" t="s">
        <v>186</v>
      </c>
      <c r="BM171" s="248" t="s">
        <v>330</v>
      </c>
    </row>
    <row r="172" s="2" customFormat="1">
      <c r="A172" s="37"/>
      <c r="B172" s="38"/>
      <c r="C172" s="39"/>
      <c r="D172" s="250" t="s">
        <v>194</v>
      </c>
      <c r="E172" s="39"/>
      <c r="F172" s="251" t="s">
        <v>326</v>
      </c>
      <c r="G172" s="39"/>
      <c r="H172" s="39"/>
      <c r="I172" s="155"/>
      <c r="J172" s="39"/>
      <c r="K172" s="39"/>
      <c r="L172" s="43"/>
      <c r="M172" s="252"/>
      <c r="N172" s="253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194</v>
      </c>
      <c r="AU172" s="16" t="s">
        <v>14</v>
      </c>
    </row>
    <row r="173" s="2" customFormat="1" ht="36" customHeight="1">
      <c r="A173" s="37"/>
      <c r="B173" s="38"/>
      <c r="C173" s="236" t="s">
        <v>331</v>
      </c>
      <c r="D173" s="236" t="s">
        <v>181</v>
      </c>
      <c r="E173" s="237" t="s">
        <v>332</v>
      </c>
      <c r="F173" s="238" t="s">
        <v>333</v>
      </c>
      <c r="G173" s="239" t="s">
        <v>184</v>
      </c>
      <c r="H173" s="240">
        <v>3</v>
      </c>
      <c r="I173" s="241"/>
      <c r="J173" s="242">
        <f>ROUND(I173*H173,2)</f>
        <v>0</v>
      </c>
      <c r="K173" s="238" t="s">
        <v>185</v>
      </c>
      <c r="L173" s="243"/>
      <c r="M173" s="244" t="s">
        <v>1</v>
      </c>
      <c r="N173" s="245" t="s">
        <v>41</v>
      </c>
      <c r="O173" s="90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186</v>
      </c>
      <c r="AT173" s="248" t="s">
        <v>181</v>
      </c>
      <c r="AU173" s="248" t="s">
        <v>14</v>
      </c>
      <c r="AY173" s="16" t="s">
        <v>180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14</v>
      </c>
      <c r="BK173" s="249">
        <f>ROUND(I173*H173,2)</f>
        <v>0</v>
      </c>
      <c r="BL173" s="16" t="s">
        <v>186</v>
      </c>
      <c r="BM173" s="248" t="s">
        <v>334</v>
      </c>
    </row>
    <row r="174" s="2" customFormat="1" ht="36" customHeight="1">
      <c r="A174" s="37"/>
      <c r="B174" s="38"/>
      <c r="C174" s="254" t="s">
        <v>335</v>
      </c>
      <c r="D174" s="254" t="s">
        <v>205</v>
      </c>
      <c r="E174" s="255" t="s">
        <v>336</v>
      </c>
      <c r="F174" s="256" t="s">
        <v>337</v>
      </c>
      <c r="G174" s="257" t="s">
        <v>184</v>
      </c>
      <c r="H174" s="258">
        <v>9</v>
      </c>
      <c r="I174" s="259"/>
      <c r="J174" s="260">
        <f>ROUND(I174*H174,2)</f>
        <v>0</v>
      </c>
      <c r="K174" s="256" t="s">
        <v>185</v>
      </c>
      <c r="L174" s="43"/>
      <c r="M174" s="261" t="s">
        <v>1</v>
      </c>
      <c r="N174" s="262" t="s">
        <v>41</v>
      </c>
      <c r="O174" s="90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8" t="s">
        <v>208</v>
      </c>
      <c r="AT174" s="248" t="s">
        <v>205</v>
      </c>
      <c r="AU174" s="248" t="s">
        <v>14</v>
      </c>
      <c r="AY174" s="16" t="s">
        <v>180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6" t="s">
        <v>14</v>
      </c>
      <c r="BK174" s="249">
        <f>ROUND(I174*H174,2)</f>
        <v>0</v>
      </c>
      <c r="BL174" s="16" t="s">
        <v>208</v>
      </c>
      <c r="BM174" s="248" t="s">
        <v>338</v>
      </c>
    </row>
    <row r="175" s="2" customFormat="1" ht="36" customHeight="1">
      <c r="A175" s="37"/>
      <c r="B175" s="38"/>
      <c r="C175" s="254" t="s">
        <v>339</v>
      </c>
      <c r="D175" s="254" t="s">
        <v>205</v>
      </c>
      <c r="E175" s="255" t="s">
        <v>340</v>
      </c>
      <c r="F175" s="256" t="s">
        <v>341</v>
      </c>
      <c r="G175" s="257" t="s">
        <v>184</v>
      </c>
      <c r="H175" s="258">
        <v>6</v>
      </c>
      <c r="I175" s="259"/>
      <c r="J175" s="260">
        <f>ROUND(I175*H175,2)</f>
        <v>0</v>
      </c>
      <c r="K175" s="256" t="s">
        <v>185</v>
      </c>
      <c r="L175" s="43"/>
      <c r="M175" s="261" t="s">
        <v>1</v>
      </c>
      <c r="N175" s="262" t="s">
        <v>41</v>
      </c>
      <c r="O175" s="90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8" t="s">
        <v>208</v>
      </c>
      <c r="AT175" s="248" t="s">
        <v>205</v>
      </c>
      <c r="AU175" s="248" t="s">
        <v>14</v>
      </c>
      <c r="AY175" s="16" t="s">
        <v>180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6" t="s">
        <v>14</v>
      </c>
      <c r="BK175" s="249">
        <f>ROUND(I175*H175,2)</f>
        <v>0</v>
      </c>
      <c r="BL175" s="16" t="s">
        <v>208</v>
      </c>
      <c r="BM175" s="248" t="s">
        <v>342</v>
      </c>
    </row>
    <row r="176" s="2" customFormat="1" ht="60" customHeight="1">
      <c r="A176" s="37"/>
      <c r="B176" s="38"/>
      <c r="C176" s="254" t="s">
        <v>343</v>
      </c>
      <c r="D176" s="254" t="s">
        <v>205</v>
      </c>
      <c r="E176" s="255" t="s">
        <v>344</v>
      </c>
      <c r="F176" s="256" t="s">
        <v>345</v>
      </c>
      <c r="G176" s="257" t="s">
        <v>184</v>
      </c>
      <c r="H176" s="258">
        <v>3</v>
      </c>
      <c r="I176" s="259"/>
      <c r="J176" s="260">
        <f>ROUND(I176*H176,2)</f>
        <v>0</v>
      </c>
      <c r="K176" s="256" t="s">
        <v>185</v>
      </c>
      <c r="L176" s="43"/>
      <c r="M176" s="261" t="s">
        <v>1</v>
      </c>
      <c r="N176" s="262" t="s">
        <v>41</v>
      </c>
      <c r="O176" s="90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8" t="s">
        <v>208</v>
      </c>
      <c r="AT176" s="248" t="s">
        <v>205</v>
      </c>
      <c r="AU176" s="248" t="s">
        <v>14</v>
      </c>
      <c r="AY176" s="16" t="s">
        <v>180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6" t="s">
        <v>14</v>
      </c>
      <c r="BK176" s="249">
        <f>ROUND(I176*H176,2)</f>
        <v>0</v>
      </c>
      <c r="BL176" s="16" t="s">
        <v>208</v>
      </c>
      <c r="BM176" s="248" t="s">
        <v>346</v>
      </c>
    </row>
    <row r="177" s="2" customFormat="1" ht="24" customHeight="1">
      <c r="A177" s="37"/>
      <c r="B177" s="38"/>
      <c r="C177" s="236" t="s">
        <v>347</v>
      </c>
      <c r="D177" s="236" t="s">
        <v>181</v>
      </c>
      <c r="E177" s="237" t="s">
        <v>348</v>
      </c>
      <c r="F177" s="238" t="s">
        <v>349</v>
      </c>
      <c r="G177" s="239" t="s">
        <v>229</v>
      </c>
      <c r="H177" s="240">
        <v>1850</v>
      </c>
      <c r="I177" s="241"/>
      <c r="J177" s="242">
        <f>ROUND(I177*H177,2)</f>
        <v>0</v>
      </c>
      <c r="K177" s="238" t="s">
        <v>185</v>
      </c>
      <c r="L177" s="243"/>
      <c r="M177" s="244" t="s">
        <v>1</v>
      </c>
      <c r="N177" s="245" t="s">
        <v>41</v>
      </c>
      <c r="O177" s="90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8" t="s">
        <v>208</v>
      </c>
      <c r="AT177" s="248" t="s">
        <v>181</v>
      </c>
      <c r="AU177" s="248" t="s">
        <v>14</v>
      </c>
      <c r="AY177" s="16" t="s">
        <v>180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6" t="s">
        <v>14</v>
      </c>
      <c r="BK177" s="249">
        <f>ROUND(I177*H177,2)</f>
        <v>0</v>
      </c>
      <c r="BL177" s="16" t="s">
        <v>208</v>
      </c>
      <c r="BM177" s="248" t="s">
        <v>350</v>
      </c>
    </row>
    <row r="178" s="12" customFormat="1">
      <c r="A178" s="12"/>
      <c r="B178" s="263"/>
      <c r="C178" s="264"/>
      <c r="D178" s="250" t="s">
        <v>289</v>
      </c>
      <c r="E178" s="265" t="s">
        <v>1</v>
      </c>
      <c r="F178" s="266" t="s">
        <v>351</v>
      </c>
      <c r="G178" s="264"/>
      <c r="H178" s="267">
        <v>1000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73" t="s">
        <v>289</v>
      </c>
      <c r="AU178" s="273" t="s">
        <v>14</v>
      </c>
      <c r="AV178" s="12" t="s">
        <v>84</v>
      </c>
      <c r="AW178" s="12" t="s">
        <v>31</v>
      </c>
      <c r="AX178" s="12" t="s">
        <v>76</v>
      </c>
      <c r="AY178" s="273" t="s">
        <v>180</v>
      </c>
    </row>
    <row r="179" s="12" customFormat="1">
      <c r="A179" s="12"/>
      <c r="B179" s="263"/>
      <c r="C179" s="264"/>
      <c r="D179" s="250" t="s">
        <v>289</v>
      </c>
      <c r="E179" s="265" t="s">
        <v>1</v>
      </c>
      <c r="F179" s="266" t="s">
        <v>352</v>
      </c>
      <c r="G179" s="264"/>
      <c r="H179" s="267">
        <v>850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73" t="s">
        <v>289</v>
      </c>
      <c r="AU179" s="273" t="s">
        <v>14</v>
      </c>
      <c r="AV179" s="12" t="s">
        <v>84</v>
      </c>
      <c r="AW179" s="12" t="s">
        <v>31</v>
      </c>
      <c r="AX179" s="12" t="s">
        <v>76</v>
      </c>
      <c r="AY179" s="273" t="s">
        <v>180</v>
      </c>
    </row>
    <row r="180" s="13" customFormat="1">
      <c r="A180" s="13"/>
      <c r="B180" s="274"/>
      <c r="C180" s="275"/>
      <c r="D180" s="250" t="s">
        <v>289</v>
      </c>
      <c r="E180" s="276" t="s">
        <v>1</v>
      </c>
      <c r="F180" s="277" t="s">
        <v>353</v>
      </c>
      <c r="G180" s="275"/>
      <c r="H180" s="278">
        <v>1850</v>
      </c>
      <c r="I180" s="279"/>
      <c r="J180" s="275"/>
      <c r="K180" s="275"/>
      <c r="L180" s="280"/>
      <c r="M180" s="281"/>
      <c r="N180" s="282"/>
      <c r="O180" s="282"/>
      <c r="P180" s="282"/>
      <c r="Q180" s="282"/>
      <c r="R180" s="282"/>
      <c r="S180" s="282"/>
      <c r="T180" s="28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4" t="s">
        <v>289</v>
      </c>
      <c r="AU180" s="284" t="s">
        <v>14</v>
      </c>
      <c r="AV180" s="13" t="s">
        <v>114</v>
      </c>
      <c r="AW180" s="13" t="s">
        <v>31</v>
      </c>
      <c r="AX180" s="13" t="s">
        <v>14</v>
      </c>
      <c r="AY180" s="284" t="s">
        <v>180</v>
      </c>
    </row>
    <row r="181" s="2" customFormat="1" ht="24" customHeight="1">
      <c r="A181" s="37"/>
      <c r="B181" s="38"/>
      <c r="C181" s="236" t="s">
        <v>354</v>
      </c>
      <c r="D181" s="236" t="s">
        <v>181</v>
      </c>
      <c r="E181" s="237" t="s">
        <v>355</v>
      </c>
      <c r="F181" s="238" t="s">
        <v>356</v>
      </c>
      <c r="G181" s="239" t="s">
        <v>229</v>
      </c>
      <c r="H181" s="240">
        <v>350</v>
      </c>
      <c r="I181" s="241"/>
      <c r="J181" s="242">
        <f>ROUND(I181*H181,2)</f>
        <v>0</v>
      </c>
      <c r="K181" s="238" t="s">
        <v>185</v>
      </c>
      <c r="L181" s="243"/>
      <c r="M181" s="244" t="s">
        <v>1</v>
      </c>
      <c r="N181" s="245" t="s">
        <v>41</v>
      </c>
      <c r="O181" s="90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8" t="s">
        <v>208</v>
      </c>
      <c r="AT181" s="248" t="s">
        <v>181</v>
      </c>
      <c r="AU181" s="248" t="s">
        <v>14</v>
      </c>
      <c r="AY181" s="16" t="s">
        <v>180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6" t="s">
        <v>14</v>
      </c>
      <c r="BK181" s="249">
        <f>ROUND(I181*H181,2)</f>
        <v>0</v>
      </c>
      <c r="BL181" s="16" t="s">
        <v>208</v>
      </c>
      <c r="BM181" s="248" t="s">
        <v>357</v>
      </c>
    </row>
    <row r="182" s="2" customFormat="1" ht="24" customHeight="1">
      <c r="A182" s="37"/>
      <c r="B182" s="38"/>
      <c r="C182" s="236" t="s">
        <v>358</v>
      </c>
      <c r="D182" s="236" t="s">
        <v>181</v>
      </c>
      <c r="E182" s="237" t="s">
        <v>359</v>
      </c>
      <c r="F182" s="238" t="s">
        <v>360</v>
      </c>
      <c r="G182" s="239" t="s">
        <v>229</v>
      </c>
      <c r="H182" s="240">
        <v>120</v>
      </c>
      <c r="I182" s="241"/>
      <c r="J182" s="242">
        <f>ROUND(I182*H182,2)</f>
        <v>0</v>
      </c>
      <c r="K182" s="238" t="s">
        <v>185</v>
      </c>
      <c r="L182" s="243"/>
      <c r="M182" s="244" t="s">
        <v>1</v>
      </c>
      <c r="N182" s="245" t="s">
        <v>41</v>
      </c>
      <c r="O182" s="90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8" t="s">
        <v>208</v>
      </c>
      <c r="AT182" s="248" t="s">
        <v>181</v>
      </c>
      <c r="AU182" s="248" t="s">
        <v>14</v>
      </c>
      <c r="AY182" s="16" t="s">
        <v>180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6" t="s">
        <v>14</v>
      </c>
      <c r="BK182" s="249">
        <f>ROUND(I182*H182,2)</f>
        <v>0</v>
      </c>
      <c r="BL182" s="16" t="s">
        <v>208</v>
      </c>
      <c r="BM182" s="248" t="s">
        <v>361</v>
      </c>
    </row>
    <row r="183" s="2" customFormat="1" ht="24" customHeight="1">
      <c r="A183" s="37"/>
      <c r="B183" s="38"/>
      <c r="C183" s="236" t="s">
        <v>362</v>
      </c>
      <c r="D183" s="236" t="s">
        <v>181</v>
      </c>
      <c r="E183" s="237" t="s">
        <v>363</v>
      </c>
      <c r="F183" s="238" t="s">
        <v>364</v>
      </c>
      <c r="G183" s="239" t="s">
        <v>229</v>
      </c>
      <c r="H183" s="240">
        <v>300</v>
      </c>
      <c r="I183" s="241"/>
      <c r="J183" s="242">
        <f>ROUND(I183*H183,2)</f>
        <v>0</v>
      </c>
      <c r="K183" s="238" t="s">
        <v>185</v>
      </c>
      <c r="L183" s="243"/>
      <c r="M183" s="244" t="s">
        <v>1</v>
      </c>
      <c r="N183" s="245" t="s">
        <v>41</v>
      </c>
      <c r="O183" s="90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8" t="s">
        <v>208</v>
      </c>
      <c r="AT183" s="248" t="s">
        <v>181</v>
      </c>
      <c r="AU183" s="248" t="s">
        <v>14</v>
      </c>
      <c r="AY183" s="16" t="s">
        <v>180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6" t="s">
        <v>14</v>
      </c>
      <c r="BK183" s="249">
        <f>ROUND(I183*H183,2)</f>
        <v>0</v>
      </c>
      <c r="BL183" s="16" t="s">
        <v>208</v>
      </c>
      <c r="BM183" s="248" t="s">
        <v>365</v>
      </c>
    </row>
    <row r="184" s="2" customFormat="1" ht="24" customHeight="1">
      <c r="A184" s="37"/>
      <c r="B184" s="38"/>
      <c r="C184" s="236" t="s">
        <v>366</v>
      </c>
      <c r="D184" s="236" t="s">
        <v>181</v>
      </c>
      <c r="E184" s="237" t="s">
        <v>367</v>
      </c>
      <c r="F184" s="238" t="s">
        <v>368</v>
      </c>
      <c r="G184" s="239" t="s">
        <v>229</v>
      </c>
      <c r="H184" s="240">
        <v>5650</v>
      </c>
      <c r="I184" s="241"/>
      <c r="J184" s="242">
        <f>ROUND(I184*H184,2)</f>
        <v>0</v>
      </c>
      <c r="K184" s="238" t="s">
        <v>185</v>
      </c>
      <c r="L184" s="243"/>
      <c r="M184" s="244" t="s">
        <v>1</v>
      </c>
      <c r="N184" s="245" t="s">
        <v>41</v>
      </c>
      <c r="O184" s="90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8" t="s">
        <v>208</v>
      </c>
      <c r="AT184" s="248" t="s">
        <v>181</v>
      </c>
      <c r="AU184" s="248" t="s">
        <v>14</v>
      </c>
      <c r="AY184" s="16" t="s">
        <v>180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6" t="s">
        <v>14</v>
      </c>
      <c r="BK184" s="249">
        <f>ROUND(I184*H184,2)</f>
        <v>0</v>
      </c>
      <c r="BL184" s="16" t="s">
        <v>208</v>
      </c>
      <c r="BM184" s="248" t="s">
        <v>369</v>
      </c>
    </row>
    <row r="185" s="12" customFormat="1">
      <c r="A185" s="12"/>
      <c r="B185" s="263"/>
      <c r="C185" s="264"/>
      <c r="D185" s="250" t="s">
        <v>289</v>
      </c>
      <c r="E185" s="265" t="s">
        <v>1</v>
      </c>
      <c r="F185" s="266" t="s">
        <v>370</v>
      </c>
      <c r="G185" s="264"/>
      <c r="H185" s="267">
        <v>5100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73" t="s">
        <v>289</v>
      </c>
      <c r="AU185" s="273" t="s">
        <v>14</v>
      </c>
      <c r="AV185" s="12" t="s">
        <v>84</v>
      </c>
      <c r="AW185" s="12" t="s">
        <v>31</v>
      </c>
      <c r="AX185" s="12" t="s">
        <v>76</v>
      </c>
      <c r="AY185" s="273" t="s">
        <v>180</v>
      </c>
    </row>
    <row r="186" s="12" customFormat="1">
      <c r="A186" s="12"/>
      <c r="B186" s="263"/>
      <c r="C186" s="264"/>
      <c r="D186" s="250" t="s">
        <v>289</v>
      </c>
      <c r="E186" s="265" t="s">
        <v>1</v>
      </c>
      <c r="F186" s="266" t="s">
        <v>371</v>
      </c>
      <c r="G186" s="264"/>
      <c r="H186" s="267">
        <v>550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73" t="s">
        <v>289</v>
      </c>
      <c r="AU186" s="273" t="s">
        <v>14</v>
      </c>
      <c r="AV186" s="12" t="s">
        <v>84</v>
      </c>
      <c r="AW186" s="12" t="s">
        <v>31</v>
      </c>
      <c r="AX186" s="12" t="s">
        <v>76</v>
      </c>
      <c r="AY186" s="273" t="s">
        <v>180</v>
      </c>
    </row>
    <row r="187" s="13" customFormat="1">
      <c r="A187" s="13"/>
      <c r="B187" s="274"/>
      <c r="C187" s="275"/>
      <c r="D187" s="250" t="s">
        <v>289</v>
      </c>
      <c r="E187" s="276" t="s">
        <v>1</v>
      </c>
      <c r="F187" s="277" t="s">
        <v>353</v>
      </c>
      <c r="G187" s="275"/>
      <c r="H187" s="278">
        <v>5650</v>
      </c>
      <c r="I187" s="279"/>
      <c r="J187" s="275"/>
      <c r="K187" s="275"/>
      <c r="L187" s="280"/>
      <c r="M187" s="281"/>
      <c r="N187" s="282"/>
      <c r="O187" s="282"/>
      <c r="P187" s="282"/>
      <c r="Q187" s="282"/>
      <c r="R187" s="282"/>
      <c r="S187" s="282"/>
      <c r="T187" s="28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4" t="s">
        <v>289</v>
      </c>
      <c r="AU187" s="284" t="s">
        <v>14</v>
      </c>
      <c r="AV187" s="13" t="s">
        <v>114</v>
      </c>
      <c r="AW187" s="13" t="s">
        <v>31</v>
      </c>
      <c r="AX187" s="13" t="s">
        <v>14</v>
      </c>
      <c r="AY187" s="284" t="s">
        <v>180</v>
      </c>
    </row>
    <row r="188" s="2" customFormat="1" ht="24" customHeight="1">
      <c r="A188" s="37"/>
      <c r="B188" s="38"/>
      <c r="C188" s="254" t="s">
        <v>372</v>
      </c>
      <c r="D188" s="254" t="s">
        <v>205</v>
      </c>
      <c r="E188" s="255" t="s">
        <v>373</v>
      </c>
      <c r="F188" s="256" t="s">
        <v>374</v>
      </c>
      <c r="G188" s="257" t="s">
        <v>229</v>
      </c>
      <c r="H188" s="258">
        <v>1850</v>
      </c>
      <c r="I188" s="259"/>
      <c r="J188" s="260">
        <f>ROUND(I188*H188,2)</f>
        <v>0</v>
      </c>
      <c r="K188" s="256" t="s">
        <v>185</v>
      </c>
      <c r="L188" s="43"/>
      <c r="M188" s="261" t="s">
        <v>1</v>
      </c>
      <c r="N188" s="262" t="s">
        <v>41</v>
      </c>
      <c r="O188" s="90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8" t="s">
        <v>208</v>
      </c>
      <c r="AT188" s="248" t="s">
        <v>205</v>
      </c>
      <c r="AU188" s="248" t="s">
        <v>14</v>
      </c>
      <c r="AY188" s="16" t="s">
        <v>180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6" t="s">
        <v>14</v>
      </c>
      <c r="BK188" s="249">
        <f>ROUND(I188*H188,2)</f>
        <v>0</v>
      </c>
      <c r="BL188" s="16" t="s">
        <v>208</v>
      </c>
      <c r="BM188" s="248" t="s">
        <v>375</v>
      </c>
    </row>
    <row r="189" s="2" customFormat="1" ht="24" customHeight="1">
      <c r="A189" s="37"/>
      <c r="B189" s="38"/>
      <c r="C189" s="254" t="s">
        <v>376</v>
      </c>
      <c r="D189" s="254" t="s">
        <v>205</v>
      </c>
      <c r="E189" s="255" t="s">
        <v>377</v>
      </c>
      <c r="F189" s="256" t="s">
        <v>378</v>
      </c>
      <c r="G189" s="257" t="s">
        <v>229</v>
      </c>
      <c r="H189" s="258">
        <v>350</v>
      </c>
      <c r="I189" s="259"/>
      <c r="J189" s="260">
        <f>ROUND(I189*H189,2)</f>
        <v>0</v>
      </c>
      <c r="K189" s="256" t="s">
        <v>185</v>
      </c>
      <c r="L189" s="43"/>
      <c r="M189" s="261" t="s">
        <v>1</v>
      </c>
      <c r="N189" s="262" t="s">
        <v>41</v>
      </c>
      <c r="O189" s="90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8" t="s">
        <v>208</v>
      </c>
      <c r="AT189" s="248" t="s">
        <v>205</v>
      </c>
      <c r="AU189" s="248" t="s">
        <v>14</v>
      </c>
      <c r="AY189" s="16" t="s">
        <v>180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6" t="s">
        <v>14</v>
      </c>
      <c r="BK189" s="249">
        <f>ROUND(I189*H189,2)</f>
        <v>0</v>
      </c>
      <c r="BL189" s="16" t="s">
        <v>208</v>
      </c>
      <c r="BM189" s="248" t="s">
        <v>379</v>
      </c>
    </row>
    <row r="190" s="2" customFormat="1" ht="24" customHeight="1">
      <c r="A190" s="37"/>
      <c r="B190" s="38"/>
      <c r="C190" s="254" t="s">
        <v>380</v>
      </c>
      <c r="D190" s="254" t="s">
        <v>205</v>
      </c>
      <c r="E190" s="255" t="s">
        <v>381</v>
      </c>
      <c r="F190" s="256" t="s">
        <v>382</v>
      </c>
      <c r="G190" s="257" t="s">
        <v>229</v>
      </c>
      <c r="H190" s="258">
        <v>420</v>
      </c>
      <c r="I190" s="259"/>
      <c r="J190" s="260">
        <f>ROUND(I190*H190,2)</f>
        <v>0</v>
      </c>
      <c r="K190" s="256" t="s">
        <v>185</v>
      </c>
      <c r="L190" s="43"/>
      <c r="M190" s="261" t="s">
        <v>1</v>
      </c>
      <c r="N190" s="262" t="s">
        <v>41</v>
      </c>
      <c r="O190" s="90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8" t="s">
        <v>208</v>
      </c>
      <c r="AT190" s="248" t="s">
        <v>205</v>
      </c>
      <c r="AU190" s="248" t="s">
        <v>14</v>
      </c>
      <c r="AY190" s="16" t="s">
        <v>180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6" t="s">
        <v>14</v>
      </c>
      <c r="BK190" s="249">
        <f>ROUND(I190*H190,2)</f>
        <v>0</v>
      </c>
      <c r="BL190" s="16" t="s">
        <v>208</v>
      </c>
      <c r="BM190" s="248" t="s">
        <v>383</v>
      </c>
    </row>
    <row r="191" s="2" customFormat="1" ht="24" customHeight="1">
      <c r="A191" s="37"/>
      <c r="B191" s="38"/>
      <c r="C191" s="254" t="s">
        <v>384</v>
      </c>
      <c r="D191" s="254" t="s">
        <v>205</v>
      </c>
      <c r="E191" s="255" t="s">
        <v>385</v>
      </c>
      <c r="F191" s="256" t="s">
        <v>386</v>
      </c>
      <c r="G191" s="257" t="s">
        <v>229</v>
      </c>
      <c r="H191" s="258">
        <v>5650</v>
      </c>
      <c r="I191" s="259"/>
      <c r="J191" s="260">
        <f>ROUND(I191*H191,2)</f>
        <v>0</v>
      </c>
      <c r="K191" s="256" t="s">
        <v>185</v>
      </c>
      <c r="L191" s="43"/>
      <c r="M191" s="261" t="s">
        <v>1</v>
      </c>
      <c r="N191" s="262" t="s">
        <v>41</v>
      </c>
      <c r="O191" s="90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8" t="s">
        <v>208</v>
      </c>
      <c r="AT191" s="248" t="s">
        <v>205</v>
      </c>
      <c r="AU191" s="248" t="s">
        <v>14</v>
      </c>
      <c r="AY191" s="16" t="s">
        <v>180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6" t="s">
        <v>14</v>
      </c>
      <c r="BK191" s="249">
        <f>ROUND(I191*H191,2)</f>
        <v>0</v>
      </c>
      <c r="BL191" s="16" t="s">
        <v>208</v>
      </c>
      <c r="BM191" s="248" t="s">
        <v>387</v>
      </c>
    </row>
    <row r="192" s="12" customFormat="1">
      <c r="A192" s="12"/>
      <c r="B192" s="263"/>
      <c r="C192" s="264"/>
      <c r="D192" s="250" t="s">
        <v>289</v>
      </c>
      <c r="E192" s="265" t="s">
        <v>1</v>
      </c>
      <c r="F192" s="266" t="s">
        <v>370</v>
      </c>
      <c r="G192" s="264"/>
      <c r="H192" s="267">
        <v>5100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73" t="s">
        <v>289</v>
      </c>
      <c r="AU192" s="273" t="s">
        <v>14</v>
      </c>
      <c r="AV192" s="12" t="s">
        <v>84</v>
      </c>
      <c r="AW192" s="12" t="s">
        <v>31</v>
      </c>
      <c r="AX192" s="12" t="s">
        <v>76</v>
      </c>
      <c r="AY192" s="273" t="s">
        <v>180</v>
      </c>
    </row>
    <row r="193" s="12" customFormat="1">
      <c r="A193" s="12"/>
      <c r="B193" s="263"/>
      <c r="C193" s="264"/>
      <c r="D193" s="250" t="s">
        <v>289</v>
      </c>
      <c r="E193" s="265" t="s">
        <v>1</v>
      </c>
      <c r="F193" s="266" t="s">
        <v>371</v>
      </c>
      <c r="G193" s="264"/>
      <c r="H193" s="267">
        <v>550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73" t="s">
        <v>289</v>
      </c>
      <c r="AU193" s="273" t="s">
        <v>14</v>
      </c>
      <c r="AV193" s="12" t="s">
        <v>84</v>
      </c>
      <c r="AW193" s="12" t="s">
        <v>31</v>
      </c>
      <c r="AX193" s="12" t="s">
        <v>76</v>
      </c>
      <c r="AY193" s="273" t="s">
        <v>180</v>
      </c>
    </row>
    <row r="194" s="13" customFormat="1">
      <c r="A194" s="13"/>
      <c r="B194" s="274"/>
      <c r="C194" s="275"/>
      <c r="D194" s="250" t="s">
        <v>289</v>
      </c>
      <c r="E194" s="276" t="s">
        <v>1</v>
      </c>
      <c r="F194" s="277" t="s">
        <v>353</v>
      </c>
      <c r="G194" s="275"/>
      <c r="H194" s="278">
        <v>5650</v>
      </c>
      <c r="I194" s="279"/>
      <c r="J194" s="275"/>
      <c r="K194" s="275"/>
      <c r="L194" s="280"/>
      <c r="M194" s="281"/>
      <c r="N194" s="282"/>
      <c r="O194" s="282"/>
      <c r="P194" s="282"/>
      <c r="Q194" s="282"/>
      <c r="R194" s="282"/>
      <c r="S194" s="282"/>
      <c r="T194" s="28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4" t="s">
        <v>289</v>
      </c>
      <c r="AU194" s="284" t="s">
        <v>14</v>
      </c>
      <c r="AV194" s="13" t="s">
        <v>114</v>
      </c>
      <c r="AW194" s="13" t="s">
        <v>31</v>
      </c>
      <c r="AX194" s="13" t="s">
        <v>14</v>
      </c>
      <c r="AY194" s="284" t="s">
        <v>180</v>
      </c>
    </row>
    <row r="195" s="2" customFormat="1" ht="72" customHeight="1">
      <c r="A195" s="37"/>
      <c r="B195" s="38"/>
      <c r="C195" s="254" t="s">
        <v>388</v>
      </c>
      <c r="D195" s="254" t="s">
        <v>205</v>
      </c>
      <c r="E195" s="255" t="s">
        <v>389</v>
      </c>
      <c r="F195" s="256" t="s">
        <v>390</v>
      </c>
      <c r="G195" s="257" t="s">
        <v>184</v>
      </c>
      <c r="H195" s="258">
        <v>6</v>
      </c>
      <c r="I195" s="259"/>
      <c r="J195" s="260">
        <f>ROUND(I195*H195,2)</f>
        <v>0</v>
      </c>
      <c r="K195" s="256" t="s">
        <v>185</v>
      </c>
      <c r="L195" s="43"/>
      <c r="M195" s="261" t="s">
        <v>1</v>
      </c>
      <c r="N195" s="262" t="s">
        <v>41</v>
      </c>
      <c r="O195" s="90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8" t="s">
        <v>208</v>
      </c>
      <c r="AT195" s="248" t="s">
        <v>205</v>
      </c>
      <c r="AU195" s="248" t="s">
        <v>14</v>
      </c>
      <c r="AY195" s="16" t="s">
        <v>180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6" t="s">
        <v>14</v>
      </c>
      <c r="BK195" s="249">
        <f>ROUND(I195*H195,2)</f>
        <v>0</v>
      </c>
      <c r="BL195" s="16" t="s">
        <v>208</v>
      </c>
      <c r="BM195" s="248" t="s">
        <v>391</v>
      </c>
    </row>
    <row r="196" s="2" customFormat="1" ht="72" customHeight="1">
      <c r="A196" s="37"/>
      <c r="B196" s="38"/>
      <c r="C196" s="254" t="s">
        <v>392</v>
      </c>
      <c r="D196" s="254" t="s">
        <v>205</v>
      </c>
      <c r="E196" s="255" t="s">
        <v>393</v>
      </c>
      <c r="F196" s="256" t="s">
        <v>394</v>
      </c>
      <c r="G196" s="257" t="s">
        <v>184</v>
      </c>
      <c r="H196" s="258">
        <v>18</v>
      </c>
      <c r="I196" s="259"/>
      <c r="J196" s="260">
        <f>ROUND(I196*H196,2)</f>
        <v>0</v>
      </c>
      <c r="K196" s="256" t="s">
        <v>185</v>
      </c>
      <c r="L196" s="43"/>
      <c r="M196" s="261" t="s">
        <v>1</v>
      </c>
      <c r="N196" s="262" t="s">
        <v>41</v>
      </c>
      <c r="O196" s="90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8" t="s">
        <v>208</v>
      </c>
      <c r="AT196" s="248" t="s">
        <v>205</v>
      </c>
      <c r="AU196" s="248" t="s">
        <v>14</v>
      </c>
      <c r="AY196" s="16" t="s">
        <v>180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6" t="s">
        <v>14</v>
      </c>
      <c r="BK196" s="249">
        <f>ROUND(I196*H196,2)</f>
        <v>0</v>
      </c>
      <c r="BL196" s="16" t="s">
        <v>208</v>
      </c>
      <c r="BM196" s="248" t="s">
        <v>395</v>
      </c>
    </row>
    <row r="197" s="2" customFormat="1" ht="72" customHeight="1">
      <c r="A197" s="37"/>
      <c r="B197" s="38"/>
      <c r="C197" s="254" t="s">
        <v>396</v>
      </c>
      <c r="D197" s="254" t="s">
        <v>205</v>
      </c>
      <c r="E197" s="255" t="s">
        <v>397</v>
      </c>
      <c r="F197" s="256" t="s">
        <v>398</v>
      </c>
      <c r="G197" s="257" t="s">
        <v>184</v>
      </c>
      <c r="H197" s="258">
        <v>42</v>
      </c>
      <c r="I197" s="259"/>
      <c r="J197" s="260">
        <f>ROUND(I197*H197,2)</f>
        <v>0</v>
      </c>
      <c r="K197" s="256" t="s">
        <v>185</v>
      </c>
      <c r="L197" s="43"/>
      <c r="M197" s="261" t="s">
        <v>1</v>
      </c>
      <c r="N197" s="262" t="s">
        <v>41</v>
      </c>
      <c r="O197" s="90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8" t="s">
        <v>208</v>
      </c>
      <c r="AT197" s="248" t="s">
        <v>205</v>
      </c>
      <c r="AU197" s="248" t="s">
        <v>14</v>
      </c>
      <c r="AY197" s="16" t="s">
        <v>180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6" t="s">
        <v>14</v>
      </c>
      <c r="BK197" s="249">
        <f>ROUND(I197*H197,2)</f>
        <v>0</v>
      </c>
      <c r="BL197" s="16" t="s">
        <v>208</v>
      </c>
      <c r="BM197" s="248" t="s">
        <v>399</v>
      </c>
    </row>
    <row r="198" s="2" customFormat="1" ht="24" customHeight="1">
      <c r="A198" s="37"/>
      <c r="B198" s="38"/>
      <c r="C198" s="236" t="s">
        <v>400</v>
      </c>
      <c r="D198" s="236" t="s">
        <v>181</v>
      </c>
      <c r="E198" s="237" t="s">
        <v>401</v>
      </c>
      <c r="F198" s="238" t="s">
        <v>402</v>
      </c>
      <c r="G198" s="239" t="s">
        <v>184</v>
      </c>
      <c r="H198" s="240">
        <v>4</v>
      </c>
      <c r="I198" s="241"/>
      <c r="J198" s="242">
        <f>ROUND(I198*H198,2)</f>
        <v>0</v>
      </c>
      <c r="K198" s="238" t="s">
        <v>185</v>
      </c>
      <c r="L198" s="243"/>
      <c r="M198" s="244" t="s">
        <v>1</v>
      </c>
      <c r="N198" s="245" t="s">
        <v>41</v>
      </c>
      <c r="O198" s="90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8" t="s">
        <v>186</v>
      </c>
      <c r="AT198" s="248" t="s">
        <v>181</v>
      </c>
      <c r="AU198" s="248" t="s">
        <v>14</v>
      </c>
      <c r="AY198" s="16" t="s">
        <v>180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6" t="s">
        <v>14</v>
      </c>
      <c r="BK198" s="249">
        <f>ROUND(I198*H198,2)</f>
        <v>0</v>
      </c>
      <c r="BL198" s="16" t="s">
        <v>186</v>
      </c>
      <c r="BM198" s="248" t="s">
        <v>403</v>
      </c>
    </row>
    <row r="199" s="2" customFormat="1" ht="48" customHeight="1">
      <c r="A199" s="37"/>
      <c r="B199" s="38"/>
      <c r="C199" s="254" t="s">
        <v>404</v>
      </c>
      <c r="D199" s="254" t="s">
        <v>205</v>
      </c>
      <c r="E199" s="255" t="s">
        <v>405</v>
      </c>
      <c r="F199" s="256" t="s">
        <v>406</v>
      </c>
      <c r="G199" s="257" t="s">
        <v>184</v>
      </c>
      <c r="H199" s="258">
        <v>4</v>
      </c>
      <c r="I199" s="259"/>
      <c r="J199" s="260">
        <f>ROUND(I199*H199,2)</f>
        <v>0</v>
      </c>
      <c r="K199" s="256" t="s">
        <v>185</v>
      </c>
      <c r="L199" s="43"/>
      <c r="M199" s="261" t="s">
        <v>1</v>
      </c>
      <c r="N199" s="262" t="s">
        <v>41</v>
      </c>
      <c r="O199" s="90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8" t="s">
        <v>208</v>
      </c>
      <c r="AT199" s="248" t="s">
        <v>205</v>
      </c>
      <c r="AU199" s="248" t="s">
        <v>14</v>
      </c>
      <c r="AY199" s="16" t="s">
        <v>180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6" t="s">
        <v>14</v>
      </c>
      <c r="BK199" s="249">
        <f>ROUND(I199*H199,2)</f>
        <v>0</v>
      </c>
      <c r="BL199" s="16" t="s">
        <v>208</v>
      </c>
      <c r="BM199" s="248" t="s">
        <v>407</v>
      </c>
    </row>
    <row r="200" s="2" customFormat="1" ht="16.5" customHeight="1">
      <c r="A200" s="37"/>
      <c r="B200" s="38"/>
      <c r="C200" s="236" t="s">
        <v>408</v>
      </c>
      <c r="D200" s="236" t="s">
        <v>181</v>
      </c>
      <c r="E200" s="237" t="s">
        <v>409</v>
      </c>
      <c r="F200" s="238" t="s">
        <v>410</v>
      </c>
      <c r="G200" s="239" t="s">
        <v>411</v>
      </c>
      <c r="H200" s="240">
        <v>15</v>
      </c>
      <c r="I200" s="241"/>
      <c r="J200" s="242">
        <f>ROUND(I200*H200,2)</f>
        <v>0</v>
      </c>
      <c r="K200" s="238" t="s">
        <v>1</v>
      </c>
      <c r="L200" s="243"/>
      <c r="M200" s="244" t="s">
        <v>1</v>
      </c>
      <c r="N200" s="245" t="s">
        <v>41</v>
      </c>
      <c r="O200" s="90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8" t="s">
        <v>208</v>
      </c>
      <c r="AT200" s="248" t="s">
        <v>181</v>
      </c>
      <c r="AU200" s="248" t="s">
        <v>14</v>
      </c>
      <c r="AY200" s="16" t="s">
        <v>180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6" t="s">
        <v>14</v>
      </c>
      <c r="BK200" s="249">
        <f>ROUND(I200*H200,2)</f>
        <v>0</v>
      </c>
      <c r="BL200" s="16" t="s">
        <v>208</v>
      </c>
      <c r="BM200" s="248" t="s">
        <v>412</v>
      </c>
    </row>
    <row r="201" s="2" customFormat="1" ht="36" customHeight="1">
      <c r="A201" s="37"/>
      <c r="B201" s="38"/>
      <c r="C201" s="254" t="s">
        <v>413</v>
      </c>
      <c r="D201" s="254" t="s">
        <v>205</v>
      </c>
      <c r="E201" s="255" t="s">
        <v>414</v>
      </c>
      <c r="F201" s="256" t="s">
        <v>415</v>
      </c>
      <c r="G201" s="257" t="s">
        <v>184</v>
      </c>
      <c r="H201" s="258">
        <v>15</v>
      </c>
      <c r="I201" s="259"/>
      <c r="J201" s="260">
        <f>ROUND(I201*H201,2)</f>
        <v>0</v>
      </c>
      <c r="K201" s="256" t="s">
        <v>185</v>
      </c>
      <c r="L201" s="43"/>
      <c r="M201" s="261" t="s">
        <v>1</v>
      </c>
      <c r="N201" s="262" t="s">
        <v>41</v>
      </c>
      <c r="O201" s="90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8" t="s">
        <v>208</v>
      </c>
      <c r="AT201" s="248" t="s">
        <v>205</v>
      </c>
      <c r="AU201" s="248" t="s">
        <v>14</v>
      </c>
      <c r="AY201" s="16" t="s">
        <v>180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6" t="s">
        <v>14</v>
      </c>
      <c r="BK201" s="249">
        <f>ROUND(I201*H201,2)</f>
        <v>0</v>
      </c>
      <c r="BL201" s="16" t="s">
        <v>208</v>
      </c>
      <c r="BM201" s="248" t="s">
        <v>416</v>
      </c>
    </row>
    <row r="202" s="2" customFormat="1" ht="36" customHeight="1">
      <c r="A202" s="37"/>
      <c r="B202" s="38"/>
      <c r="C202" s="236" t="s">
        <v>417</v>
      </c>
      <c r="D202" s="236" t="s">
        <v>181</v>
      </c>
      <c r="E202" s="237" t="s">
        <v>418</v>
      </c>
      <c r="F202" s="238" t="s">
        <v>419</v>
      </c>
      <c r="G202" s="239" t="s">
        <v>184</v>
      </c>
      <c r="H202" s="240">
        <v>1775</v>
      </c>
      <c r="I202" s="241"/>
      <c r="J202" s="242">
        <f>ROUND(I202*H202,2)</f>
        <v>0</v>
      </c>
      <c r="K202" s="238" t="s">
        <v>185</v>
      </c>
      <c r="L202" s="243"/>
      <c r="M202" s="244" t="s">
        <v>1</v>
      </c>
      <c r="N202" s="245" t="s">
        <v>41</v>
      </c>
      <c r="O202" s="90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8" t="s">
        <v>186</v>
      </c>
      <c r="AT202" s="248" t="s">
        <v>181</v>
      </c>
      <c r="AU202" s="248" t="s">
        <v>14</v>
      </c>
      <c r="AY202" s="16" t="s">
        <v>180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6" t="s">
        <v>14</v>
      </c>
      <c r="BK202" s="249">
        <f>ROUND(I202*H202,2)</f>
        <v>0</v>
      </c>
      <c r="BL202" s="16" t="s">
        <v>186</v>
      </c>
      <c r="BM202" s="248" t="s">
        <v>420</v>
      </c>
    </row>
    <row r="203" s="2" customFormat="1" ht="36" customHeight="1">
      <c r="A203" s="37"/>
      <c r="B203" s="38"/>
      <c r="C203" s="236" t="s">
        <v>421</v>
      </c>
      <c r="D203" s="236" t="s">
        <v>181</v>
      </c>
      <c r="E203" s="237" t="s">
        <v>422</v>
      </c>
      <c r="F203" s="238" t="s">
        <v>423</v>
      </c>
      <c r="G203" s="239" t="s">
        <v>184</v>
      </c>
      <c r="H203" s="240">
        <v>1775</v>
      </c>
      <c r="I203" s="241"/>
      <c r="J203" s="242">
        <f>ROUND(I203*H203,2)</f>
        <v>0</v>
      </c>
      <c r="K203" s="238" t="s">
        <v>185</v>
      </c>
      <c r="L203" s="243"/>
      <c r="M203" s="244" t="s">
        <v>1</v>
      </c>
      <c r="N203" s="245" t="s">
        <v>41</v>
      </c>
      <c r="O203" s="90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8" t="s">
        <v>186</v>
      </c>
      <c r="AT203" s="248" t="s">
        <v>181</v>
      </c>
      <c r="AU203" s="248" t="s">
        <v>14</v>
      </c>
      <c r="AY203" s="16" t="s">
        <v>180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6" t="s">
        <v>14</v>
      </c>
      <c r="BK203" s="249">
        <f>ROUND(I203*H203,2)</f>
        <v>0</v>
      </c>
      <c r="BL203" s="16" t="s">
        <v>186</v>
      </c>
      <c r="BM203" s="248" t="s">
        <v>424</v>
      </c>
    </row>
    <row r="204" s="2" customFormat="1" ht="24" customHeight="1">
      <c r="A204" s="37"/>
      <c r="B204" s="38"/>
      <c r="C204" s="236" t="s">
        <v>425</v>
      </c>
      <c r="D204" s="236" t="s">
        <v>181</v>
      </c>
      <c r="E204" s="237" t="s">
        <v>426</v>
      </c>
      <c r="F204" s="238" t="s">
        <v>427</v>
      </c>
      <c r="G204" s="239" t="s">
        <v>229</v>
      </c>
      <c r="H204" s="240">
        <v>210</v>
      </c>
      <c r="I204" s="241"/>
      <c r="J204" s="242">
        <f>ROUND(I204*H204,2)</f>
        <v>0</v>
      </c>
      <c r="K204" s="238" t="s">
        <v>185</v>
      </c>
      <c r="L204" s="243"/>
      <c r="M204" s="244" t="s">
        <v>1</v>
      </c>
      <c r="N204" s="245" t="s">
        <v>41</v>
      </c>
      <c r="O204" s="90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8" t="s">
        <v>186</v>
      </c>
      <c r="AT204" s="248" t="s">
        <v>181</v>
      </c>
      <c r="AU204" s="248" t="s">
        <v>14</v>
      </c>
      <c r="AY204" s="16" t="s">
        <v>180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6" t="s">
        <v>14</v>
      </c>
      <c r="BK204" s="249">
        <f>ROUND(I204*H204,2)</f>
        <v>0</v>
      </c>
      <c r="BL204" s="16" t="s">
        <v>186</v>
      </c>
      <c r="BM204" s="248" t="s">
        <v>428</v>
      </c>
    </row>
    <row r="205" s="2" customFormat="1" ht="24" customHeight="1">
      <c r="A205" s="37"/>
      <c r="B205" s="38"/>
      <c r="C205" s="236" t="s">
        <v>429</v>
      </c>
      <c r="D205" s="236" t="s">
        <v>181</v>
      </c>
      <c r="E205" s="237" t="s">
        <v>430</v>
      </c>
      <c r="F205" s="238" t="s">
        <v>431</v>
      </c>
      <c r="G205" s="239" t="s">
        <v>229</v>
      </c>
      <c r="H205" s="240">
        <v>340</v>
      </c>
      <c r="I205" s="241"/>
      <c r="J205" s="242">
        <f>ROUND(I205*H205,2)</f>
        <v>0</v>
      </c>
      <c r="K205" s="238" t="s">
        <v>185</v>
      </c>
      <c r="L205" s="243"/>
      <c r="M205" s="244" t="s">
        <v>1</v>
      </c>
      <c r="N205" s="245" t="s">
        <v>41</v>
      </c>
      <c r="O205" s="90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8" t="s">
        <v>186</v>
      </c>
      <c r="AT205" s="248" t="s">
        <v>181</v>
      </c>
      <c r="AU205" s="248" t="s">
        <v>14</v>
      </c>
      <c r="AY205" s="16" t="s">
        <v>180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6" t="s">
        <v>14</v>
      </c>
      <c r="BK205" s="249">
        <f>ROUND(I205*H205,2)</f>
        <v>0</v>
      </c>
      <c r="BL205" s="16" t="s">
        <v>186</v>
      </c>
      <c r="BM205" s="248" t="s">
        <v>432</v>
      </c>
    </row>
    <row r="206" s="2" customFormat="1" ht="24" customHeight="1">
      <c r="A206" s="37"/>
      <c r="B206" s="38"/>
      <c r="C206" s="236" t="s">
        <v>433</v>
      </c>
      <c r="D206" s="236" t="s">
        <v>181</v>
      </c>
      <c r="E206" s="237" t="s">
        <v>434</v>
      </c>
      <c r="F206" s="238" t="s">
        <v>435</v>
      </c>
      <c r="G206" s="239" t="s">
        <v>229</v>
      </c>
      <c r="H206" s="240">
        <v>1700</v>
      </c>
      <c r="I206" s="241"/>
      <c r="J206" s="242">
        <f>ROUND(I206*H206,2)</f>
        <v>0</v>
      </c>
      <c r="K206" s="238" t="s">
        <v>185</v>
      </c>
      <c r="L206" s="243"/>
      <c r="M206" s="244" t="s">
        <v>1</v>
      </c>
      <c r="N206" s="245" t="s">
        <v>41</v>
      </c>
      <c r="O206" s="90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8" t="s">
        <v>186</v>
      </c>
      <c r="AT206" s="248" t="s">
        <v>181</v>
      </c>
      <c r="AU206" s="248" t="s">
        <v>14</v>
      </c>
      <c r="AY206" s="16" t="s">
        <v>180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6" t="s">
        <v>14</v>
      </c>
      <c r="BK206" s="249">
        <f>ROUND(I206*H206,2)</f>
        <v>0</v>
      </c>
      <c r="BL206" s="16" t="s">
        <v>186</v>
      </c>
      <c r="BM206" s="248" t="s">
        <v>436</v>
      </c>
    </row>
    <row r="207" s="2" customFormat="1" ht="24" customHeight="1">
      <c r="A207" s="37"/>
      <c r="B207" s="38"/>
      <c r="C207" s="236" t="s">
        <v>437</v>
      </c>
      <c r="D207" s="236" t="s">
        <v>181</v>
      </c>
      <c r="E207" s="237" t="s">
        <v>438</v>
      </c>
      <c r="F207" s="238" t="s">
        <v>439</v>
      </c>
      <c r="G207" s="239" t="s">
        <v>229</v>
      </c>
      <c r="H207" s="240">
        <v>1100</v>
      </c>
      <c r="I207" s="241"/>
      <c r="J207" s="242">
        <f>ROUND(I207*H207,2)</f>
        <v>0</v>
      </c>
      <c r="K207" s="238" t="s">
        <v>185</v>
      </c>
      <c r="L207" s="243"/>
      <c r="M207" s="244" t="s">
        <v>1</v>
      </c>
      <c r="N207" s="245" t="s">
        <v>41</v>
      </c>
      <c r="O207" s="90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8" t="s">
        <v>186</v>
      </c>
      <c r="AT207" s="248" t="s">
        <v>181</v>
      </c>
      <c r="AU207" s="248" t="s">
        <v>14</v>
      </c>
      <c r="AY207" s="16" t="s">
        <v>180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6" t="s">
        <v>14</v>
      </c>
      <c r="BK207" s="249">
        <f>ROUND(I207*H207,2)</f>
        <v>0</v>
      </c>
      <c r="BL207" s="16" t="s">
        <v>186</v>
      </c>
      <c r="BM207" s="248" t="s">
        <v>440</v>
      </c>
    </row>
    <row r="208" s="2" customFormat="1" ht="24" customHeight="1">
      <c r="A208" s="37"/>
      <c r="B208" s="38"/>
      <c r="C208" s="236" t="s">
        <v>441</v>
      </c>
      <c r="D208" s="236" t="s">
        <v>181</v>
      </c>
      <c r="E208" s="237" t="s">
        <v>442</v>
      </c>
      <c r="F208" s="238" t="s">
        <v>443</v>
      </c>
      <c r="G208" s="239" t="s">
        <v>444</v>
      </c>
      <c r="H208" s="240">
        <v>250</v>
      </c>
      <c r="I208" s="241"/>
      <c r="J208" s="242">
        <f>ROUND(I208*H208,2)</f>
        <v>0</v>
      </c>
      <c r="K208" s="238" t="s">
        <v>185</v>
      </c>
      <c r="L208" s="243"/>
      <c r="M208" s="244" t="s">
        <v>1</v>
      </c>
      <c r="N208" s="245" t="s">
        <v>41</v>
      </c>
      <c r="O208" s="90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8" t="s">
        <v>186</v>
      </c>
      <c r="AT208" s="248" t="s">
        <v>181</v>
      </c>
      <c r="AU208" s="248" t="s">
        <v>14</v>
      </c>
      <c r="AY208" s="16" t="s">
        <v>180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6" t="s">
        <v>14</v>
      </c>
      <c r="BK208" s="249">
        <f>ROUND(I208*H208,2)</f>
        <v>0</v>
      </c>
      <c r="BL208" s="16" t="s">
        <v>186</v>
      </c>
      <c r="BM208" s="248" t="s">
        <v>445</v>
      </c>
    </row>
    <row r="209" s="2" customFormat="1" ht="24" customHeight="1">
      <c r="A209" s="37"/>
      <c r="B209" s="38"/>
      <c r="C209" s="236" t="s">
        <v>446</v>
      </c>
      <c r="D209" s="236" t="s">
        <v>181</v>
      </c>
      <c r="E209" s="237" t="s">
        <v>447</v>
      </c>
      <c r="F209" s="238" t="s">
        <v>448</v>
      </c>
      <c r="G209" s="239" t="s">
        <v>184</v>
      </c>
      <c r="H209" s="240">
        <v>10</v>
      </c>
      <c r="I209" s="241"/>
      <c r="J209" s="242">
        <f>ROUND(I209*H209,2)</f>
        <v>0</v>
      </c>
      <c r="K209" s="238" t="s">
        <v>185</v>
      </c>
      <c r="L209" s="243"/>
      <c r="M209" s="244" t="s">
        <v>1</v>
      </c>
      <c r="N209" s="245" t="s">
        <v>41</v>
      </c>
      <c r="O209" s="90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8" t="s">
        <v>186</v>
      </c>
      <c r="AT209" s="248" t="s">
        <v>181</v>
      </c>
      <c r="AU209" s="248" t="s">
        <v>14</v>
      </c>
      <c r="AY209" s="16" t="s">
        <v>180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6" t="s">
        <v>14</v>
      </c>
      <c r="BK209" s="249">
        <f>ROUND(I209*H209,2)</f>
        <v>0</v>
      </c>
      <c r="BL209" s="16" t="s">
        <v>186</v>
      </c>
      <c r="BM209" s="248" t="s">
        <v>449</v>
      </c>
    </row>
    <row r="210" s="2" customFormat="1" ht="24" customHeight="1">
      <c r="A210" s="37"/>
      <c r="B210" s="38"/>
      <c r="C210" s="236" t="s">
        <v>450</v>
      </c>
      <c r="D210" s="236" t="s">
        <v>181</v>
      </c>
      <c r="E210" s="237" t="s">
        <v>451</v>
      </c>
      <c r="F210" s="238" t="s">
        <v>452</v>
      </c>
      <c r="G210" s="239" t="s">
        <v>184</v>
      </c>
      <c r="H210" s="240">
        <v>10</v>
      </c>
      <c r="I210" s="241"/>
      <c r="J210" s="242">
        <f>ROUND(I210*H210,2)</f>
        <v>0</v>
      </c>
      <c r="K210" s="238" t="s">
        <v>185</v>
      </c>
      <c r="L210" s="243"/>
      <c r="M210" s="244" t="s">
        <v>1</v>
      </c>
      <c r="N210" s="245" t="s">
        <v>41</v>
      </c>
      <c r="O210" s="90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8" t="s">
        <v>186</v>
      </c>
      <c r="AT210" s="248" t="s">
        <v>181</v>
      </c>
      <c r="AU210" s="248" t="s">
        <v>14</v>
      </c>
      <c r="AY210" s="16" t="s">
        <v>180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6" t="s">
        <v>14</v>
      </c>
      <c r="BK210" s="249">
        <f>ROUND(I210*H210,2)</f>
        <v>0</v>
      </c>
      <c r="BL210" s="16" t="s">
        <v>186</v>
      </c>
      <c r="BM210" s="248" t="s">
        <v>453</v>
      </c>
    </row>
    <row r="211" s="2" customFormat="1" ht="24" customHeight="1">
      <c r="A211" s="37"/>
      <c r="B211" s="38"/>
      <c r="C211" s="236" t="s">
        <v>454</v>
      </c>
      <c r="D211" s="236" t="s">
        <v>181</v>
      </c>
      <c r="E211" s="237" t="s">
        <v>455</v>
      </c>
      <c r="F211" s="238" t="s">
        <v>456</v>
      </c>
      <c r="G211" s="239" t="s">
        <v>184</v>
      </c>
      <c r="H211" s="240">
        <v>10</v>
      </c>
      <c r="I211" s="241"/>
      <c r="J211" s="242">
        <f>ROUND(I211*H211,2)</f>
        <v>0</v>
      </c>
      <c r="K211" s="238" t="s">
        <v>185</v>
      </c>
      <c r="L211" s="243"/>
      <c r="M211" s="244" t="s">
        <v>1</v>
      </c>
      <c r="N211" s="245" t="s">
        <v>41</v>
      </c>
      <c r="O211" s="90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8" t="s">
        <v>186</v>
      </c>
      <c r="AT211" s="248" t="s">
        <v>181</v>
      </c>
      <c r="AU211" s="248" t="s">
        <v>14</v>
      </c>
      <c r="AY211" s="16" t="s">
        <v>180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6" t="s">
        <v>14</v>
      </c>
      <c r="BK211" s="249">
        <f>ROUND(I211*H211,2)</f>
        <v>0</v>
      </c>
      <c r="BL211" s="16" t="s">
        <v>186</v>
      </c>
      <c r="BM211" s="248" t="s">
        <v>457</v>
      </c>
    </row>
    <row r="212" s="2" customFormat="1" ht="24" customHeight="1">
      <c r="A212" s="37"/>
      <c r="B212" s="38"/>
      <c r="C212" s="236" t="s">
        <v>458</v>
      </c>
      <c r="D212" s="236" t="s">
        <v>181</v>
      </c>
      <c r="E212" s="237" t="s">
        <v>459</v>
      </c>
      <c r="F212" s="238" t="s">
        <v>460</v>
      </c>
      <c r="G212" s="239" t="s">
        <v>184</v>
      </c>
      <c r="H212" s="240">
        <v>30</v>
      </c>
      <c r="I212" s="241"/>
      <c r="J212" s="242">
        <f>ROUND(I212*H212,2)</f>
        <v>0</v>
      </c>
      <c r="K212" s="238" t="s">
        <v>185</v>
      </c>
      <c r="L212" s="243"/>
      <c r="M212" s="244" t="s">
        <v>1</v>
      </c>
      <c r="N212" s="245" t="s">
        <v>41</v>
      </c>
      <c r="O212" s="90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8" t="s">
        <v>186</v>
      </c>
      <c r="AT212" s="248" t="s">
        <v>181</v>
      </c>
      <c r="AU212" s="248" t="s">
        <v>14</v>
      </c>
      <c r="AY212" s="16" t="s">
        <v>180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6" t="s">
        <v>14</v>
      </c>
      <c r="BK212" s="249">
        <f>ROUND(I212*H212,2)</f>
        <v>0</v>
      </c>
      <c r="BL212" s="16" t="s">
        <v>186</v>
      </c>
      <c r="BM212" s="248" t="s">
        <v>461</v>
      </c>
    </row>
    <row r="213" s="2" customFormat="1" ht="72" customHeight="1">
      <c r="A213" s="37"/>
      <c r="B213" s="38"/>
      <c r="C213" s="254" t="s">
        <v>462</v>
      </c>
      <c r="D213" s="254" t="s">
        <v>205</v>
      </c>
      <c r="E213" s="255" t="s">
        <v>463</v>
      </c>
      <c r="F213" s="256" t="s">
        <v>464</v>
      </c>
      <c r="G213" s="257" t="s">
        <v>229</v>
      </c>
      <c r="H213" s="258">
        <v>250</v>
      </c>
      <c r="I213" s="259"/>
      <c r="J213" s="260">
        <f>ROUND(I213*H213,2)</f>
        <v>0</v>
      </c>
      <c r="K213" s="256" t="s">
        <v>185</v>
      </c>
      <c r="L213" s="43"/>
      <c r="M213" s="261" t="s">
        <v>1</v>
      </c>
      <c r="N213" s="262" t="s">
        <v>41</v>
      </c>
      <c r="O213" s="90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8" t="s">
        <v>208</v>
      </c>
      <c r="AT213" s="248" t="s">
        <v>205</v>
      </c>
      <c r="AU213" s="248" t="s">
        <v>14</v>
      </c>
      <c r="AY213" s="16" t="s">
        <v>180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6" t="s">
        <v>14</v>
      </c>
      <c r="BK213" s="249">
        <f>ROUND(I213*H213,2)</f>
        <v>0</v>
      </c>
      <c r="BL213" s="16" t="s">
        <v>208</v>
      </c>
      <c r="BM213" s="248" t="s">
        <v>465</v>
      </c>
    </row>
    <row r="214" s="2" customFormat="1" ht="48" customHeight="1">
      <c r="A214" s="37"/>
      <c r="B214" s="38"/>
      <c r="C214" s="254" t="s">
        <v>466</v>
      </c>
      <c r="D214" s="254" t="s">
        <v>205</v>
      </c>
      <c r="E214" s="255" t="s">
        <v>467</v>
      </c>
      <c r="F214" s="256" t="s">
        <v>468</v>
      </c>
      <c r="G214" s="257" t="s">
        <v>184</v>
      </c>
      <c r="H214" s="258">
        <v>10</v>
      </c>
      <c r="I214" s="259"/>
      <c r="J214" s="260">
        <f>ROUND(I214*H214,2)</f>
        <v>0</v>
      </c>
      <c r="K214" s="256" t="s">
        <v>185</v>
      </c>
      <c r="L214" s="43"/>
      <c r="M214" s="261" t="s">
        <v>1</v>
      </c>
      <c r="N214" s="262" t="s">
        <v>41</v>
      </c>
      <c r="O214" s="90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8" t="s">
        <v>208</v>
      </c>
      <c r="AT214" s="248" t="s">
        <v>205</v>
      </c>
      <c r="AU214" s="248" t="s">
        <v>14</v>
      </c>
      <c r="AY214" s="16" t="s">
        <v>180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6" t="s">
        <v>14</v>
      </c>
      <c r="BK214" s="249">
        <f>ROUND(I214*H214,2)</f>
        <v>0</v>
      </c>
      <c r="BL214" s="16" t="s">
        <v>208</v>
      </c>
      <c r="BM214" s="248" t="s">
        <v>469</v>
      </c>
    </row>
    <row r="215" s="2" customFormat="1" ht="48" customHeight="1">
      <c r="A215" s="37"/>
      <c r="B215" s="38"/>
      <c r="C215" s="254" t="s">
        <v>470</v>
      </c>
      <c r="D215" s="254" t="s">
        <v>205</v>
      </c>
      <c r="E215" s="255" t="s">
        <v>471</v>
      </c>
      <c r="F215" s="256" t="s">
        <v>472</v>
      </c>
      <c r="G215" s="257" t="s">
        <v>184</v>
      </c>
      <c r="H215" s="258">
        <v>10</v>
      </c>
      <c r="I215" s="259"/>
      <c r="J215" s="260">
        <f>ROUND(I215*H215,2)</f>
        <v>0</v>
      </c>
      <c r="K215" s="256" t="s">
        <v>185</v>
      </c>
      <c r="L215" s="43"/>
      <c r="M215" s="261" t="s">
        <v>1</v>
      </c>
      <c r="N215" s="262" t="s">
        <v>41</v>
      </c>
      <c r="O215" s="90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8" t="s">
        <v>208</v>
      </c>
      <c r="AT215" s="248" t="s">
        <v>205</v>
      </c>
      <c r="AU215" s="248" t="s">
        <v>14</v>
      </c>
      <c r="AY215" s="16" t="s">
        <v>180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6" t="s">
        <v>14</v>
      </c>
      <c r="BK215" s="249">
        <f>ROUND(I215*H215,2)</f>
        <v>0</v>
      </c>
      <c r="BL215" s="16" t="s">
        <v>208</v>
      </c>
      <c r="BM215" s="248" t="s">
        <v>473</v>
      </c>
    </row>
    <row r="216" s="2" customFormat="1" ht="24" customHeight="1">
      <c r="A216" s="37"/>
      <c r="B216" s="38"/>
      <c r="C216" s="254" t="s">
        <v>474</v>
      </c>
      <c r="D216" s="254" t="s">
        <v>205</v>
      </c>
      <c r="E216" s="255" t="s">
        <v>475</v>
      </c>
      <c r="F216" s="256" t="s">
        <v>476</v>
      </c>
      <c r="G216" s="257" t="s">
        <v>184</v>
      </c>
      <c r="H216" s="258">
        <v>30</v>
      </c>
      <c r="I216" s="259"/>
      <c r="J216" s="260">
        <f>ROUND(I216*H216,2)</f>
        <v>0</v>
      </c>
      <c r="K216" s="256" t="s">
        <v>185</v>
      </c>
      <c r="L216" s="43"/>
      <c r="M216" s="261" t="s">
        <v>1</v>
      </c>
      <c r="N216" s="262" t="s">
        <v>41</v>
      </c>
      <c r="O216" s="90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8" t="s">
        <v>208</v>
      </c>
      <c r="AT216" s="248" t="s">
        <v>205</v>
      </c>
      <c r="AU216" s="248" t="s">
        <v>14</v>
      </c>
      <c r="AY216" s="16" t="s">
        <v>180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6" t="s">
        <v>14</v>
      </c>
      <c r="BK216" s="249">
        <f>ROUND(I216*H216,2)</f>
        <v>0</v>
      </c>
      <c r="BL216" s="16" t="s">
        <v>208</v>
      </c>
      <c r="BM216" s="248" t="s">
        <v>477</v>
      </c>
    </row>
    <row r="217" s="2" customFormat="1" ht="36" customHeight="1">
      <c r="A217" s="37"/>
      <c r="B217" s="38"/>
      <c r="C217" s="236" t="s">
        <v>478</v>
      </c>
      <c r="D217" s="236" t="s">
        <v>181</v>
      </c>
      <c r="E217" s="237" t="s">
        <v>479</v>
      </c>
      <c r="F217" s="238" t="s">
        <v>480</v>
      </c>
      <c r="G217" s="239" t="s">
        <v>184</v>
      </c>
      <c r="H217" s="240">
        <v>1</v>
      </c>
      <c r="I217" s="241"/>
      <c r="J217" s="242">
        <f>ROUND(I217*H217,2)</f>
        <v>0</v>
      </c>
      <c r="K217" s="238" t="s">
        <v>185</v>
      </c>
      <c r="L217" s="243"/>
      <c r="M217" s="244" t="s">
        <v>1</v>
      </c>
      <c r="N217" s="245" t="s">
        <v>41</v>
      </c>
      <c r="O217" s="90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8" t="s">
        <v>186</v>
      </c>
      <c r="AT217" s="248" t="s">
        <v>181</v>
      </c>
      <c r="AU217" s="248" t="s">
        <v>14</v>
      </c>
      <c r="AY217" s="16" t="s">
        <v>180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6" t="s">
        <v>14</v>
      </c>
      <c r="BK217" s="249">
        <f>ROUND(I217*H217,2)</f>
        <v>0</v>
      </c>
      <c r="BL217" s="16" t="s">
        <v>186</v>
      </c>
      <c r="BM217" s="248" t="s">
        <v>481</v>
      </c>
    </row>
    <row r="218" s="2" customFormat="1">
      <c r="A218" s="37"/>
      <c r="B218" s="38"/>
      <c r="C218" s="39"/>
      <c r="D218" s="250" t="s">
        <v>194</v>
      </c>
      <c r="E218" s="39"/>
      <c r="F218" s="251" t="s">
        <v>482</v>
      </c>
      <c r="G218" s="39"/>
      <c r="H218" s="39"/>
      <c r="I218" s="155"/>
      <c r="J218" s="39"/>
      <c r="K218" s="39"/>
      <c r="L218" s="43"/>
      <c r="M218" s="252"/>
      <c r="N218" s="253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194</v>
      </c>
      <c r="AU218" s="16" t="s">
        <v>14</v>
      </c>
    </row>
    <row r="219" s="2" customFormat="1" ht="24" customHeight="1">
      <c r="A219" s="37"/>
      <c r="B219" s="38"/>
      <c r="C219" s="254" t="s">
        <v>483</v>
      </c>
      <c r="D219" s="254" t="s">
        <v>205</v>
      </c>
      <c r="E219" s="255" t="s">
        <v>484</v>
      </c>
      <c r="F219" s="256" t="s">
        <v>485</v>
      </c>
      <c r="G219" s="257" t="s">
        <v>184</v>
      </c>
      <c r="H219" s="258">
        <v>1</v>
      </c>
      <c r="I219" s="259"/>
      <c r="J219" s="260">
        <f>ROUND(I219*H219,2)</f>
        <v>0</v>
      </c>
      <c r="K219" s="256" t="s">
        <v>185</v>
      </c>
      <c r="L219" s="43"/>
      <c r="M219" s="261" t="s">
        <v>1</v>
      </c>
      <c r="N219" s="262" t="s">
        <v>41</v>
      </c>
      <c r="O219" s="90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8" t="s">
        <v>208</v>
      </c>
      <c r="AT219" s="248" t="s">
        <v>205</v>
      </c>
      <c r="AU219" s="248" t="s">
        <v>14</v>
      </c>
      <c r="AY219" s="16" t="s">
        <v>180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6" t="s">
        <v>14</v>
      </c>
      <c r="BK219" s="249">
        <f>ROUND(I219*H219,2)</f>
        <v>0</v>
      </c>
      <c r="BL219" s="16" t="s">
        <v>208</v>
      </c>
      <c r="BM219" s="248" t="s">
        <v>486</v>
      </c>
    </row>
    <row r="220" s="2" customFormat="1" ht="24" customHeight="1">
      <c r="A220" s="37"/>
      <c r="B220" s="38"/>
      <c r="C220" s="236" t="s">
        <v>487</v>
      </c>
      <c r="D220" s="236" t="s">
        <v>181</v>
      </c>
      <c r="E220" s="237" t="s">
        <v>488</v>
      </c>
      <c r="F220" s="238" t="s">
        <v>489</v>
      </c>
      <c r="G220" s="239" t="s">
        <v>184</v>
      </c>
      <c r="H220" s="240">
        <v>14</v>
      </c>
      <c r="I220" s="241"/>
      <c r="J220" s="242">
        <f>ROUND(I220*H220,2)</f>
        <v>0</v>
      </c>
      <c r="K220" s="238" t="s">
        <v>185</v>
      </c>
      <c r="L220" s="243"/>
      <c r="M220" s="244" t="s">
        <v>1</v>
      </c>
      <c r="N220" s="245" t="s">
        <v>41</v>
      </c>
      <c r="O220" s="90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8" t="s">
        <v>186</v>
      </c>
      <c r="AT220" s="248" t="s">
        <v>181</v>
      </c>
      <c r="AU220" s="248" t="s">
        <v>14</v>
      </c>
      <c r="AY220" s="16" t="s">
        <v>180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6" t="s">
        <v>14</v>
      </c>
      <c r="BK220" s="249">
        <f>ROUND(I220*H220,2)</f>
        <v>0</v>
      </c>
      <c r="BL220" s="16" t="s">
        <v>186</v>
      </c>
      <c r="BM220" s="248" t="s">
        <v>490</v>
      </c>
    </row>
    <row r="221" s="2" customFormat="1" ht="24" customHeight="1">
      <c r="A221" s="37"/>
      <c r="B221" s="38"/>
      <c r="C221" s="236" t="s">
        <v>491</v>
      </c>
      <c r="D221" s="236" t="s">
        <v>181</v>
      </c>
      <c r="E221" s="237" t="s">
        <v>492</v>
      </c>
      <c r="F221" s="238" t="s">
        <v>493</v>
      </c>
      <c r="G221" s="239" t="s">
        <v>184</v>
      </c>
      <c r="H221" s="240">
        <v>14</v>
      </c>
      <c r="I221" s="241"/>
      <c r="J221" s="242">
        <f>ROUND(I221*H221,2)</f>
        <v>0</v>
      </c>
      <c r="K221" s="238" t="s">
        <v>185</v>
      </c>
      <c r="L221" s="243"/>
      <c r="M221" s="244" t="s">
        <v>1</v>
      </c>
      <c r="N221" s="245" t="s">
        <v>41</v>
      </c>
      <c r="O221" s="90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8" t="s">
        <v>186</v>
      </c>
      <c r="AT221" s="248" t="s">
        <v>181</v>
      </c>
      <c r="AU221" s="248" t="s">
        <v>14</v>
      </c>
      <c r="AY221" s="16" t="s">
        <v>180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6" t="s">
        <v>14</v>
      </c>
      <c r="BK221" s="249">
        <f>ROUND(I221*H221,2)</f>
        <v>0</v>
      </c>
      <c r="BL221" s="16" t="s">
        <v>186</v>
      </c>
      <c r="BM221" s="248" t="s">
        <v>494</v>
      </c>
    </row>
    <row r="222" s="2" customFormat="1" ht="24" customHeight="1">
      <c r="A222" s="37"/>
      <c r="B222" s="38"/>
      <c r="C222" s="236" t="s">
        <v>495</v>
      </c>
      <c r="D222" s="236" t="s">
        <v>181</v>
      </c>
      <c r="E222" s="237" t="s">
        <v>496</v>
      </c>
      <c r="F222" s="238" t="s">
        <v>497</v>
      </c>
      <c r="G222" s="239" t="s">
        <v>184</v>
      </c>
      <c r="H222" s="240">
        <v>13</v>
      </c>
      <c r="I222" s="241"/>
      <c r="J222" s="242">
        <f>ROUND(I222*H222,2)</f>
        <v>0</v>
      </c>
      <c r="K222" s="238" t="s">
        <v>185</v>
      </c>
      <c r="L222" s="243"/>
      <c r="M222" s="244" t="s">
        <v>1</v>
      </c>
      <c r="N222" s="245" t="s">
        <v>41</v>
      </c>
      <c r="O222" s="90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8" t="s">
        <v>186</v>
      </c>
      <c r="AT222" s="248" t="s">
        <v>181</v>
      </c>
      <c r="AU222" s="248" t="s">
        <v>14</v>
      </c>
      <c r="AY222" s="16" t="s">
        <v>180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6" t="s">
        <v>14</v>
      </c>
      <c r="BK222" s="249">
        <f>ROUND(I222*H222,2)</f>
        <v>0</v>
      </c>
      <c r="BL222" s="16" t="s">
        <v>186</v>
      </c>
      <c r="BM222" s="248" t="s">
        <v>498</v>
      </c>
    </row>
    <row r="223" s="2" customFormat="1" ht="24" customHeight="1">
      <c r="A223" s="37"/>
      <c r="B223" s="38"/>
      <c r="C223" s="236" t="s">
        <v>499</v>
      </c>
      <c r="D223" s="236" t="s">
        <v>181</v>
      </c>
      <c r="E223" s="237" t="s">
        <v>500</v>
      </c>
      <c r="F223" s="238" t="s">
        <v>501</v>
      </c>
      <c r="G223" s="239" t="s">
        <v>184</v>
      </c>
      <c r="H223" s="240">
        <v>1</v>
      </c>
      <c r="I223" s="241"/>
      <c r="J223" s="242">
        <f>ROUND(I223*H223,2)</f>
        <v>0</v>
      </c>
      <c r="K223" s="238" t="s">
        <v>185</v>
      </c>
      <c r="L223" s="243"/>
      <c r="M223" s="244" t="s">
        <v>1</v>
      </c>
      <c r="N223" s="245" t="s">
        <v>41</v>
      </c>
      <c r="O223" s="90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8" t="s">
        <v>186</v>
      </c>
      <c r="AT223" s="248" t="s">
        <v>181</v>
      </c>
      <c r="AU223" s="248" t="s">
        <v>14</v>
      </c>
      <c r="AY223" s="16" t="s">
        <v>180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6" t="s">
        <v>14</v>
      </c>
      <c r="BK223" s="249">
        <f>ROUND(I223*H223,2)</f>
        <v>0</v>
      </c>
      <c r="BL223" s="16" t="s">
        <v>186</v>
      </c>
      <c r="BM223" s="248" t="s">
        <v>502</v>
      </c>
    </row>
    <row r="224" s="2" customFormat="1" ht="24" customHeight="1">
      <c r="A224" s="37"/>
      <c r="B224" s="38"/>
      <c r="C224" s="236" t="s">
        <v>503</v>
      </c>
      <c r="D224" s="236" t="s">
        <v>181</v>
      </c>
      <c r="E224" s="237" t="s">
        <v>504</v>
      </c>
      <c r="F224" s="238" t="s">
        <v>505</v>
      </c>
      <c r="G224" s="239" t="s">
        <v>184</v>
      </c>
      <c r="H224" s="240">
        <v>14</v>
      </c>
      <c r="I224" s="241"/>
      <c r="J224" s="242">
        <f>ROUND(I224*H224,2)</f>
        <v>0</v>
      </c>
      <c r="K224" s="238" t="s">
        <v>185</v>
      </c>
      <c r="L224" s="243"/>
      <c r="M224" s="244" t="s">
        <v>1</v>
      </c>
      <c r="N224" s="245" t="s">
        <v>41</v>
      </c>
      <c r="O224" s="90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8" t="s">
        <v>186</v>
      </c>
      <c r="AT224" s="248" t="s">
        <v>181</v>
      </c>
      <c r="AU224" s="248" t="s">
        <v>14</v>
      </c>
      <c r="AY224" s="16" t="s">
        <v>180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6" t="s">
        <v>14</v>
      </c>
      <c r="BK224" s="249">
        <f>ROUND(I224*H224,2)</f>
        <v>0</v>
      </c>
      <c r="BL224" s="16" t="s">
        <v>186</v>
      </c>
      <c r="BM224" s="248" t="s">
        <v>506</v>
      </c>
    </row>
    <row r="225" s="2" customFormat="1" ht="24" customHeight="1">
      <c r="A225" s="37"/>
      <c r="B225" s="38"/>
      <c r="C225" s="236" t="s">
        <v>507</v>
      </c>
      <c r="D225" s="236" t="s">
        <v>181</v>
      </c>
      <c r="E225" s="237" t="s">
        <v>508</v>
      </c>
      <c r="F225" s="238" t="s">
        <v>509</v>
      </c>
      <c r="G225" s="239" t="s">
        <v>184</v>
      </c>
      <c r="H225" s="240">
        <v>14</v>
      </c>
      <c r="I225" s="241"/>
      <c r="J225" s="242">
        <f>ROUND(I225*H225,2)</f>
        <v>0</v>
      </c>
      <c r="K225" s="238" t="s">
        <v>185</v>
      </c>
      <c r="L225" s="243"/>
      <c r="M225" s="244" t="s">
        <v>1</v>
      </c>
      <c r="N225" s="245" t="s">
        <v>41</v>
      </c>
      <c r="O225" s="90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8" t="s">
        <v>186</v>
      </c>
      <c r="AT225" s="248" t="s">
        <v>181</v>
      </c>
      <c r="AU225" s="248" t="s">
        <v>14</v>
      </c>
      <c r="AY225" s="16" t="s">
        <v>180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6" t="s">
        <v>14</v>
      </c>
      <c r="BK225" s="249">
        <f>ROUND(I225*H225,2)</f>
        <v>0</v>
      </c>
      <c r="BL225" s="16" t="s">
        <v>186</v>
      </c>
      <c r="BM225" s="248" t="s">
        <v>510</v>
      </c>
    </row>
    <row r="226" s="2" customFormat="1" ht="24" customHeight="1">
      <c r="A226" s="37"/>
      <c r="B226" s="38"/>
      <c r="C226" s="254" t="s">
        <v>511</v>
      </c>
      <c r="D226" s="254" t="s">
        <v>205</v>
      </c>
      <c r="E226" s="255" t="s">
        <v>512</v>
      </c>
      <c r="F226" s="256" t="s">
        <v>513</v>
      </c>
      <c r="G226" s="257" t="s">
        <v>184</v>
      </c>
      <c r="H226" s="258">
        <v>14</v>
      </c>
      <c r="I226" s="259"/>
      <c r="J226" s="260">
        <f>ROUND(I226*H226,2)</f>
        <v>0</v>
      </c>
      <c r="K226" s="256" t="s">
        <v>185</v>
      </c>
      <c r="L226" s="43"/>
      <c r="M226" s="261" t="s">
        <v>1</v>
      </c>
      <c r="N226" s="262" t="s">
        <v>41</v>
      </c>
      <c r="O226" s="90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8" t="s">
        <v>208</v>
      </c>
      <c r="AT226" s="248" t="s">
        <v>205</v>
      </c>
      <c r="AU226" s="248" t="s">
        <v>14</v>
      </c>
      <c r="AY226" s="16" t="s">
        <v>180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6" t="s">
        <v>14</v>
      </c>
      <c r="BK226" s="249">
        <f>ROUND(I226*H226,2)</f>
        <v>0</v>
      </c>
      <c r="BL226" s="16" t="s">
        <v>208</v>
      </c>
      <c r="BM226" s="248" t="s">
        <v>514</v>
      </c>
    </row>
    <row r="227" s="2" customFormat="1" ht="24" customHeight="1">
      <c r="A227" s="37"/>
      <c r="B227" s="38"/>
      <c r="C227" s="254" t="s">
        <v>515</v>
      </c>
      <c r="D227" s="254" t="s">
        <v>205</v>
      </c>
      <c r="E227" s="255" t="s">
        <v>516</v>
      </c>
      <c r="F227" s="256" t="s">
        <v>517</v>
      </c>
      <c r="G227" s="257" t="s">
        <v>184</v>
      </c>
      <c r="H227" s="258">
        <v>13</v>
      </c>
      <c r="I227" s="259"/>
      <c r="J227" s="260">
        <f>ROUND(I227*H227,2)</f>
        <v>0</v>
      </c>
      <c r="K227" s="256" t="s">
        <v>185</v>
      </c>
      <c r="L227" s="43"/>
      <c r="M227" s="261" t="s">
        <v>1</v>
      </c>
      <c r="N227" s="262" t="s">
        <v>41</v>
      </c>
      <c r="O227" s="90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8" t="s">
        <v>208</v>
      </c>
      <c r="AT227" s="248" t="s">
        <v>205</v>
      </c>
      <c r="AU227" s="248" t="s">
        <v>14</v>
      </c>
      <c r="AY227" s="16" t="s">
        <v>180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6" t="s">
        <v>14</v>
      </c>
      <c r="BK227" s="249">
        <f>ROUND(I227*H227,2)</f>
        <v>0</v>
      </c>
      <c r="BL227" s="16" t="s">
        <v>208</v>
      </c>
      <c r="BM227" s="248" t="s">
        <v>518</v>
      </c>
    </row>
    <row r="228" s="2" customFormat="1" ht="24" customHeight="1">
      <c r="A228" s="37"/>
      <c r="B228" s="38"/>
      <c r="C228" s="254" t="s">
        <v>519</v>
      </c>
      <c r="D228" s="254" t="s">
        <v>205</v>
      </c>
      <c r="E228" s="255" t="s">
        <v>520</v>
      </c>
      <c r="F228" s="256" t="s">
        <v>521</v>
      </c>
      <c r="G228" s="257" t="s">
        <v>184</v>
      </c>
      <c r="H228" s="258">
        <v>1</v>
      </c>
      <c r="I228" s="259"/>
      <c r="J228" s="260">
        <f>ROUND(I228*H228,2)</f>
        <v>0</v>
      </c>
      <c r="K228" s="256" t="s">
        <v>185</v>
      </c>
      <c r="L228" s="43"/>
      <c r="M228" s="261" t="s">
        <v>1</v>
      </c>
      <c r="N228" s="262" t="s">
        <v>41</v>
      </c>
      <c r="O228" s="90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8" t="s">
        <v>208</v>
      </c>
      <c r="AT228" s="248" t="s">
        <v>205</v>
      </c>
      <c r="AU228" s="248" t="s">
        <v>14</v>
      </c>
      <c r="AY228" s="16" t="s">
        <v>180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6" t="s">
        <v>14</v>
      </c>
      <c r="BK228" s="249">
        <f>ROUND(I228*H228,2)</f>
        <v>0</v>
      </c>
      <c r="BL228" s="16" t="s">
        <v>208</v>
      </c>
      <c r="BM228" s="248" t="s">
        <v>522</v>
      </c>
    </row>
    <row r="229" s="2" customFormat="1" ht="24" customHeight="1">
      <c r="A229" s="37"/>
      <c r="B229" s="38"/>
      <c r="C229" s="254" t="s">
        <v>523</v>
      </c>
      <c r="D229" s="254" t="s">
        <v>205</v>
      </c>
      <c r="E229" s="255" t="s">
        <v>524</v>
      </c>
      <c r="F229" s="256" t="s">
        <v>525</v>
      </c>
      <c r="G229" s="257" t="s">
        <v>184</v>
      </c>
      <c r="H229" s="258">
        <v>14</v>
      </c>
      <c r="I229" s="259"/>
      <c r="J229" s="260">
        <f>ROUND(I229*H229,2)</f>
        <v>0</v>
      </c>
      <c r="K229" s="256" t="s">
        <v>185</v>
      </c>
      <c r="L229" s="43"/>
      <c r="M229" s="261" t="s">
        <v>1</v>
      </c>
      <c r="N229" s="262" t="s">
        <v>41</v>
      </c>
      <c r="O229" s="90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8" t="s">
        <v>208</v>
      </c>
      <c r="AT229" s="248" t="s">
        <v>205</v>
      </c>
      <c r="AU229" s="248" t="s">
        <v>14</v>
      </c>
      <c r="AY229" s="16" t="s">
        <v>180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6" t="s">
        <v>14</v>
      </c>
      <c r="BK229" s="249">
        <f>ROUND(I229*H229,2)</f>
        <v>0</v>
      </c>
      <c r="BL229" s="16" t="s">
        <v>208</v>
      </c>
      <c r="BM229" s="248" t="s">
        <v>526</v>
      </c>
    </row>
    <row r="230" s="2" customFormat="1" ht="48" customHeight="1">
      <c r="A230" s="37"/>
      <c r="B230" s="38"/>
      <c r="C230" s="254" t="s">
        <v>527</v>
      </c>
      <c r="D230" s="254" t="s">
        <v>205</v>
      </c>
      <c r="E230" s="255" t="s">
        <v>528</v>
      </c>
      <c r="F230" s="256" t="s">
        <v>529</v>
      </c>
      <c r="G230" s="257" t="s">
        <v>184</v>
      </c>
      <c r="H230" s="258">
        <v>14</v>
      </c>
      <c r="I230" s="259"/>
      <c r="J230" s="260">
        <f>ROUND(I230*H230,2)</f>
        <v>0</v>
      </c>
      <c r="K230" s="256" t="s">
        <v>185</v>
      </c>
      <c r="L230" s="43"/>
      <c r="M230" s="261" t="s">
        <v>1</v>
      </c>
      <c r="N230" s="262" t="s">
        <v>41</v>
      </c>
      <c r="O230" s="90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8" t="s">
        <v>208</v>
      </c>
      <c r="AT230" s="248" t="s">
        <v>205</v>
      </c>
      <c r="AU230" s="248" t="s">
        <v>14</v>
      </c>
      <c r="AY230" s="16" t="s">
        <v>180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6" t="s">
        <v>14</v>
      </c>
      <c r="BK230" s="249">
        <f>ROUND(I230*H230,2)</f>
        <v>0</v>
      </c>
      <c r="BL230" s="16" t="s">
        <v>208</v>
      </c>
      <c r="BM230" s="248" t="s">
        <v>530</v>
      </c>
    </row>
    <row r="231" s="2" customFormat="1" ht="96" customHeight="1">
      <c r="A231" s="37"/>
      <c r="B231" s="38"/>
      <c r="C231" s="254" t="s">
        <v>531</v>
      </c>
      <c r="D231" s="254" t="s">
        <v>205</v>
      </c>
      <c r="E231" s="255" t="s">
        <v>532</v>
      </c>
      <c r="F231" s="256" t="s">
        <v>533</v>
      </c>
      <c r="G231" s="257" t="s">
        <v>184</v>
      </c>
      <c r="H231" s="258">
        <v>1</v>
      </c>
      <c r="I231" s="259"/>
      <c r="J231" s="260">
        <f>ROUND(I231*H231,2)</f>
        <v>0</v>
      </c>
      <c r="K231" s="256" t="s">
        <v>185</v>
      </c>
      <c r="L231" s="43"/>
      <c r="M231" s="261" t="s">
        <v>1</v>
      </c>
      <c r="N231" s="262" t="s">
        <v>41</v>
      </c>
      <c r="O231" s="90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8" t="s">
        <v>208</v>
      </c>
      <c r="AT231" s="248" t="s">
        <v>205</v>
      </c>
      <c r="AU231" s="248" t="s">
        <v>14</v>
      </c>
      <c r="AY231" s="16" t="s">
        <v>180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6" t="s">
        <v>14</v>
      </c>
      <c r="BK231" s="249">
        <f>ROUND(I231*H231,2)</f>
        <v>0</v>
      </c>
      <c r="BL231" s="16" t="s">
        <v>208</v>
      </c>
      <c r="BM231" s="248" t="s">
        <v>534</v>
      </c>
    </row>
    <row r="232" s="2" customFormat="1" ht="24" customHeight="1">
      <c r="A232" s="37"/>
      <c r="B232" s="38"/>
      <c r="C232" s="254" t="s">
        <v>535</v>
      </c>
      <c r="D232" s="254" t="s">
        <v>205</v>
      </c>
      <c r="E232" s="255" t="s">
        <v>536</v>
      </c>
      <c r="F232" s="256" t="s">
        <v>537</v>
      </c>
      <c r="G232" s="257" t="s">
        <v>184</v>
      </c>
      <c r="H232" s="258">
        <v>10</v>
      </c>
      <c r="I232" s="259"/>
      <c r="J232" s="260">
        <f>ROUND(I232*H232,2)</f>
        <v>0</v>
      </c>
      <c r="K232" s="256" t="s">
        <v>185</v>
      </c>
      <c r="L232" s="43"/>
      <c r="M232" s="261" t="s">
        <v>1</v>
      </c>
      <c r="N232" s="262" t="s">
        <v>41</v>
      </c>
      <c r="O232" s="90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8" t="s">
        <v>208</v>
      </c>
      <c r="AT232" s="248" t="s">
        <v>205</v>
      </c>
      <c r="AU232" s="248" t="s">
        <v>14</v>
      </c>
      <c r="AY232" s="16" t="s">
        <v>180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6" t="s">
        <v>14</v>
      </c>
      <c r="BK232" s="249">
        <f>ROUND(I232*H232,2)</f>
        <v>0</v>
      </c>
      <c r="BL232" s="16" t="s">
        <v>208</v>
      </c>
      <c r="BM232" s="248" t="s">
        <v>538</v>
      </c>
    </row>
    <row r="233" s="2" customFormat="1" ht="108" customHeight="1">
      <c r="A233" s="37"/>
      <c r="B233" s="38"/>
      <c r="C233" s="254" t="s">
        <v>539</v>
      </c>
      <c r="D233" s="254" t="s">
        <v>205</v>
      </c>
      <c r="E233" s="255" t="s">
        <v>540</v>
      </c>
      <c r="F233" s="256" t="s">
        <v>541</v>
      </c>
      <c r="G233" s="257" t="s">
        <v>184</v>
      </c>
      <c r="H233" s="258">
        <v>1</v>
      </c>
      <c r="I233" s="259"/>
      <c r="J233" s="260">
        <f>ROUND(I233*H233,2)</f>
        <v>0</v>
      </c>
      <c r="K233" s="256" t="s">
        <v>185</v>
      </c>
      <c r="L233" s="43"/>
      <c r="M233" s="261" t="s">
        <v>1</v>
      </c>
      <c r="N233" s="262" t="s">
        <v>41</v>
      </c>
      <c r="O233" s="90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8" t="s">
        <v>208</v>
      </c>
      <c r="AT233" s="248" t="s">
        <v>205</v>
      </c>
      <c r="AU233" s="248" t="s">
        <v>14</v>
      </c>
      <c r="AY233" s="16" t="s">
        <v>180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6" t="s">
        <v>14</v>
      </c>
      <c r="BK233" s="249">
        <f>ROUND(I233*H233,2)</f>
        <v>0</v>
      </c>
      <c r="BL233" s="16" t="s">
        <v>208</v>
      </c>
      <c r="BM233" s="248" t="s">
        <v>542</v>
      </c>
    </row>
    <row r="234" s="2" customFormat="1" ht="48" customHeight="1">
      <c r="A234" s="37"/>
      <c r="B234" s="38"/>
      <c r="C234" s="254" t="s">
        <v>543</v>
      </c>
      <c r="D234" s="254" t="s">
        <v>205</v>
      </c>
      <c r="E234" s="255" t="s">
        <v>544</v>
      </c>
      <c r="F234" s="256" t="s">
        <v>545</v>
      </c>
      <c r="G234" s="257" t="s">
        <v>184</v>
      </c>
      <c r="H234" s="258">
        <v>10</v>
      </c>
      <c r="I234" s="259"/>
      <c r="J234" s="260">
        <f>ROUND(I234*H234,2)</f>
        <v>0</v>
      </c>
      <c r="K234" s="256" t="s">
        <v>185</v>
      </c>
      <c r="L234" s="43"/>
      <c r="M234" s="261" t="s">
        <v>1</v>
      </c>
      <c r="N234" s="262" t="s">
        <v>41</v>
      </c>
      <c r="O234" s="90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8" t="s">
        <v>208</v>
      </c>
      <c r="AT234" s="248" t="s">
        <v>205</v>
      </c>
      <c r="AU234" s="248" t="s">
        <v>14</v>
      </c>
      <c r="AY234" s="16" t="s">
        <v>180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6" t="s">
        <v>14</v>
      </c>
      <c r="BK234" s="249">
        <f>ROUND(I234*H234,2)</f>
        <v>0</v>
      </c>
      <c r="BL234" s="16" t="s">
        <v>208</v>
      </c>
      <c r="BM234" s="248" t="s">
        <v>546</v>
      </c>
    </row>
    <row r="235" s="2" customFormat="1" ht="36" customHeight="1">
      <c r="A235" s="37"/>
      <c r="B235" s="38"/>
      <c r="C235" s="254" t="s">
        <v>547</v>
      </c>
      <c r="D235" s="254" t="s">
        <v>205</v>
      </c>
      <c r="E235" s="255" t="s">
        <v>548</v>
      </c>
      <c r="F235" s="256" t="s">
        <v>549</v>
      </c>
      <c r="G235" s="257" t="s">
        <v>184</v>
      </c>
      <c r="H235" s="258">
        <v>1</v>
      </c>
      <c r="I235" s="259"/>
      <c r="J235" s="260">
        <f>ROUND(I235*H235,2)</f>
        <v>0</v>
      </c>
      <c r="K235" s="256" t="s">
        <v>185</v>
      </c>
      <c r="L235" s="43"/>
      <c r="M235" s="285" t="s">
        <v>1</v>
      </c>
      <c r="N235" s="286" t="s">
        <v>41</v>
      </c>
      <c r="O235" s="287"/>
      <c r="P235" s="288">
        <f>O235*H235</f>
        <v>0</v>
      </c>
      <c r="Q235" s="288">
        <v>0</v>
      </c>
      <c r="R235" s="288">
        <f>Q235*H235</f>
        <v>0</v>
      </c>
      <c r="S235" s="288">
        <v>0</v>
      </c>
      <c r="T235" s="28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8" t="s">
        <v>208</v>
      </c>
      <c r="AT235" s="248" t="s">
        <v>205</v>
      </c>
      <c r="AU235" s="248" t="s">
        <v>14</v>
      </c>
      <c r="AY235" s="16" t="s">
        <v>180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6" t="s">
        <v>14</v>
      </c>
      <c r="BK235" s="249">
        <f>ROUND(I235*H235,2)</f>
        <v>0</v>
      </c>
      <c r="BL235" s="16" t="s">
        <v>208</v>
      </c>
      <c r="BM235" s="248" t="s">
        <v>550</v>
      </c>
    </row>
    <row r="236" s="2" customFormat="1" ht="6.96" customHeight="1">
      <c r="A236" s="37"/>
      <c r="B236" s="65"/>
      <c r="C236" s="66"/>
      <c r="D236" s="66"/>
      <c r="E236" s="66"/>
      <c r="F236" s="66"/>
      <c r="G236" s="66"/>
      <c r="H236" s="66"/>
      <c r="I236" s="192"/>
      <c r="J236" s="66"/>
      <c r="K236" s="66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IP19Sx2v2TyJZgr8KPa9jhomj9U+R7jpz9I+J/c2m8/e5KDbo6ieoWGwWaazEzJRWIwWOBnfgM90h/8ai93cLw==" hashValue="DhhiWb0RkOnE0SzNSggfl4XZDvOi975MK1IIAv/aVxnKGyNAKAlJqftN3adR1xWOSZQjjDqZQuVV3IJ31K9yZg==" algorithmName="SHA-512" password="CC35"/>
  <autoFilter ref="C124:K23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156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157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551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ROUND((SUM(BE125:BE241)),  2)</f>
        <v>0</v>
      </c>
      <c r="G37" s="37"/>
      <c r="H37" s="37"/>
      <c r="I37" s="171">
        <v>0.20999999999999999</v>
      </c>
      <c r="J37" s="170">
        <f>ROUND(((SUM(BE125:BE241))*I37),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ROUND((SUM(BF125:BF241)),  2)</f>
        <v>0</v>
      </c>
      <c r="G38" s="37"/>
      <c r="H38" s="37"/>
      <c r="I38" s="171">
        <v>0.14999999999999999</v>
      </c>
      <c r="J38" s="170">
        <f>ROUND(((SUM(BF125:BF241))*I38),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ROUND((SUM(BG125:BG241)),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ROUND((SUM(BH125:BH241)),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ROUND((SUM(BI125:BI241)),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156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SO1.1.2 - výstavba TS u st.3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164</v>
      </c>
      <c r="E101" s="206"/>
      <c r="F101" s="206"/>
      <c r="G101" s="206"/>
      <c r="H101" s="206"/>
      <c r="I101" s="207"/>
      <c r="J101" s="208">
        <f>J126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55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9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9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165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96" t="str">
        <f>E7</f>
        <v>Oprava rozvodů elektrické energie v ŽST Ústí n.L. západ_v2</v>
      </c>
      <c r="F111" s="31"/>
      <c r="G111" s="31"/>
      <c r="H111" s="31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153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1" customFormat="1" ht="16.5" customHeight="1">
      <c r="B113" s="20"/>
      <c r="C113" s="21"/>
      <c r="D113" s="21"/>
      <c r="E113" s="196" t="s">
        <v>154</v>
      </c>
      <c r="F113" s="21"/>
      <c r="G113" s="21"/>
      <c r="H113" s="21"/>
      <c r="I113" s="146"/>
      <c r="J113" s="21"/>
      <c r="K113" s="21"/>
      <c r="L113" s="19"/>
    </row>
    <row r="114" s="1" customFormat="1" ht="12" customHeight="1">
      <c r="B114" s="20"/>
      <c r="C114" s="31" t="s">
        <v>155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97" t="s">
        <v>156</v>
      </c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157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SO1.1.2 - výstavba TS u st.3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157" t="s">
        <v>22</v>
      </c>
      <c r="J119" s="78" t="str">
        <f>IF(J16="","",J16)</f>
        <v>1. 4. 2019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157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157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210"/>
      <c r="B124" s="211"/>
      <c r="C124" s="212" t="s">
        <v>166</v>
      </c>
      <c r="D124" s="213" t="s">
        <v>61</v>
      </c>
      <c r="E124" s="213" t="s">
        <v>57</v>
      </c>
      <c r="F124" s="213" t="s">
        <v>58</v>
      </c>
      <c r="G124" s="213" t="s">
        <v>167</v>
      </c>
      <c r="H124" s="213" t="s">
        <v>168</v>
      </c>
      <c r="I124" s="214" t="s">
        <v>169</v>
      </c>
      <c r="J124" s="213" t="s">
        <v>161</v>
      </c>
      <c r="K124" s="215" t="s">
        <v>170</v>
      </c>
      <c r="L124" s="216"/>
      <c r="M124" s="99" t="s">
        <v>1</v>
      </c>
      <c r="N124" s="100" t="s">
        <v>40</v>
      </c>
      <c r="O124" s="100" t="s">
        <v>171</v>
      </c>
      <c r="P124" s="100" t="s">
        <v>172</v>
      </c>
      <c r="Q124" s="100" t="s">
        <v>173</v>
      </c>
      <c r="R124" s="100" t="s">
        <v>174</v>
      </c>
      <c r="S124" s="100" t="s">
        <v>175</v>
      </c>
      <c r="T124" s="101" t="s">
        <v>176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7"/>
      <c r="B125" s="38"/>
      <c r="C125" s="106" t="s">
        <v>177</v>
      </c>
      <c r="D125" s="39"/>
      <c r="E125" s="39"/>
      <c r="F125" s="39"/>
      <c r="G125" s="39"/>
      <c r="H125" s="39"/>
      <c r="I125" s="155"/>
      <c r="J125" s="217">
        <f>BK125</f>
        <v>0</v>
      </c>
      <c r="K125" s="39"/>
      <c r="L125" s="43"/>
      <c r="M125" s="102"/>
      <c r="N125" s="218"/>
      <c r="O125" s="103"/>
      <c r="P125" s="219">
        <f>P126</f>
        <v>0</v>
      </c>
      <c r="Q125" s="103"/>
      <c r="R125" s="219">
        <f>R126</f>
        <v>0</v>
      </c>
      <c r="S125" s="103"/>
      <c r="T125" s="22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163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75</v>
      </c>
      <c r="E126" s="225" t="s">
        <v>178</v>
      </c>
      <c r="F126" s="225" t="s">
        <v>179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SUM(P127:P241)</f>
        <v>0</v>
      </c>
      <c r="Q126" s="230"/>
      <c r="R126" s="231">
        <f>SUM(R127:R241)</f>
        <v>0</v>
      </c>
      <c r="S126" s="230"/>
      <c r="T126" s="232">
        <f>SUM(T127:T241)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114</v>
      </c>
      <c r="AT126" s="234" t="s">
        <v>75</v>
      </c>
      <c r="AU126" s="234" t="s">
        <v>76</v>
      </c>
      <c r="AY126" s="233" t="s">
        <v>180</v>
      </c>
      <c r="BK126" s="235">
        <f>SUM(BK127:BK241)</f>
        <v>0</v>
      </c>
    </row>
    <row r="127" s="2" customFormat="1" ht="24" customHeight="1">
      <c r="A127" s="37"/>
      <c r="B127" s="38"/>
      <c r="C127" s="236" t="s">
        <v>14</v>
      </c>
      <c r="D127" s="236" t="s">
        <v>181</v>
      </c>
      <c r="E127" s="237" t="s">
        <v>552</v>
      </c>
      <c r="F127" s="238" t="s">
        <v>553</v>
      </c>
      <c r="G127" s="239" t="s">
        <v>184</v>
      </c>
      <c r="H127" s="240">
        <v>1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186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186</v>
      </c>
      <c r="BM127" s="248" t="s">
        <v>554</v>
      </c>
    </row>
    <row r="128" s="2" customFormat="1" ht="48" customHeight="1">
      <c r="A128" s="37"/>
      <c r="B128" s="38"/>
      <c r="C128" s="254" t="s">
        <v>84</v>
      </c>
      <c r="D128" s="254" t="s">
        <v>205</v>
      </c>
      <c r="E128" s="255" t="s">
        <v>555</v>
      </c>
      <c r="F128" s="256" t="s">
        <v>556</v>
      </c>
      <c r="G128" s="257" t="s">
        <v>184</v>
      </c>
      <c r="H128" s="258">
        <v>1</v>
      </c>
      <c r="I128" s="259"/>
      <c r="J128" s="260">
        <f>ROUND(I128*H128,2)</f>
        <v>0</v>
      </c>
      <c r="K128" s="256" t="s">
        <v>185</v>
      </c>
      <c r="L128" s="43"/>
      <c r="M128" s="261" t="s">
        <v>1</v>
      </c>
      <c r="N128" s="262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208</v>
      </c>
      <c r="AT128" s="248" t="s">
        <v>205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208</v>
      </c>
      <c r="BM128" s="248" t="s">
        <v>557</v>
      </c>
    </row>
    <row r="129" s="2" customFormat="1" ht="36" customHeight="1">
      <c r="A129" s="37"/>
      <c r="B129" s="38"/>
      <c r="C129" s="236" t="s">
        <v>92</v>
      </c>
      <c r="D129" s="236" t="s">
        <v>181</v>
      </c>
      <c r="E129" s="237" t="s">
        <v>558</v>
      </c>
      <c r="F129" s="238" t="s">
        <v>559</v>
      </c>
      <c r="G129" s="239" t="s">
        <v>184</v>
      </c>
      <c r="H129" s="240">
        <v>2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186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186</v>
      </c>
      <c r="BM129" s="248" t="s">
        <v>560</v>
      </c>
    </row>
    <row r="130" s="2" customFormat="1">
      <c r="A130" s="37"/>
      <c r="B130" s="38"/>
      <c r="C130" s="39"/>
      <c r="D130" s="250" t="s">
        <v>194</v>
      </c>
      <c r="E130" s="39"/>
      <c r="F130" s="251" t="s">
        <v>561</v>
      </c>
      <c r="G130" s="39"/>
      <c r="H130" s="39"/>
      <c r="I130" s="155"/>
      <c r="J130" s="39"/>
      <c r="K130" s="39"/>
      <c r="L130" s="43"/>
      <c r="M130" s="252"/>
      <c r="N130" s="253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194</v>
      </c>
      <c r="AU130" s="16" t="s">
        <v>14</v>
      </c>
    </row>
    <row r="131" s="2" customFormat="1" ht="60" customHeight="1">
      <c r="A131" s="37"/>
      <c r="B131" s="38"/>
      <c r="C131" s="236" t="s">
        <v>114</v>
      </c>
      <c r="D131" s="236" t="s">
        <v>181</v>
      </c>
      <c r="E131" s="237" t="s">
        <v>562</v>
      </c>
      <c r="F131" s="238" t="s">
        <v>563</v>
      </c>
      <c r="G131" s="239" t="s">
        <v>184</v>
      </c>
      <c r="H131" s="240">
        <v>2</v>
      </c>
      <c r="I131" s="241"/>
      <c r="J131" s="242">
        <f>ROUND(I131*H131,2)</f>
        <v>0</v>
      </c>
      <c r="K131" s="238" t="s">
        <v>185</v>
      </c>
      <c r="L131" s="2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186</v>
      </c>
      <c r="AT131" s="248" t="s">
        <v>181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186</v>
      </c>
      <c r="BM131" s="248" t="s">
        <v>564</v>
      </c>
    </row>
    <row r="132" s="2" customFormat="1">
      <c r="A132" s="37"/>
      <c r="B132" s="38"/>
      <c r="C132" s="39"/>
      <c r="D132" s="250" t="s">
        <v>194</v>
      </c>
      <c r="E132" s="39"/>
      <c r="F132" s="251" t="s">
        <v>561</v>
      </c>
      <c r="G132" s="39"/>
      <c r="H132" s="39"/>
      <c r="I132" s="155"/>
      <c r="J132" s="39"/>
      <c r="K132" s="39"/>
      <c r="L132" s="43"/>
      <c r="M132" s="252"/>
      <c r="N132" s="253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194</v>
      </c>
      <c r="AU132" s="16" t="s">
        <v>14</v>
      </c>
    </row>
    <row r="133" s="2" customFormat="1" ht="36" customHeight="1">
      <c r="A133" s="37"/>
      <c r="B133" s="38"/>
      <c r="C133" s="254" t="s">
        <v>199</v>
      </c>
      <c r="D133" s="254" t="s">
        <v>205</v>
      </c>
      <c r="E133" s="255" t="s">
        <v>565</v>
      </c>
      <c r="F133" s="256" t="s">
        <v>566</v>
      </c>
      <c r="G133" s="257" t="s">
        <v>184</v>
      </c>
      <c r="H133" s="258">
        <v>4</v>
      </c>
      <c r="I133" s="259"/>
      <c r="J133" s="260">
        <f>ROUND(I133*H133,2)</f>
        <v>0</v>
      </c>
      <c r="K133" s="256" t="s">
        <v>185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208</v>
      </c>
      <c r="AT133" s="248" t="s">
        <v>205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208</v>
      </c>
      <c r="BM133" s="248" t="s">
        <v>567</v>
      </c>
    </row>
    <row r="134" s="2" customFormat="1" ht="24" customHeight="1">
      <c r="A134" s="37"/>
      <c r="B134" s="38"/>
      <c r="C134" s="236" t="s">
        <v>204</v>
      </c>
      <c r="D134" s="236" t="s">
        <v>181</v>
      </c>
      <c r="E134" s="237" t="s">
        <v>568</v>
      </c>
      <c r="F134" s="238" t="s">
        <v>569</v>
      </c>
      <c r="G134" s="239" t="s">
        <v>184</v>
      </c>
      <c r="H134" s="240">
        <v>1</v>
      </c>
      <c r="I134" s="241"/>
      <c r="J134" s="242">
        <f>ROUND(I134*H134,2)</f>
        <v>0</v>
      </c>
      <c r="K134" s="238" t="s">
        <v>185</v>
      </c>
      <c r="L134" s="243"/>
      <c r="M134" s="244" t="s">
        <v>1</v>
      </c>
      <c r="N134" s="245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186</v>
      </c>
      <c r="AT134" s="248" t="s">
        <v>181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186</v>
      </c>
      <c r="BM134" s="248" t="s">
        <v>570</v>
      </c>
    </row>
    <row r="135" s="2" customFormat="1" ht="24" customHeight="1">
      <c r="A135" s="37"/>
      <c r="B135" s="38"/>
      <c r="C135" s="236" t="s">
        <v>210</v>
      </c>
      <c r="D135" s="236" t="s">
        <v>181</v>
      </c>
      <c r="E135" s="237" t="s">
        <v>571</v>
      </c>
      <c r="F135" s="238" t="s">
        <v>572</v>
      </c>
      <c r="G135" s="239" t="s">
        <v>184</v>
      </c>
      <c r="H135" s="240">
        <v>1</v>
      </c>
      <c r="I135" s="241"/>
      <c r="J135" s="242">
        <f>ROUND(I135*H135,2)</f>
        <v>0</v>
      </c>
      <c r="K135" s="238" t="s">
        <v>185</v>
      </c>
      <c r="L135" s="243"/>
      <c r="M135" s="244" t="s">
        <v>1</v>
      </c>
      <c r="N135" s="245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186</v>
      </c>
      <c r="AT135" s="248" t="s">
        <v>181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186</v>
      </c>
      <c r="BM135" s="248" t="s">
        <v>573</v>
      </c>
    </row>
    <row r="136" s="2" customFormat="1" ht="36" customHeight="1">
      <c r="A136" s="37"/>
      <c r="B136" s="38"/>
      <c r="C136" s="254" t="s">
        <v>214</v>
      </c>
      <c r="D136" s="254" t="s">
        <v>205</v>
      </c>
      <c r="E136" s="255" t="s">
        <v>574</v>
      </c>
      <c r="F136" s="256" t="s">
        <v>575</v>
      </c>
      <c r="G136" s="257" t="s">
        <v>184</v>
      </c>
      <c r="H136" s="258">
        <v>1</v>
      </c>
      <c r="I136" s="259"/>
      <c r="J136" s="260">
        <f>ROUND(I136*H136,2)</f>
        <v>0</v>
      </c>
      <c r="K136" s="256" t="s">
        <v>185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576</v>
      </c>
    </row>
    <row r="137" s="2" customFormat="1" ht="36" customHeight="1">
      <c r="A137" s="37"/>
      <c r="B137" s="38"/>
      <c r="C137" s="254" t="s">
        <v>218</v>
      </c>
      <c r="D137" s="254" t="s">
        <v>205</v>
      </c>
      <c r="E137" s="255" t="s">
        <v>577</v>
      </c>
      <c r="F137" s="256" t="s">
        <v>578</v>
      </c>
      <c r="G137" s="257" t="s">
        <v>184</v>
      </c>
      <c r="H137" s="258">
        <v>1</v>
      </c>
      <c r="I137" s="259"/>
      <c r="J137" s="260">
        <f>ROUND(I137*H137,2)</f>
        <v>0</v>
      </c>
      <c r="K137" s="256" t="s">
        <v>185</v>
      </c>
      <c r="L137" s="43"/>
      <c r="M137" s="261" t="s">
        <v>1</v>
      </c>
      <c r="N137" s="262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208</v>
      </c>
      <c r="AT137" s="248" t="s">
        <v>205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208</v>
      </c>
      <c r="BM137" s="248" t="s">
        <v>579</v>
      </c>
    </row>
    <row r="138" s="2" customFormat="1" ht="36" customHeight="1">
      <c r="A138" s="37"/>
      <c r="B138" s="38"/>
      <c r="C138" s="236" t="s">
        <v>222</v>
      </c>
      <c r="D138" s="236" t="s">
        <v>181</v>
      </c>
      <c r="E138" s="237" t="s">
        <v>285</v>
      </c>
      <c r="F138" s="238" t="s">
        <v>286</v>
      </c>
      <c r="G138" s="239" t="s">
        <v>229</v>
      </c>
      <c r="H138" s="240">
        <v>60</v>
      </c>
      <c r="I138" s="241"/>
      <c r="J138" s="242">
        <f>ROUND(I138*H138,2)</f>
        <v>0</v>
      </c>
      <c r="K138" s="238" t="s">
        <v>185</v>
      </c>
      <c r="L138" s="243"/>
      <c r="M138" s="244" t="s">
        <v>1</v>
      </c>
      <c r="N138" s="245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186</v>
      </c>
      <c r="AT138" s="248" t="s">
        <v>181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186</v>
      </c>
      <c r="BM138" s="248" t="s">
        <v>580</v>
      </c>
    </row>
    <row r="139" s="2" customFormat="1">
      <c r="A139" s="37"/>
      <c r="B139" s="38"/>
      <c r="C139" s="39"/>
      <c r="D139" s="250" t="s">
        <v>194</v>
      </c>
      <c r="E139" s="39"/>
      <c r="F139" s="251" t="s">
        <v>581</v>
      </c>
      <c r="G139" s="39"/>
      <c r="H139" s="39"/>
      <c r="I139" s="155"/>
      <c r="J139" s="39"/>
      <c r="K139" s="39"/>
      <c r="L139" s="43"/>
      <c r="M139" s="252"/>
      <c r="N139" s="253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194</v>
      </c>
      <c r="AU139" s="16" t="s">
        <v>14</v>
      </c>
    </row>
    <row r="140" s="2" customFormat="1" ht="24" customHeight="1">
      <c r="A140" s="37"/>
      <c r="B140" s="38"/>
      <c r="C140" s="236" t="s">
        <v>226</v>
      </c>
      <c r="D140" s="236" t="s">
        <v>181</v>
      </c>
      <c r="E140" s="237" t="s">
        <v>582</v>
      </c>
      <c r="F140" s="238" t="s">
        <v>583</v>
      </c>
      <c r="G140" s="239" t="s">
        <v>184</v>
      </c>
      <c r="H140" s="240">
        <v>18</v>
      </c>
      <c r="I140" s="241"/>
      <c r="J140" s="242">
        <f>ROUND(I140*H140,2)</f>
        <v>0</v>
      </c>
      <c r="K140" s="238" t="s">
        <v>185</v>
      </c>
      <c r="L140" s="2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186</v>
      </c>
      <c r="AT140" s="248" t="s">
        <v>181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186</v>
      </c>
      <c r="BM140" s="248" t="s">
        <v>584</v>
      </c>
    </row>
    <row r="141" s="2" customFormat="1" ht="24" customHeight="1">
      <c r="A141" s="37"/>
      <c r="B141" s="38"/>
      <c r="C141" s="254" t="s">
        <v>231</v>
      </c>
      <c r="D141" s="254" t="s">
        <v>205</v>
      </c>
      <c r="E141" s="255" t="s">
        <v>297</v>
      </c>
      <c r="F141" s="256" t="s">
        <v>298</v>
      </c>
      <c r="G141" s="257" t="s">
        <v>229</v>
      </c>
      <c r="H141" s="258">
        <v>60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585</v>
      </c>
    </row>
    <row r="142" s="2" customFormat="1" ht="36" customHeight="1">
      <c r="A142" s="37"/>
      <c r="B142" s="38"/>
      <c r="C142" s="236" t="s">
        <v>235</v>
      </c>
      <c r="D142" s="236" t="s">
        <v>181</v>
      </c>
      <c r="E142" s="237" t="s">
        <v>586</v>
      </c>
      <c r="F142" s="238" t="s">
        <v>587</v>
      </c>
      <c r="G142" s="239" t="s">
        <v>184</v>
      </c>
      <c r="H142" s="240">
        <v>2</v>
      </c>
      <c r="I142" s="241"/>
      <c r="J142" s="242">
        <f>ROUND(I142*H142,2)</f>
        <v>0</v>
      </c>
      <c r="K142" s="238" t="s">
        <v>185</v>
      </c>
      <c r="L142" s="243"/>
      <c r="M142" s="244" t="s">
        <v>1</v>
      </c>
      <c r="N142" s="245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186</v>
      </c>
      <c r="AT142" s="248" t="s">
        <v>181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186</v>
      </c>
      <c r="BM142" s="248" t="s">
        <v>588</v>
      </c>
    </row>
    <row r="143" s="2" customFormat="1" ht="60" customHeight="1">
      <c r="A143" s="37"/>
      <c r="B143" s="38"/>
      <c r="C143" s="254" t="s">
        <v>239</v>
      </c>
      <c r="D143" s="254" t="s">
        <v>205</v>
      </c>
      <c r="E143" s="255" t="s">
        <v>344</v>
      </c>
      <c r="F143" s="256" t="s">
        <v>345</v>
      </c>
      <c r="G143" s="257" t="s">
        <v>184</v>
      </c>
      <c r="H143" s="258">
        <v>2</v>
      </c>
      <c r="I143" s="259"/>
      <c r="J143" s="260">
        <f>ROUND(I143*H143,2)</f>
        <v>0</v>
      </c>
      <c r="K143" s="256" t="s">
        <v>185</v>
      </c>
      <c r="L143" s="43"/>
      <c r="M143" s="261" t="s">
        <v>1</v>
      </c>
      <c r="N143" s="262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208</v>
      </c>
      <c r="AT143" s="248" t="s">
        <v>205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208</v>
      </c>
      <c r="BM143" s="248" t="s">
        <v>589</v>
      </c>
    </row>
    <row r="144" s="2" customFormat="1" ht="36" customHeight="1">
      <c r="A144" s="37"/>
      <c r="B144" s="38"/>
      <c r="C144" s="236" t="s">
        <v>8</v>
      </c>
      <c r="D144" s="236" t="s">
        <v>181</v>
      </c>
      <c r="E144" s="237" t="s">
        <v>590</v>
      </c>
      <c r="F144" s="238" t="s">
        <v>591</v>
      </c>
      <c r="G144" s="239" t="s">
        <v>184</v>
      </c>
      <c r="H144" s="240">
        <v>6</v>
      </c>
      <c r="I144" s="241"/>
      <c r="J144" s="242">
        <f>ROUND(I144*H144,2)</f>
        <v>0</v>
      </c>
      <c r="K144" s="238" t="s">
        <v>185</v>
      </c>
      <c r="L144" s="243"/>
      <c r="M144" s="244" t="s">
        <v>1</v>
      </c>
      <c r="N144" s="245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186</v>
      </c>
      <c r="AT144" s="248" t="s">
        <v>181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186</v>
      </c>
      <c r="BM144" s="248" t="s">
        <v>592</v>
      </c>
    </row>
    <row r="145" s="2" customFormat="1" ht="36" customHeight="1">
      <c r="A145" s="37"/>
      <c r="B145" s="38"/>
      <c r="C145" s="254" t="s">
        <v>247</v>
      </c>
      <c r="D145" s="254" t="s">
        <v>205</v>
      </c>
      <c r="E145" s="255" t="s">
        <v>336</v>
      </c>
      <c r="F145" s="256" t="s">
        <v>337</v>
      </c>
      <c r="G145" s="257" t="s">
        <v>184</v>
      </c>
      <c r="H145" s="258">
        <v>6</v>
      </c>
      <c r="I145" s="259"/>
      <c r="J145" s="260">
        <f>ROUND(I145*H145,2)</f>
        <v>0</v>
      </c>
      <c r="K145" s="256" t="s">
        <v>185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208</v>
      </c>
      <c r="AT145" s="248" t="s">
        <v>205</v>
      </c>
      <c r="AU145" s="248" t="s">
        <v>14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208</v>
      </c>
      <c r="BM145" s="248" t="s">
        <v>593</v>
      </c>
    </row>
    <row r="146" s="2" customFormat="1" ht="24" customHeight="1">
      <c r="A146" s="37"/>
      <c r="B146" s="38"/>
      <c r="C146" s="236" t="s">
        <v>251</v>
      </c>
      <c r="D146" s="236" t="s">
        <v>181</v>
      </c>
      <c r="E146" s="237" t="s">
        <v>594</v>
      </c>
      <c r="F146" s="238" t="s">
        <v>595</v>
      </c>
      <c r="G146" s="239" t="s">
        <v>229</v>
      </c>
      <c r="H146" s="240">
        <v>72</v>
      </c>
      <c r="I146" s="241"/>
      <c r="J146" s="242">
        <f>ROUND(I146*H146,2)</f>
        <v>0</v>
      </c>
      <c r="K146" s="238" t="s">
        <v>185</v>
      </c>
      <c r="L146" s="243"/>
      <c r="M146" s="244" t="s">
        <v>1</v>
      </c>
      <c r="N146" s="245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186</v>
      </c>
      <c r="AT146" s="248" t="s">
        <v>181</v>
      </c>
      <c r="AU146" s="248" t="s">
        <v>14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186</v>
      </c>
      <c r="BM146" s="248" t="s">
        <v>596</v>
      </c>
    </row>
    <row r="147" s="2" customFormat="1">
      <c r="A147" s="37"/>
      <c r="B147" s="38"/>
      <c r="C147" s="39"/>
      <c r="D147" s="250" t="s">
        <v>194</v>
      </c>
      <c r="E147" s="39"/>
      <c r="F147" s="251" t="s">
        <v>597</v>
      </c>
      <c r="G147" s="39"/>
      <c r="H147" s="39"/>
      <c r="I147" s="155"/>
      <c r="J147" s="39"/>
      <c r="K147" s="39"/>
      <c r="L147" s="43"/>
      <c r="M147" s="252"/>
      <c r="N147" s="253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194</v>
      </c>
      <c r="AU147" s="16" t="s">
        <v>14</v>
      </c>
    </row>
    <row r="148" s="12" customFormat="1">
      <c r="A148" s="12"/>
      <c r="B148" s="263"/>
      <c r="C148" s="264"/>
      <c r="D148" s="250" t="s">
        <v>289</v>
      </c>
      <c r="E148" s="265" t="s">
        <v>1</v>
      </c>
      <c r="F148" s="266" t="s">
        <v>598</v>
      </c>
      <c r="G148" s="264"/>
      <c r="H148" s="267">
        <v>72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73" t="s">
        <v>289</v>
      </c>
      <c r="AU148" s="273" t="s">
        <v>14</v>
      </c>
      <c r="AV148" s="12" t="s">
        <v>84</v>
      </c>
      <c r="AW148" s="12" t="s">
        <v>31</v>
      </c>
      <c r="AX148" s="12" t="s">
        <v>14</v>
      </c>
      <c r="AY148" s="273" t="s">
        <v>180</v>
      </c>
    </row>
    <row r="149" s="2" customFormat="1" ht="24" customHeight="1">
      <c r="A149" s="37"/>
      <c r="B149" s="38"/>
      <c r="C149" s="236" t="s">
        <v>255</v>
      </c>
      <c r="D149" s="236" t="s">
        <v>181</v>
      </c>
      <c r="E149" s="237" t="s">
        <v>599</v>
      </c>
      <c r="F149" s="238" t="s">
        <v>600</v>
      </c>
      <c r="G149" s="239" t="s">
        <v>229</v>
      </c>
      <c r="H149" s="240">
        <v>36</v>
      </c>
      <c r="I149" s="241"/>
      <c r="J149" s="242">
        <f>ROUND(I149*H149,2)</f>
        <v>0</v>
      </c>
      <c r="K149" s="238" t="s">
        <v>185</v>
      </c>
      <c r="L149" s="243"/>
      <c r="M149" s="244" t="s">
        <v>1</v>
      </c>
      <c r="N149" s="245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186</v>
      </c>
      <c r="AT149" s="248" t="s">
        <v>181</v>
      </c>
      <c r="AU149" s="248" t="s">
        <v>14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186</v>
      </c>
      <c r="BM149" s="248" t="s">
        <v>601</v>
      </c>
    </row>
    <row r="150" s="2" customFormat="1">
      <c r="A150" s="37"/>
      <c r="B150" s="38"/>
      <c r="C150" s="39"/>
      <c r="D150" s="250" t="s">
        <v>194</v>
      </c>
      <c r="E150" s="39"/>
      <c r="F150" s="251" t="s">
        <v>602</v>
      </c>
      <c r="G150" s="39"/>
      <c r="H150" s="39"/>
      <c r="I150" s="155"/>
      <c r="J150" s="39"/>
      <c r="K150" s="39"/>
      <c r="L150" s="43"/>
      <c r="M150" s="252"/>
      <c r="N150" s="253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194</v>
      </c>
      <c r="AU150" s="16" t="s">
        <v>14</v>
      </c>
    </row>
    <row r="151" s="12" customFormat="1">
      <c r="A151" s="12"/>
      <c r="B151" s="263"/>
      <c r="C151" s="264"/>
      <c r="D151" s="250" t="s">
        <v>289</v>
      </c>
      <c r="E151" s="265" t="s">
        <v>1</v>
      </c>
      <c r="F151" s="266" t="s">
        <v>603</v>
      </c>
      <c r="G151" s="264"/>
      <c r="H151" s="267">
        <v>36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73" t="s">
        <v>289</v>
      </c>
      <c r="AU151" s="273" t="s">
        <v>14</v>
      </c>
      <c r="AV151" s="12" t="s">
        <v>84</v>
      </c>
      <c r="AW151" s="12" t="s">
        <v>31</v>
      </c>
      <c r="AX151" s="12" t="s">
        <v>14</v>
      </c>
      <c r="AY151" s="273" t="s">
        <v>180</v>
      </c>
    </row>
    <row r="152" s="2" customFormat="1" ht="24" customHeight="1">
      <c r="A152" s="37"/>
      <c r="B152" s="38"/>
      <c r="C152" s="254" t="s">
        <v>259</v>
      </c>
      <c r="D152" s="254" t="s">
        <v>205</v>
      </c>
      <c r="E152" s="255" t="s">
        <v>604</v>
      </c>
      <c r="F152" s="256" t="s">
        <v>605</v>
      </c>
      <c r="G152" s="257" t="s">
        <v>229</v>
      </c>
      <c r="H152" s="258">
        <v>72</v>
      </c>
      <c r="I152" s="259"/>
      <c r="J152" s="260">
        <f>ROUND(I152*H152,2)</f>
        <v>0</v>
      </c>
      <c r="K152" s="256" t="s">
        <v>185</v>
      </c>
      <c r="L152" s="43"/>
      <c r="M152" s="261" t="s">
        <v>1</v>
      </c>
      <c r="N152" s="262" t="s">
        <v>41</v>
      </c>
      <c r="O152" s="90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208</v>
      </c>
      <c r="AT152" s="248" t="s">
        <v>205</v>
      </c>
      <c r="AU152" s="248" t="s">
        <v>14</v>
      </c>
      <c r="AY152" s="16" t="s">
        <v>180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14</v>
      </c>
      <c r="BK152" s="249">
        <f>ROUND(I152*H152,2)</f>
        <v>0</v>
      </c>
      <c r="BL152" s="16" t="s">
        <v>208</v>
      </c>
      <c r="BM152" s="248" t="s">
        <v>606</v>
      </c>
    </row>
    <row r="153" s="2" customFormat="1" ht="24" customHeight="1">
      <c r="A153" s="37"/>
      <c r="B153" s="38"/>
      <c r="C153" s="254" t="s">
        <v>263</v>
      </c>
      <c r="D153" s="254" t="s">
        <v>205</v>
      </c>
      <c r="E153" s="255" t="s">
        <v>607</v>
      </c>
      <c r="F153" s="256" t="s">
        <v>608</v>
      </c>
      <c r="G153" s="257" t="s">
        <v>229</v>
      </c>
      <c r="H153" s="258">
        <v>36</v>
      </c>
      <c r="I153" s="259"/>
      <c r="J153" s="260">
        <f>ROUND(I153*H153,2)</f>
        <v>0</v>
      </c>
      <c r="K153" s="256" t="s">
        <v>185</v>
      </c>
      <c r="L153" s="43"/>
      <c r="M153" s="261" t="s">
        <v>1</v>
      </c>
      <c r="N153" s="262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208</v>
      </c>
      <c r="AT153" s="248" t="s">
        <v>205</v>
      </c>
      <c r="AU153" s="248" t="s">
        <v>14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208</v>
      </c>
      <c r="BM153" s="248" t="s">
        <v>609</v>
      </c>
    </row>
    <row r="154" s="2" customFormat="1" ht="72" customHeight="1">
      <c r="A154" s="37"/>
      <c r="B154" s="38"/>
      <c r="C154" s="254" t="s">
        <v>7</v>
      </c>
      <c r="D154" s="254" t="s">
        <v>205</v>
      </c>
      <c r="E154" s="255" t="s">
        <v>610</v>
      </c>
      <c r="F154" s="256" t="s">
        <v>611</v>
      </c>
      <c r="G154" s="257" t="s">
        <v>184</v>
      </c>
      <c r="H154" s="258">
        <v>12</v>
      </c>
      <c r="I154" s="259"/>
      <c r="J154" s="260">
        <f>ROUND(I154*H154,2)</f>
        <v>0</v>
      </c>
      <c r="K154" s="256" t="s">
        <v>185</v>
      </c>
      <c r="L154" s="43"/>
      <c r="M154" s="261" t="s">
        <v>1</v>
      </c>
      <c r="N154" s="262" t="s">
        <v>41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208</v>
      </c>
      <c r="AT154" s="248" t="s">
        <v>205</v>
      </c>
      <c r="AU154" s="248" t="s">
        <v>14</v>
      </c>
      <c r="AY154" s="16" t="s">
        <v>180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14</v>
      </c>
      <c r="BK154" s="249">
        <f>ROUND(I154*H154,2)</f>
        <v>0</v>
      </c>
      <c r="BL154" s="16" t="s">
        <v>208</v>
      </c>
      <c r="BM154" s="248" t="s">
        <v>612</v>
      </c>
    </row>
    <row r="155" s="2" customFormat="1" ht="72" customHeight="1">
      <c r="A155" s="37"/>
      <c r="B155" s="38"/>
      <c r="C155" s="254" t="s">
        <v>272</v>
      </c>
      <c r="D155" s="254" t="s">
        <v>205</v>
      </c>
      <c r="E155" s="255" t="s">
        <v>613</v>
      </c>
      <c r="F155" s="256" t="s">
        <v>614</v>
      </c>
      <c r="G155" s="257" t="s">
        <v>184</v>
      </c>
      <c r="H155" s="258">
        <v>6</v>
      </c>
      <c r="I155" s="259"/>
      <c r="J155" s="260">
        <f>ROUND(I155*H155,2)</f>
        <v>0</v>
      </c>
      <c r="K155" s="256" t="s">
        <v>185</v>
      </c>
      <c r="L155" s="43"/>
      <c r="M155" s="261" t="s">
        <v>1</v>
      </c>
      <c r="N155" s="262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208</v>
      </c>
      <c r="AT155" s="248" t="s">
        <v>205</v>
      </c>
      <c r="AU155" s="248" t="s">
        <v>14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208</v>
      </c>
      <c r="BM155" s="248" t="s">
        <v>615</v>
      </c>
    </row>
    <row r="156" s="2" customFormat="1" ht="36" customHeight="1">
      <c r="A156" s="37"/>
      <c r="B156" s="38"/>
      <c r="C156" s="236" t="s">
        <v>276</v>
      </c>
      <c r="D156" s="236" t="s">
        <v>181</v>
      </c>
      <c r="E156" s="237" t="s">
        <v>616</v>
      </c>
      <c r="F156" s="238" t="s">
        <v>617</v>
      </c>
      <c r="G156" s="239" t="s">
        <v>184</v>
      </c>
      <c r="H156" s="240">
        <v>5</v>
      </c>
      <c r="I156" s="241"/>
      <c r="J156" s="242">
        <f>ROUND(I156*H156,2)</f>
        <v>0</v>
      </c>
      <c r="K156" s="238" t="s">
        <v>185</v>
      </c>
      <c r="L156" s="243"/>
      <c r="M156" s="244" t="s">
        <v>1</v>
      </c>
      <c r="N156" s="245" t="s">
        <v>41</v>
      </c>
      <c r="O156" s="90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8" t="s">
        <v>186</v>
      </c>
      <c r="AT156" s="248" t="s">
        <v>181</v>
      </c>
      <c r="AU156" s="248" t="s">
        <v>14</v>
      </c>
      <c r="AY156" s="16" t="s">
        <v>180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6" t="s">
        <v>14</v>
      </c>
      <c r="BK156" s="249">
        <f>ROUND(I156*H156,2)</f>
        <v>0</v>
      </c>
      <c r="BL156" s="16" t="s">
        <v>186</v>
      </c>
      <c r="BM156" s="248" t="s">
        <v>618</v>
      </c>
    </row>
    <row r="157" s="2" customFormat="1">
      <c r="A157" s="37"/>
      <c r="B157" s="38"/>
      <c r="C157" s="39"/>
      <c r="D157" s="250" t="s">
        <v>194</v>
      </c>
      <c r="E157" s="39"/>
      <c r="F157" s="251" t="s">
        <v>619</v>
      </c>
      <c r="G157" s="39"/>
      <c r="H157" s="39"/>
      <c r="I157" s="155"/>
      <c r="J157" s="39"/>
      <c r="K157" s="39"/>
      <c r="L157" s="43"/>
      <c r="M157" s="252"/>
      <c r="N157" s="253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194</v>
      </c>
      <c r="AU157" s="16" t="s">
        <v>14</v>
      </c>
    </row>
    <row r="158" s="2" customFormat="1" ht="60" customHeight="1">
      <c r="A158" s="37"/>
      <c r="B158" s="38"/>
      <c r="C158" s="254" t="s">
        <v>280</v>
      </c>
      <c r="D158" s="254" t="s">
        <v>205</v>
      </c>
      <c r="E158" s="255" t="s">
        <v>620</v>
      </c>
      <c r="F158" s="256" t="s">
        <v>621</v>
      </c>
      <c r="G158" s="257" t="s">
        <v>184</v>
      </c>
      <c r="H158" s="258">
        <v>5</v>
      </c>
      <c r="I158" s="259"/>
      <c r="J158" s="260">
        <f>ROUND(I158*H158,2)</f>
        <v>0</v>
      </c>
      <c r="K158" s="256" t="s">
        <v>185</v>
      </c>
      <c r="L158" s="43"/>
      <c r="M158" s="261" t="s">
        <v>1</v>
      </c>
      <c r="N158" s="262" t="s">
        <v>41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208</v>
      </c>
      <c r="AT158" s="248" t="s">
        <v>205</v>
      </c>
      <c r="AU158" s="248" t="s">
        <v>14</v>
      </c>
      <c r="AY158" s="16" t="s">
        <v>180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14</v>
      </c>
      <c r="BK158" s="249">
        <f>ROUND(I158*H158,2)</f>
        <v>0</v>
      </c>
      <c r="BL158" s="16" t="s">
        <v>208</v>
      </c>
      <c r="BM158" s="248" t="s">
        <v>622</v>
      </c>
    </row>
    <row r="159" s="2" customFormat="1" ht="48" customHeight="1">
      <c r="A159" s="37"/>
      <c r="B159" s="38"/>
      <c r="C159" s="236" t="s">
        <v>284</v>
      </c>
      <c r="D159" s="236" t="s">
        <v>181</v>
      </c>
      <c r="E159" s="237" t="s">
        <v>623</v>
      </c>
      <c r="F159" s="238" t="s">
        <v>624</v>
      </c>
      <c r="G159" s="239" t="s">
        <v>184</v>
      </c>
      <c r="H159" s="240">
        <v>1</v>
      </c>
      <c r="I159" s="241"/>
      <c r="J159" s="242">
        <f>ROUND(I159*H159,2)</f>
        <v>0</v>
      </c>
      <c r="K159" s="238" t="s">
        <v>185</v>
      </c>
      <c r="L159" s="243"/>
      <c r="M159" s="244" t="s">
        <v>1</v>
      </c>
      <c r="N159" s="245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186</v>
      </c>
      <c r="AT159" s="248" t="s">
        <v>181</v>
      </c>
      <c r="AU159" s="248" t="s">
        <v>14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186</v>
      </c>
      <c r="BM159" s="248" t="s">
        <v>625</v>
      </c>
    </row>
    <row r="160" s="2" customFormat="1" ht="60" customHeight="1">
      <c r="A160" s="37"/>
      <c r="B160" s="38"/>
      <c r="C160" s="254" t="s">
        <v>291</v>
      </c>
      <c r="D160" s="254" t="s">
        <v>205</v>
      </c>
      <c r="E160" s="255" t="s">
        <v>626</v>
      </c>
      <c r="F160" s="256" t="s">
        <v>627</v>
      </c>
      <c r="G160" s="257" t="s">
        <v>184</v>
      </c>
      <c r="H160" s="258">
        <v>1</v>
      </c>
      <c r="I160" s="259"/>
      <c r="J160" s="260">
        <f>ROUND(I160*H160,2)</f>
        <v>0</v>
      </c>
      <c r="K160" s="256" t="s">
        <v>185</v>
      </c>
      <c r="L160" s="43"/>
      <c r="M160" s="261" t="s">
        <v>1</v>
      </c>
      <c r="N160" s="262" t="s">
        <v>41</v>
      </c>
      <c r="O160" s="90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8" t="s">
        <v>208</v>
      </c>
      <c r="AT160" s="248" t="s">
        <v>205</v>
      </c>
      <c r="AU160" s="248" t="s">
        <v>14</v>
      </c>
      <c r="AY160" s="16" t="s">
        <v>180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6" t="s">
        <v>14</v>
      </c>
      <c r="BK160" s="249">
        <f>ROUND(I160*H160,2)</f>
        <v>0</v>
      </c>
      <c r="BL160" s="16" t="s">
        <v>208</v>
      </c>
      <c r="BM160" s="248" t="s">
        <v>628</v>
      </c>
    </row>
    <row r="161" s="2" customFormat="1" ht="36" customHeight="1">
      <c r="A161" s="37"/>
      <c r="B161" s="38"/>
      <c r="C161" s="236" t="s">
        <v>296</v>
      </c>
      <c r="D161" s="236" t="s">
        <v>181</v>
      </c>
      <c r="E161" s="237" t="s">
        <v>629</v>
      </c>
      <c r="F161" s="238" t="s">
        <v>630</v>
      </c>
      <c r="G161" s="239" t="s">
        <v>184</v>
      </c>
      <c r="H161" s="240">
        <v>1</v>
      </c>
      <c r="I161" s="241"/>
      <c r="J161" s="242">
        <f>ROUND(I161*H161,2)</f>
        <v>0</v>
      </c>
      <c r="K161" s="238" t="s">
        <v>185</v>
      </c>
      <c r="L161" s="243"/>
      <c r="M161" s="244" t="s">
        <v>1</v>
      </c>
      <c r="N161" s="245" t="s">
        <v>41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186</v>
      </c>
      <c r="AT161" s="248" t="s">
        <v>181</v>
      </c>
      <c r="AU161" s="248" t="s">
        <v>14</v>
      </c>
      <c r="AY161" s="16" t="s">
        <v>180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14</v>
      </c>
      <c r="BK161" s="249">
        <f>ROUND(I161*H161,2)</f>
        <v>0</v>
      </c>
      <c r="BL161" s="16" t="s">
        <v>186</v>
      </c>
      <c r="BM161" s="248" t="s">
        <v>631</v>
      </c>
    </row>
    <row r="162" s="2" customFormat="1">
      <c r="A162" s="37"/>
      <c r="B162" s="38"/>
      <c r="C162" s="39"/>
      <c r="D162" s="250" t="s">
        <v>194</v>
      </c>
      <c r="E162" s="39"/>
      <c r="F162" s="251" t="s">
        <v>632</v>
      </c>
      <c r="G162" s="39"/>
      <c r="H162" s="39"/>
      <c r="I162" s="155"/>
      <c r="J162" s="39"/>
      <c r="K162" s="39"/>
      <c r="L162" s="43"/>
      <c r="M162" s="252"/>
      <c r="N162" s="253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194</v>
      </c>
      <c r="AU162" s="16" t="s">
        <v>14</v>
      </c>
    </row>
    <row r="163" s="2" customFormat="1" ht="36" customHeight="1">
      <c r="A163" s="37"/>
      <c r="B163" s="38"/>
      <c r="C163" s="236" t="s">
        <v>300</v>
      </c>
      <c r="D163" s="236" t="s">
        <v>181</v>
      </c>
      <c r="E163" s="237" t="s">
        <v>633</v>
      </c>
      <c r="F163" s="238" t="s">
        <v>634</v>
      </c>
      <c r="G163" s="239" t="s">
        <v>184</v>
      </c>
      <c r="H163" s="240">
        <v>2</v>
      </c>
      <c r="I163" s="241"/>
      <c r="J163" s="242">
        <f>ROUND(I163*H163,2)</f>
        <v>0</v>
      </c>
      <c r="K163" s="238" t="s">
        <v>185</v>
      </c>
      <c r="L163" s="243"/>
      <c r="M163" s="244" t="s">
        <v>1</v>
      </c>
      <c r="N163" s="245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186</v>
      </c>
      <c r="AT163" s="248" t="s">
        <v>181</v>
      </c>
      <c r="AU163" s="248" t="s">
        <v>14</v>
      </c>
      <c r="AY163" s="16" t="s">
        <v>180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14</v>
      </c>
      <c r="BK163" s="249">
        <f>ROUND(I163*H163,2)</f>
        <v>0</v>
      </c>
      <c r="BL163" s="16" t="s">
        <v>186</v>
      </c>
      <c r="BM163" s="248" t="s">
        <v>635</v>
      </c>
    </row>
    <row r="164" s="2" customFormat="1" ht="156" customHeight="1">
      <c r="A164" s="37"/>
      <c r="B164" s="38"/>
      <c r="C164" s="254" t="s">
        <v>304</v>
      </c>
      <c r="D164" s="254" t="s">
        <v>205</v>
      </c>
      <c r="E164" s="255" t="s">
        <v>636</v>
      </c>
      <c r="F164" s="256" t="s">
        <v>637</v>
      </c>
      <c r="G164" s="257" t="s">
        <v>184</v>
      </c>
      <c r="H164" s="258">
        <v>1</v>
      </c>
      <c r="I164" s="259"/>
      <c r="J164" s="260">
        <f>ROUND(I164*H164,2)</f>
        <v>0</v>
      </c>
      <c r="K164" s="256" t="s">
        <v>185</v>
      </c>
      <c r="L164" s="43"/>
      <c r="M164" s="261" t="s">
        <v>1</v>
      </c>
      <c r="N164" s="262" t="s">
        <v>41</v>
      </c>
      <c r="O164" s="90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8" t="s">
        <v>208</v>
      </c>
      <c r="AT164" s="248" t="s">
        <v>205</v>
      </c>
      <c r="AU164" s="248" t="s">
        <v>14</v>
      </c>
      <c r="AY164" s="16" t="s">
        <v>180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6" t="s">
        <v>14</v>
      </c>
      <c r="BK164" s="249">
        <f>ROUND(I164*H164,2)</f>
        <v>0</v>
      </c>
      <c r="BL164" s="16" t="s">
        <v>208</v>
      </c>
      <c r="BM164" s="248" t="s">
        <v>638</v>
      </c>
    </row>
    <row r="165" s="2" customFormat="1" ht="60" customHeight="1">
      <c r="A165" s="37"/>
      <c r="B165" s="38"/>
      <c r="C165" s="254" t="s">
        <v>309</v>
      </c>
      <c r="D165" s="254" t="s">
        <v>205</v>
      </c>
      <c r="E165" s="255" t="s">
        <v>639</v>
      </c>
      <c r="F165" s="256" t="s">
        <v>640</v>
      </c>
      <c r="G165" s="257" t="s">
        <v>184</v>
      </c>
      <c r="H165" s="258">
        <v>2</v>
      </c>
      <c r="I165" s="259"/>
      <c r="J165" s="260">
        <f>ROUND(I165*H165,2)</f>
        <v>0</v>
      </c>
      <c r="K165" s="256" t="s">
        <v>185</v>
      </c>
      <c r="L165" s="43"/>
      <c r="M165" s="261" t="s">
        <v>1</v>
      </c>
      <c r="N165" s="262" t="s">
        <v>41</v>
      </c>
      <c r="O165" s="90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208</v>
      </c>
      <c r="AT165" s="248" t="s">
        <v>205</v>
      </c>
      <c r="AU165" s="248" t="s">
        <v>14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208</v>
      </c>
      <c r="BM165" s="248" t="s">
        <v>641</v>
      </c>
    </row>
    <row r="166" s="2" customFormat="1" ht="24" customHeight="1">
      <c r="A166" s="37"/>
      <c r="B166" s="38"/>
      <c r="C166" s="236" t="s">
        <v>314</v>
      </c>
      <c r="D166" s="236" t="s">
        <v>181</v>
      </c>
      <c r="E166" s="237" t="s">
        <v>642</v>
      </c>
      <c r="F166" s="238" t="s">
        <v>643</v>
      </c>
      <c r="G166" s="239" t="s">
        <v>184</v>
      </c>
      <c r="H166" s="240">
        <v>3</v>
      </c>
      <c r="I166" s="241"/>
      <c r="J166" s="242">
        <f>ROUND(I166*H166,2)</f>
        <v>0</v>
      </c>
      <c r="K166" s="238" t="s">
        <v>185</v>
      </c>
      <c r="L166" s="243"/>
      <c r="M166" s="244" t="s">
        <v>1</v>
      </c>
      <c r="N166" s="245" t="s">
        <v>41</v>
      </c>
      <c r="O166" s="90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8" t="s">
        <v>186</v>
      </c>
      <c r="AT166" s="248" t="s">
        <v>181</v>
      </c>
      <c r="AU166" s="248" t="s">
        <v>14</v>
      </c>
      <c r="AY166" s="16" t="s">
        <v>180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6" t="s">
        <v>14</v>
      </c>
      <c r="BK166" s="249">
        <f>ROUND(I166*H166,2)</f>
        <v>0</v>
      </c>
      <c r="BL166" s="16" t="s">
        <v>186</v>
      </c>
      <c r="BM166" s="248" t="s">
        <v>644</v>
      </c>
    </row>
    <row r="167" s="2" customFormat="1">
      <c r="A167" s="37"/>
      <c r="B167" s="38"/>
      <c r="C167" s="39"/>
      <c r="D167" s="250" t="s">
        <v>194</v>
      </c>
      <c r="E167" s="39"/>
      <c r="F167" s="251" t="s">
        <v>645</v>
      </c>
      <c r="G167" s="39"/>
      <c r="H167" s="39"/>
      <c r="I167" s="155"/>
      <c r="J167" s="39"/>
      <c r="K167" s="39"/>
      <c r="L167" s="43"/>
      <c r="M167" s="252"/>
      <c r="N167" s="253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194</v>
      </c>
      <c r="AU167" s="16" t="s">
        <v>14</v>
      </c>
    </row>
    <row r="168" s="2" customFormat="1" ht="24" customHeight="1">
      <c r="A168" s="37"/>
      <c r="B168" s="38"/>
      <c r="C168" s="236" t="s">
        <v>318</v>
      </c>
      <c r="D168" s="236" t="s">
        <v>181</v>
      </c>
      <c r="E168" s="237" t="s">
        <v>646</v>
      </c>
      <c r="F168" s="238" t="s">
        <v>647</v>
      </c>
      <c r="G168" s="239" t="s">
        <v>184</v>
      </c>
      <c r="H168" s="240">
        <v>2</v>
      </c>
      <c r="I168" s="241"/>
      <c r="J168" s="242">
        <f>ROUND(I168*H168,2)</f>
        <v>0</v>
      </c>
      <c r="K168" s="238" t="s">
        <v>185</v>
      </c>
      <c r="L168" s="243"/>
      <c r="M168" s="244" t="s">
        <v>1</v>
      </c>
      <c r="N168" s="245" t="s">
        <v>41</v>
      </c>
      <c r="O168" s="90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186</v>
      </c>
      <c r="AT168" s="248" t="s">
        <v>181</v>
      </c>
      <c r="AU168" s="248" t="s">
        <v>14</v>
      </c>
      <c r="AY168" s="16" t="s">
        <v>180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14</v>
      </c>
      <c r="BK168" s="249">
        <f>ROUND(I168*H168,2)</f>
        <v>0</v>
      </c>
      <c r="BL168" s="16" t="s">
        <v>186</v>
      </c>
      <c r="BM168" s="248" t="s">
        <v>648</v>
      </c>
    </row>
    <row r="169" s="2" customFormat="1" ht="24" customHeight="1">
      <c r="A169" s="37"/>
      <c r="B169" s="38"/>
      <c r="C169" s="236" t="s">
        <v>322</v>
      </c>
      <c r="D169" s="236" t="s">
        <v>181</v>
      </c>
      <c r="E169" s="237" t="s">
        <v>649</v>
      </c>
      <c r="F169" s="238" t="s">
        <v>650</v>
      </c>
      <c r="G169" s="239" t="s">
        <v>184</v>
      </c>
      <c r="H169" s="240">
        <v>2</v>
      </c>
      <c r="I169" s="241"/>
      <c r="J169" s="242">
        <f>ROUND(I169*H169,2)</f>
        <v>0</v>
      </c>
      <c r="K169" s="238" t="s">
        <v>185</v>
      </c>
      <c r="L169" s="243"/>
      <c r="M169" s="244" t="s">
        <v>1</v>
      </c>
      <c r="N169" s="245" t="s">
        <v>41</v>
      </c>
      <c r="O169" s="90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8" t="s">
        <v>186</v>
      </c>
      <c r="AT169" s="248" t="s">
        <v>181</v>
      </c>
      <c r="AU169" s="248" t="s">
        <v>14</v>
      </c>
      <c r="AY169" s="16" t="s">
        <v>180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6" t="s">
        <v>14</v>
      </c>
      <c r="BK169" s="249">
        <f>ROUND(I169*H169,2)</f>
        <v>0</v>
      </c>
      <c r="BL169" s="16" t="s">
        <v>186</v>
      </c>
      <c r="BM169" s="248" t="s">
        <v>651</v>
      </c>
    </row>
    <row r="170" s="2" customFormat="1" ht="24" customHeight="1">
      <c r="A170" s="37"/>
      <c r="B170" s="38"/>
      <c r="C170" s="236" t="s">
        <v>327</v>
      </c>
      <c r="D170" s="236" t="s">
        <v>181</v>
      </c>
      <c r="E170" s="237" t="s">
        <v>652</v>
      </c>
      <c r="F170" s="238" t="s">
        <v>653</v>
      </c>
      <c r="G170" s="239" t="s">
        <v>184</v>
      </c>
      <c r="H170" s="240">
        <v>3</v>
      </c>
      <c r="I170" s="241"/>
      <c r="J170" s="242">
        <f>ROUND(I170*H170,2)</f>
        <v>0</v>
      </c>
      <c r="K170" s="238" t="s">
        <v>185</v>
      </c>
      <c r="L170" s="243"/>
      <c r="M170" s="244" t="s">
        <v>1</v>
      </c>
      <c r="N170" s="245" t="s">
        <v>41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186</v>
      </c>
      <c r="AT170" s="248" t="s">
        <v>181</v>
      </c>
      <c r="AU170" s="248" t="s">
        <v>14</v>
      </c>
      <c r="AY170" s="16" t="s">
        <v>180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14</v>
      </c>
      <c r="BK170" s="249">
        <f>ROUND(I170*H170,2)</f>
        <v>0</v>
      </c>
      <c r="BL170" s="16" t="s">
        <v>186</v>
      </c>
      <c r="BM170" s="248" t="s">
        <v>654</v>
      </c>
    </row>
    <row r="171" s="2" customFormat="1" ht="24" customHeight="1">
      <c r="A171" s="37"/>
      <c r="B171" s="38"/>
      <c r="C171" s="236" t="s">
        <v>331</v>
      </c>
      <c r="D171" s="236" t="s">
        <v>181</v>
      </c>
      <c r="E171" s="237" t="s">
        <v>655</v>
      </c>
      <c r="F171" s="238" t="s">
        <v>656</v>
      </c>
      <c r="G171" s="239" t="s">
        <v>184</v>
      </c>
      <c r="H171" s="240">
        <v>8</v>
      </c>
      <c r="I171" s="241"/>
      <c r="J171" s="242">
        <f>ROUND(I171*H171,2)</f>
        <v>0</v>
      </c>
      <c r="K171" s="238" t="s">
        <v>185</v>
      </c>
      <c r="L171" s="243"/>
      <c r="M171" s="244" t="s">
        <v>1</v>
      </c>
      <c r="N171" s="245" t="s">
        <v>41</v>
      </c>
      <c r="O171" s="90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186</v>
      </c>
      <c r="AT171" s="248" t="s">
        <v>181</v>
      </c>
      <c r="AU171" s="248" t="s">
        <v>14</v>
      </c>
      <c r="AY171" s="16" t="s">
        <v>180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14</v>
      </c>
      <c r="BK171" s="249">
        <f>ROUND(I171*H171,2)</f>
        <v>0</v>
      </c>
      <c r="BL171" s="16" t="s">
        <v>186</v>
      </c>
      <c r="BM171" s="248" t="s">
        <v>657</v>
      </c>
    </row>
    <row r="172" s="2" customFormat="1" ht="24" customHeight="1">
      <c r="A172" s="37"/>
      <c r="B172" s="38"/>
      <c r="C172" s="236" t="s">
        <v>335</v>
      </c>
      <c r="D172" s="236" t="s">
        <v>181</v>
      </c>
      <c r="E172" s="237" t="s">
        <v>658</v>
      </c>
      <c r="F172" s="238" t="s">
        <v>659</v>
      </c>
      <c r="G172" s="239" t="s">
        <v>184</v>
      </c>
      <c r="H172" s="240">
        <v>1</v>
      </c>
      <c r="I172" s="241"/>
      <c r="J172" s="242">
        <f>ROUND(I172*H172,2)</f>
        <v>0</v>
      </c>
      <c r="K172" s="238" t="s">
        <v>185</v>
      </c>
      <c r="L172" s="243"/>
      <c r="M172" s="244" t="s">
        <v>1</v>
      </c>
      <c r="N172" s="245" t="s">
        <v>41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186</v>
      </c>
      <c r="AT172" s="248" t="s">
        <v>181</v>
      </c>
      <c r="AU172" s="248" t="s">
        <v>14</v>
      </c>
      <c r="AY172" s="16" t="s">
        <v>180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14</v>
      </c>
      <c r="BK172" s="249">
        <f>ROUND(I172*H172,2)</f>
        <v>0</v>
      </c>
      <c r="BL172" s="16" t="s">
        <v>186</v>
      </c>
      <c r="BM172" s="248" t="s">
        <v>660</v>
      </c>
    </row>
    <row r="173" s="2" customFormat="1" ht="48" customHeight="1">
      <c r="A173" s="37"/>
      <c r="B173" s="38"/>
      <c r="C173" s="254" t="s">
        <v>339</v>
      </c>
      <c r="D173" s="254" t="s">
        <v>205</v>
      </c>
      <c r="E173" s="255" t="s">
        <v>661</v>
      </c>
      <c r="F173" s="256" t="s">
        <v>662</v>
      </c>
      <c r="G173" s="257" t="s">
        <v>184</v>
      </c>
      <c r="H173" s="258">
        <v>3</v>
      </c>
      <c r="I173" s="259"/>
      <c r="J173" s="260">
        <f>ROUND(I173*H173,2)</f>
        <v>0</v>
      </c>
      <c r="K173" s="256" t="s">
        <v>185</v>
      </c>
      <c r="L173" s="43"/>
      <c r="M173" s="261" t="s">
        <v>1</v>
      </c>
      <c r="N173" s="262" t="s">
        <v>41</v>
      </c>
      <c r="O173" s="90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208</v>
      </c>
      <c r="AT173" s="248" t="s">
        <v>205</v>
      </c>
      <c r="AU173" s="248" t="s">
        <v>14</v>
      </c>
      <c r="AY173" s="16" t="s">
        <v>180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14</v>
      </c>
      <c r="BK173" s="249">
        <f>ROUND(I173*H173,2)</f>
        <v>0</v>
      </c>
      <c r="BL173" s="16" t="s">
        <v>208</v>
      </c>
      <c r="BM173" s="248" t="s">
        <v>663</v>
      </c>
    </row>
    <row r="174" s="2" customFormat="1" ht="48" customHeight="1">
      <c r="A174" s="37"/>
      <c r="B174" s="38"/>
      <c r="C174" s="254" t="s">
        <v>343</v>
      </c>
      <c r="D174" s="254" t="s">
        <v>205</v>
      </c>
      <c r="E174" s="255" t="s">
        <v>664</v>
      </c>
      <c r="F174" s="256" t="s">
        <v>665</v>
      </c>
      <c r="G174" s="257" t="s">
        <v>184</v>
      </c>
      <c r="H174" s="258">
        <v>2</v>
      </c>
      <c r="I174" s="259"/>
      <c r="J174" s="260">
        <f>ROUND(I174*H174,2)</f>
        <v>0</v>
      </c>
      <c r="K174" s="256" t="s">
        <v>185</v>
      </c>
      <c r="L174" s="43"/>
      <c r="M174" s="261" t="s">
        <v>1</v>
      </c>
      <c r="N174" s="262" t="s">
        <v>41</v>
      </c>
      <c r="O174" s="90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8" t="s">
        <v>208</v>
      </c>
      <c r="AT174" s="248" t="s">
        <v>205</v>
      </c>
      <c r="AU174" s="248" t="s">
        <v>14</v>
      </c>
      <c r="AY174" s="16" t="s">
        <v>180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6" t="s">
        <v>14</v>
      </c>
      <c r="BK174" s="249">
        <f>ROUND(I174*H174,2)</f>
        <v>0</v>
      </c>
      <c r="BL174" s="16" t="s">
        <v>208</v>
      </c>
      <c r="BM174" s="248" t="s">
        <v>666</v>
      </c>
    </row>
    <row r="175" s="2" customFormat="1" ht="48" customHeight="1">
      <c r="A175" s="37"/>
      <c r="B175" s="38"/>
      <c r="C175" s="254" t="s">
        <v>347</v>
      </c>
      <c r="D175" s="254" t="s">
        <v>205</v>
      </c>
      <c r="E175" s="255" t="s">
        <v>667</v>
      </c>
      <c r="F175" s="256" t="s">
        <v>668</v>
      </c>
      <c r="G175" s="257" t="s">
        <v>184</v>
      </c>
      <c r="H175" s="258">
        <v>2</v>
      </c>
      <c r="I175" s="259"/>
      <c r="J175" s="260">
        <f>ROUND(I175*H175,2)</f>
        <v>0</v>
      </c>
      <c r="K175" s="256" t="s">
        <v>185</v>
      </c>
      <c r="L175" s="43"/>
      <c r="M175" s="261" t="s">
        <v>1</v>
      </c>
      <c r="N175" s="262" t="s">
        <v>41</v>
      </c>
      <c r="O175" s="90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8" t="s">
        <v>208</v>
      </c>
      <c r="AT175" s="248" t="s">
        <v>205</v>
      </c>
      <c r="AU175" s="248" t="s">
        <v>14</v>
      </c>
      <c r="AY175" s="16" t="s">
        <v>180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6" t="s">
        <v>14</v>
      </c>
      <c r="BK175" s="249">
        <f>ROUND(I175*H175,2)</f>
        <v>0</v>
      </c>
      <c r="BL175" s="16" t="s">
        <v>208</v>
      </c>
      <c r="BM175" s="248" t="s">
        <v>669</v>
      </c>
    </row>
    <row r="176" s="2" customFormat="1" ht="36" customHeight="1">
      <c r="A176" s="37"/>
      <c r="B176" s="38"/>
      <c r="C176" s="254" t="s">
        <v>354</v>
      </c>
      <c r="D176" s="254" t="s">
        <v>205</v>
      </c>
      <c r="E176" s="255" t="s">
        <v>670</v>
      </c>
      <c r="F176" s="256" t="s">
        <v>671</v>
      </c>
      <c r="G176" s="257" t="s">
        <v>184</v>
      </c>
      <c r="H176" s="258">
        <v>3</v>
      </c>
      <c r="I176" s="259"/>
      <c r="J176" s="260">
        <f>ROUND(I176*H176,2)</f>
        <v>0</v>
      </c>
      <c r="K176" s="256" t="s">
        <v>185</v>
      </c>
      <c r="L176" s="43"/>
      <c r="M176" s="261" t="s">
        <v>1</v>
      </c>
      <c r="N176" s="262" t="s">
        <v>41</v>
      </c>
      <c r="O176" s="90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8" t="s">
        <v>208</v>
      </c>
      <c r="AT176" s="248" t="s">
        <v>205</v>
      </c>
      <c r="AU176" s="248" t="s">
        <v>14</v>
      </c>
      <c r="AY176" s="16" t="s">
        <v>180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6" t="s">
        <v>14</v>
      </c>
      <c r="BK176" s="249">
        <f>ROUND(I176*H176,2)</f>
        <v>0</v>
      </c>
      <c r="BL176" s="16" t="s">
        <v>208</v>
      </c>
      <c r="BM176" s="248" t="s">
        <v>672</v>
      </c>
    </row>
    <row r="177" s="2" customFormat="1" ht="48" customHeight="1">
      <c r="A177" s="37"/>
      <c r="B177" s="38"/>
      <c r="C177" s="254" t="s">
        <v>358</v>
      </c>
      <c r="D177" s="254" t="s">
        <v>205</v>
      </c>
      <c r="E177" s="255" t="s">
        <v>673</v>
      </c>
      <c r="F177" s="256" t="s">
        <v>674</v>
      </c>
      <c r="G177" s="257" t="s">
        <v>229</v>
      </c>
      <c r="H177" s="258">
        <v>24</v>
      </c>
      <c r="I177" s="259"/>
      <c r="J177" s="260">
        <f>ROUND(I177*H177,2)</f>
        <v>0</v>
      </c>
      <c r="K177" s="256" t="s">
        <v>185</v>
      </c>
      <c r="L177" s="43"/>
      <c r="M177" s="261" t="s">
        <v>1</v>
      </c>
      <c r="N177" s="262" t="s">
        <v>41</v>
      </c>
      <c r="O177" s="90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8" t="s">
        <v>208</v>
      </c>
      <c r="AT177" s="248" t="s">
        <v>205</v>
      </c>
      <c r="AU177" s="248" t="s">
        <v>14</v>
      </c>
      <c r="AY177" s="16" t="s">
        <v>180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6" t="s">
        <v>14</v>
      </c>
      <c r="BK177" s="249">
        <f>ROUND(I177*H177,2)</f>
        <v>0</v>
      </c>
      <c r="BL177" s="16" t="s">
        <v>208</v>
      </c>
      <c r="BM177" s="248" t="s">
        <v>675</v>
      </c>
    </row>
    <row r="178" s="2" customFormat="1" ht="36" customHeight="1">
      <c r="A178" s="37"/>
      <c r="B178" s="38"/>
      <c r="C178" s="254" t="s">
        <v>362</v>
      </c>
      <c r="D178" s="254" t="s">
        <v>205</v>
      </c>
      <c r="E178" s="255" t="s">
        <v>676</v>
      </c>
      <c r="F178" s="256" t="s">
        <v>677</v>
      </c>
      <c r="G178" s="257" t="s">
        <v>184</v>
      </c>
      <c r="H178" s="258">
        <v>1</v>
      </c>
      <c r="I178" s="259"/>
      <c r="J178" s="260">
        <f>ROUND(I178*H178,2)</f>
        <v>0</v>
      </c>
      <c r="K178" s="256" t="s">
        <v>185</v>
      </c>
      <c r="L178" s="43"/>
      <c r="M178" s="261" t="s">
        <v>1</v>
      </c>
      <c r="N178" s="262" t="s">
        <v>41</v>
      </c>
      <c r="O178" s="90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8" t="s">
        <v>208</v>
      </c>
      <c r="AT178" s="248" t="s">
        <v>205</v>
      </c>
      <c r="AU178" s="248" t="s">
        <v>14</v>
      </c>
      <c r="AY178" s="16" t="s">
        <v>180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6" t="s">
        <v>14</v>
      </c>
      <c r="BK178" s="249">
        <f>ROUND(I178*H178,2)</f>
        <v>0</v>
      </c>
      <c r="BL178" s="16" t="s">
        <v>208</v>
      </c>
      <c r="BM178" s="248" t="s">
        <v>678</v>
      </c>
    </row>
    <row r="179" s="2" customFormat="1" ht="24" customHeight="1">
      <c r="A179" s="37"/>
      <c r="B179" s="38"/>
      <c r="C179" s="236" t="s">
        <v>366</v>
      </c>
      <c r="D179" s="236" t="s">
        <v>181</v>
      </c>
      <c r="E179" s="237" t="s">
        <v>679</v>
      </c>
      <c r="F179" s="238" t="s">
        <v>680</v>
      </c>
      <c r="G179" s="239" t="s">
        <v>229</v>
      </c>
      <c r="H179" s="240">
        <v>30</v>
      </c>
      <c r="I179" s="241"/>
      <c r="J179" s="242">
        <f>ROUND(I179*H179,2)</f>
        <v>0</v>
      </c>
      <c r="K179" s="238" t="s">
        <v>185</v>
      </c>
      <c r="L179" s="243"/>
      <c r="M179" s="244" t="s">
        <v>1</v>
      </c>
      <c r="N179" s="245" t="s">
        <v>41</v>
      </c>
      <c r="O179" s="90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8" t="s">
        <v>186</v>
      </c>
      <c r="AT179" s="248" t="s">
        <v>181</v>
      </c>
      <c r="AU179" s="248" t="s">
        <v>14</v>
      </c>
      <c r="AY179" s="16" t="s">
        <v>180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6" t="s">
        <v>14</v>
      </c>
      <c r="BK179" s="249">
        <f>ROUND(I179*H179,2)</f>
        <v>0</v>
      </c>
      <c r="BL179" s="16" t="s">
        <v>186</v>
      </c>
      <c r="BM179" s="248" t="s">
        <v>681</v>
      </c>
    </row>
    <row r="180" s="2" customFormat="1" ht="24" customHeight="1">
      <c r="A180" s="37"/>
      <c r="B180" s="38"/>
      <c r="C180" s="236" t="s">
        <v>372</v>
      </c>
      <c r="D180" s="236" t="s">
        <v>181</v>
      </c>
      <c r="E180" s="237" t="s">
        <v>682</v>
      </c>
      <c r="F180" s="238" t="s">
        <v>683</v>
      </c>
      <c r="G180" s="239" t="s">
        <v>229</v>
      </c>
      <c r="H180" s="240">
        <v>30</v>
      </c>
      <c r="I180" s="241"/>
      <c r="J180" s="242">
        <f>ROUND(I180*H180,2)</f>
        <v>0</v>
      </c>
      <c r="K180" s="238" t="s">
        <v>185</v>
      </c>
      <c r="L180" s="243"/>
      <c r="M180" s="244" t="s">
        <v>1</v>
      </c>
      <c r="N180" s="245" t="s">
        <v>41</v>
      </c>
      <c r="O180" s="90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8" t="s">
        <v>186</v>
      </c>
      <c r="AT180" s="248" t="s">
        <v>181</v>
      </c>
      <c r="AU180" s="248" t="s">
        <v>14</v>
      </c>
      <c r="AY180" s="16" t="s">
        <v>180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6" t="s">
        <v>14</v>
      </c>
      <c r="BK180" s="249">
        <f>ROUND(I180*H180,2)</f>
        <v>0</v>
      </c>
      <c r="BL180" s="16" t="s">
        <v>186</v>
      </c>
      <c r="BM180" s="248" t="s">
        <v>684</v>
      </c>
    </row>
    <row r="181" s="2" customFormat="1" ht="24" customHeight="1">
      <c r="A181" s="37"/>
      <c r="B181" s="38"/>
      <c r="C181" s="254" t="s">
        <v>376</v>
      </c>
      <c r="D181" s="254" t="s">
        <v>205</v>
      </c>
      <c r="E181" s="255" t="s">
        <v>685</v>
      </c>
      <c r="F181" s="256" t="s">
        <v>686</v>
      </c>
      <c r="G181" s="257" t="s">
        <v>229</v>
      </c>
      <c r="H181" s="258">
        <v>60</v>
      </c>
      <c r="I181" s="259"/>
      <c r="J181" s="260">
        <f>ROUND(I181*H181,2)</f>
        <v>0</v>
      </c>
      <c r="K181" s="256" t="s">
        <v>185</v>
      </c>
      <c r="L181" s="43"/>
      <c r="M181" s="261" t="s">
        <v>1</v>
      </c>
      <c r="N181" s="262" t="s">
        <v>41</v>
      </c>
      <c r="O181" s="90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8" t="s">
        <v>208</v>
      </c>
      <c r="AT181" s="248" t="s">
        <v>205</v>
      </c>
      <c r="AU181" s="248" t="s">
        <v>14</v>
      </c>
      <c r="AY181" s="16" t="s">
        <v>180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6" t="s">
        <v>14</v>
      </c>
      <c r="BK181" s="249">
        <f>ROUND(I181*H181,2)</f>
        <v>0</v>
      </c>
      <c r="BL181" s="16" t="s">
        <v>208</v>
      </c>
      <c r="BM181" s="248" t="s">
        <v>687</v>
      </c>
    </row>
    <row r="182" s="2" customFormat="1" ht="72" customHeight="1">
      <c r="A182" s="37"/>
      <c r="B182" s="38"/>
      <c r="C182" s="254" t="s">
        <v>380</v>
      </c>
      <c r="D182" s="254" t="s">
        <v>205</v>
      </c>
      <c r="E182" s="255" t="s">
        <v>688</v>
      </c>
      <c r="F182" s="256" t="s">
        <v>689</v>
      </c>
      <c r="G182" s="257" t="s">
        <v>184</v>
      </c>
      <c r="H182" s="258">
        <v>20</v>
      </c>
      <c r="I182" s="259"/>
      <c r="J182" s="260">
        <f>ROUND(I182*H182,2)</f>
        <v>0</v>
      </c>
      <c r="K182" s="256" t="s">
        <v>185</v>
      </c>
      <c r="L182" s="43"/>
      <c r="M182" s="261" t="s">
        <v>1</v>
      </c>
      <c r="N182" s="262" t="s">
        <v>41</v>
      </c>
      <c r="O182" s="90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8" t="s">
        <v>208</v>
      </c>
      <c r="AT182" s="248" t="s">
        <v>205</v>
      </c>
      <c r="AU182" s="248" t="s">
        <v>14</v>
      </c>
      <c r="AY182" s="16" t="s">
        <v>180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6" t="s">
        <v>14</v>
      </c>
      <c r="BK182" s="249">
        <f>ROUND(I182*H182,2)</f>
        <v>0</v>
      </c>
      <c r="BL182" s="16" t="s">
        <v>208</v>
      </c>
      <c r="BM182" s="248" t="s">
        <v>690</v>
      </c>
    </row>
    <row r="183" s="2" customFormat="1" ht="48" customHeight="1">
      <c r="A183" s="37"/>
      <c r="B183" s="38"/>
      <c r="C183" s="236" t="s">
        <v>384</v>
      </c>
      <c r="D183" s="236" t="s">
        <v>181</v>
      </c>
      <c r="E183" s="237" t="s">
        <v>264</v>
      </c>
      <c r="F183" s="238" t="s">
        <v>265</v>
      </c>
      <c r="G183" s="239" t="s">
        <v>184</v>
      </c>
      <c r="H183" s="240">
        <v>1</v>
      </c>
      <c r="I183" s="241"/>
      <c r="J183" s="242">
        <f>ROUND(I183*H183,2)</f>
        <v>0</v>
      </c>
      <c r="K183" s="238" t="s">
        <v>185</v>
      </c>
      <c r="L183" s="243"/>
      <c r="M183" s="244" t="s">
        <v>1</v>
      </c>
      <c r="N183" s="245" t="s">
        <v>41</v>
      </c>
      <c r="O183" s="90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8" t="s">
        <v>208</v>
      </c>
      <c r="AT183" s="248" t="s">
        <v>181</v>
      </c>
      <c r="AU183" s="248" t="s">
        <v>14</v>
      </c>
      <c r="AY183" s="16" t="s">
        <v>180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6" t="s">
        <v>14</v>
      </c>
      <c r="BK183" s="249">
        <f>ROUND(I183*H183,2)</f>
        <v>0</v>
      </c>
      <c r="BL183" s="16" t="s">
        <v>208</v>
      </c>
      <c r="BM183" s="248" t="s">
        <v>691</v>
      </c>
    </row>
    <row r="184" s="2" customFormat="1">
      <c r="A184" s="37"/>
      <c r="B184" s="38"/>
      <c r="C184" s="39"/>
      <c r="D184" s="250" t="s">
        <v>194</v>
      </c>
      <c r="E184" s="39"/>
      <c r="F184" s="251" t="s">
        <v>692</v>
      </c>
      <c r="G184" s="39"/>
      <c r="H184" s="39"/>
      <c r="I184" s="155"/>
      <c r="J184" s="39"/>
      <c r="K184" s="39"/>
      <c r="L184" s="43"/>
      <c r="M184" s="252"/>
      <c r="N184" s="253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194</v>
      </c>
      <c r="AU184" s="16" t="s">
        <v>14</v>
      </c>
    </row>
    <row r="185" s="2" customFormat="1" ht="60" customHeight="1">
      <c r="A185" s="37"/>
      <c r="B185" s="38"/>
      <c r="C185" s="254" t="s">
        <v>388</v>
      </c>
      <c r="D185" s="254" t="s">
        <v>205</v>
      </c>
      <c r="E185" s="255" t="s">
        <v>277</v>
      </c>
      <c r="F185" s="256" t="s">
        <v>278</v>
      </c>
      <c r="G185" s="257" t="s">
        <v>184</v>
      </c>
      <c r="H185" s="258">
        <v>1</v>
      </c>
      <c r="I185" s="259"/>
      <c r="J185" s="260">
        <f>ROUND(I185*H185,2)</f>
        <v>0</v>
      </c>
      <c r="K185" s="256" t="s">
        <v>185</v>
      </c>
      <c r="L185" s="43"/>
      <c r="M185" s="261" t="s">
        <v>1</v>
      </c>
      <c r="N185" s="262" t="s">
        <v>41</v>
      </c>
      <c r="O185" s="90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8" t="s">
        <v>208</v>
      </c>
      <c r="AT185" s="248" t="s">
        <v>205</v>
      </c>
      <c r="AU185" s="248" t="s">
        <v>14</v>
      </c>
      <c r="AY185" s="16" t="s">
        <v>180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6" t="s">
        <v>14</v>
      </c>
      <c r="BK185" s="249">
        <f>ROUND(I185*H185,2)</f>
        <v>0</v>
      </c>
      <c r="BL185" s="16" t="s">
        <v>208</v>
      </c>
      <c r="BM185" s="248" t="s">
        <v>693</v>
      </c>
    </row>
    <row r="186" s="2" customFormat="1" ht="36" customHeight="1">
      <c r="A186" s="37"/>
      <c r="B186" s="38"/>
      <c r="C186" s="254" t="s">
        <v>392</v>
      </c>
      <c r="D186" s="254" t="s">
        <v>205</v>
      </c>
      <c r="E186" s="255" t="s">
        <v>694</v>
      </c>
      <c r="F186" s="256" t="s">
        <v>695</v>
      </c>
      <c r="G186" s="257" t="s">
        <v>184</v>
      </c>
      <c r="H186" s="258">
        <v>2</v>
      </c>
      <c r="I186" s="259"/>
      <c r="J186" s="260">
        <f>ROUND(I186*H186,2)</f>
        <v>0</v>
      </c>
      <c r="K186" s="256" t="s">
        <v>185</v>
      </c>
      <c r="L186" s="43"/>
      <c r="M186" s="261" t="s">
        <v>1</v>
      </c>
      <c r="N186" s="262" t="s">
        <v>41</v>
      </c>
      <c r="O186" s="90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8" t="s">
        <v>208</v>
      </c>
      <c r="AT186" s="248" t="s">
        <v>205</v>
      </c>
      <c r="AU186" s="248" t="s">
        <v>14</v>
      </c>
      <c r="AY186" s="16" t="s">
        <v>180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6" t="s">
        <v>14</v>
      </c>
      <c r="BK186" s="249">
        <f>ROUND(I186*H186,2)</f>
        <v>0</v>
      </c>
      <c r="BL186" s="16" t="s">
        <v>208</v>
      </c>
      <c r="BM186" s="248" t="s">
        <v>696</v>
      </c>
    </row>
    <row r="187" s="2" customFormat="1">
      <c r="A187" s="37"/>
      <c r="B187" s="38"/>
      <c r="C187" s="39"/>
      <c r="D187" s="250" t="s">
        <v>194</v>
      </c>
      <c r="E187" s="39"/>
      <c r="F187" s="251" t="s">
        <v>697</v>
      </c>
      <c r="G187" s="39"/>
      <c r="H187" s="39"/>
      <c r="I187" s="155"/>
      <c r="J187" s="39"/>
      <c r="K187" s="39"/>
      <c r="L187" s="43"/>
      <c r="M187" s="252"/>
      <c r="N187" s="253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194</v>
      </c>
      <c r="AU187" s="16" t="s">
        <v>14</v>
      </c>
    </row>
    <row r="188" s="2" customFormat="1" ht="24" customHeight="1">
      <c r="A188" s="37"/>
      <c r="B188" s="38"/>
      <c r="C188" s="254" t="s">
        <v>396</v>
      </c>
      <c r="D188" s="254" t="s">
        <v>205</v>
      </c>
      <c r="E188" s="255" t="s">
        <v>698</v>
      </c>
      <c r="F188" s="256" t="s">
        <v>699</v>
      </c>
      <c r="G188" s="257" t="s">
        <v>229</v>
      </c>
      <c r="H188" s="258">
        <v>40</v>
      </c>
      <c r="I188" s="259"/>
      <c r="J188" s="260">
        <f>ROUND(I188*H188,2)</f>
        <v>0</v>
      </c>
      <c r="K188" s="256" t="s">
        <v>185</v>
      </c>
      <c r="L188" s="43"/>
      <c r="M188" s="261" t="s">
        <v>1</v>
      </c>
      <c r="N188" s="262" t="s">
        <v>41</v>
      </c>
      <c r="O188" s="90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8" t="s">
        <v>208</v>
      </c>
      <c r="AT188" s="248" t="s">
        <v>205</v>
      </c>
      <c r="AU188" s="248" t="s">
        <v>14</v>
      </c>
      <c r="AY188" s="16" t="s">
        <v>180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6" t="s">
        <v>14</v>
      </c>
      <c r="BK188" s="249">
        <f>ROUND(I188*H188,2)</f>
        <v>0</v>
      </c>
      <c r="BL188" s="16" t="s">
        <v>208</v>
      </c>
      <c r="BM188" s="248" t="s">
        <v>700</v>
      </c>
    </row>
    <row r="189" s="2" customFormat="1">
      <c r="A189" s="37"/>
      <c r="B189" s="38"/>
      <c r="C189" s="39"/>
      <c r="D189" s="250" t="s">
        <v>194</v>
      </c>
      <c r="E189" s="39"/>
      <c r="F189" s="251" t="s">
        <v>701</v>
      </c>
      <c r="G189" s="39"/>
      <c r="H189" s="39"/>
      <c r="I189" s="155"/>
      <c r="J189" s="39"/>
      <c r="K189" s="39"/>
      <c r="L189" s="43"/>
      <c r="M189" s="252"/>
      <c r="N189" s="253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194</v>
      </c>
      <c r="AU189" s="16" t="s">
        <v>14</v>
      </c>
    </row>
    <row r="190" s="2" customFormat="1" ht="72" customHeight="1">
      <c r="A190" s="37"/>
      <c r="B190" s="38"/>
      <c r="C190" s="254" t="s">
        <v>400</v>
      </c>
      <c r="D190" s="254" t="s">
        <v>205</v>
      </c>
      <c r="E190" s="255" t="s">
        <v>389</v>
      </c>
      <c r="F190" s="256" t="s">
        <v>390</v>
      </c>
      <c r="G190" s="257" t="s">
        <v>184</v>
      </c>
      <c r="H190" s="258">
        <v>4</v>
      </c>
      <c r="I190" s="259"/>
      <c r="J190" s="260">
        <f>ROUND(I190*H190,2)</f>
        <v>0</v>
      </c>
      <c r="K190" s="256" t="s">
        <v>185</v>
      </c>
      <c r="L190" s="43"/>
      <c r="M190" s="261" t="s">
        <v>1</v>
      </c>
      <c r="N190" s="262" t="s">
        <v>41</v>
      </c>
      <c r="O190" s="90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8" t="s">
        <v>208</v>
      </c>
      <c r="AT190" s="248" t="s">
        <v>205</v>
      </c>
      <c r="AU190" s="248" t="s">
        <v>14</v>
      </c>
      <c r="AY190" s="16" t="s">
        <v>180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6" t="s">
        <v>14</v>
      </c>
      <c r="BK190" s="249">
        <f>ROUND(I190*H190,2)</f>
        <v>0</v>
      </c>
      <c r="BL190" s="16" t="s">
        <v>208</v>
      </c>
      <c r="BM190" s="248" t="s">
        <v>702</v>
      </c>
    </row>
    <row r="191" s="2" customFormat="1" ht="72" customHeight="1">
      <c r="A191" s="37"/>
      <c r="B191" s="38"/>
      <c r="C191" s="254" t="s">
        <v>404</v>
      </c>
      <c r="D191" s="254" t="s">
        <v>205</v>
      </c>
      <c r="E191" s="255" t="s">
        <v>703</v>
      </c>
      <c r="F191" s="256" t="s">
        <v>704</v>
      </c>
      <c r="G191" s="257" t="s">
        <v>184</v>
      </c>
      <c r="H191" s="258">
        <v>6</v>
      </c>
      <c r="I191" s="259"/>
      <c r="J191" s="260">
        <f>ROUND(I191*H191,2)</f>
        <v>0</v>
      </c>
      <c r="K191" s="256" t="s">
        <v>185</v>
      </c>
      <c r="L191" s="43"/>
      <c r="M191" s="261" t="s">
        <v>1</v>
      </c>
      <c r="N191" s="262" t="s">
        <v>41</v>
      </c>
      <c r="O191" s="90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8" t="s">
        <v>208</v>
      </c>
      <c r="AT191" s="248" t="s">
        <v>205</v>
      </c>
      <c r="AU191" s="248" t="s">
        <v>14</v>
      </c>
      <c r="AY191" s="16" t="s">
        <v>180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6" t="s">
        <v>14</v>
      </c>
      <c r="BK191" s="249">
        <f>ROUND(I191*H191,2)</f>
        <v>0</v>
      </c>
      <c r="BL191" s="16" t="s">
        <v>208</v>
      </c>
      <c r="BM191" s="248" t="s">
        <v>705</v>
      </c>
    </row>
    <row r="192" s="2" customFormat="1" ht="72" customHeight="1">
      <c r="A192" s="37"/>
      <c r="B192" s="38"/>
      <c r="C192" s="254" t="s">
        <v>408</v>
      </c>
      <c r="D192" s="254" t="s">
        <v>205</v>
      </c>
      <c r="E192" s="255" t="s">
        <v>393</v>
      </c>
      <c r="F192" s="256" t="s">
        <v>394</v>
      </c>
      <c r="G192" s="257" t="s">
        <v>184</v>
      </c>
      <c r="H192" s="258">
        <v>1</v>
      </c>
      <c r="I192" s="259"/>
      <c r="J192" s="260">
        <f>ROUND(I192*H192,2)</f>
        <v>0</v>
      </c>
      <c r="K192" s="256" t="s">
        <v>185</v>
      </c>
      <c r="L192" s="43"/>
      <c r="M192" s="261" t="s">
        <v>1</v>
      </c>
      <c r="N192" s="262" t="s">
        <v>41</v>
      </c>
      <c r="O192" s="90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8" t="s">
        <v>208</v>
      </c>
      <c r="AT192" s="248" t="s">
        <v>205</v>
      </c>
      <c r="AU192" s="248" t="s">
        <v>14</v>
      </c>
      <c r="AY192" s="16" t="s">
        <v>180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6" t="s">
        <v>14</v>
      </c>
      <c r="BK192" s="249">
        <f>ROUND(I192*H192,2)</f>
        <v>0</v>
      </c>
      <c r="BL192" s="16" t="s">
        <v>208</v>
      </c>
      <c r="BM192" s="248" t="s">
        <v>706</v>
      </c>
    </row>
    <row r="193" s="2" customFormat="1" ht="24" customHeight="1">
      <c r="A193" s="37"/>
      <c r="B193" s="38"/>
      <c r="C193" s="236" t="s">
        <v>413</v>
      </c>
      <c r="D193" s="236" t="s">
        <v>181</v>
      </c>
      <c r="E193" s="237" t="s">
        <v>348</v>
      </c>
      <c r="F193" s="238" t="s">
        <v>349</v>
      </c>
      <c r="G193" s="239" t="s">
        <v>229</v>
      </c>
      <c r="H193" s="240">
        <v>5</v>
      </c>
      <c r="I193" s="241"/>
      <c r="J193" s="242">
        <f>ROUND(I193*H193,2)</f>
        <v>0</v>
      </c>
      <c r="K193" s="238" t="s">
        <v>185</v>
      </c>
      <c r="L193" s="243"/>
      <c r="M193" s="244" t="s">
        <v>1</v>
      </c>
      <c r="N193" s="245" t="s">
        <v>41</v>
      </c>
      <c r="O193" s="90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8" t="s">
        <v>186</v>
      </c>
      <c r="AT193" s="248" t="s">
        <v>181</v>
      </c>
      <c r="AU193" s="248" t="s">
        <v>14</v>
      </c>
      <c r="AY193" s="16" t="s">
        <v>180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6" t="s">
        <v>14</v>
      </c>
      <c r="BK193" s="249">
        <f>ROUND(I193*H193,2)</f>
        <v>0</v>
      </c>
      <c r="BL193" s="16" t="s">
        <v>186</v>
      </c>
      <c r="BM193" s="248" t="s">
        <v>707</v>
      </c>
    </row>
    <row r="194" s="2" customFormat="1" ht="24" customHeight="1">
      <c r="A194" s="37"/>
      <c r="B194" s="38"/>
      <c r="C194" s="236" t="s">
        <v>417</v>
      </c>
      <c r="D194" s="236" t="s">
        <v>181</v>
      </c>
      <c r="E194" s="237" t="s">
        <v>708</v>
      </c>
      <c r="F194" s="238" t="s">
        <v>709</v>
      </c>
      <c r="G194" s="239" t="s">
        <v>229</v>
      </c>
      <c r="H194" s="240">
        <v>10</v>
      </c>
      <c r="I194" s="241"/>
      <c r="J194" s="242">
        <f>ROUND(I194*H194,2)</f>
        <v>0</v>
      </c>
      <c r="K194" s="238" t="s">
        <v>185</v>
      </c>
      <c r="L194" s="243"/>
      <c r="M194" s="244" t="s">
        <v>1</v>
      </c>
      <c r="N194" s="245" t="s">
        <v>41</v>
      </c>
      <c r="O194" s="90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8" t="s">
        <v>186</v>
      </c>
      <c r="AT194" s="248" t="s">
        <v>181</v>
      </c>
      <c r="AU194" s="248" t="s">
        <v>14</v>
      </c>
      <c r="AY194" s="16" t="s">
        <v>180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6" t="s">
        <v>14</v>
      </c>
      <c r="BK194" s="249">
        <f>ROUND(I194*H194,2)</f>
        <v>0</v>
      </c>
      <c r="BL194" s="16" t="s">
        <v>186</v>
      </c>
      <c r="BM194" s="248" t="s">
        <v>710</v>
      </c>
    </row>
    <row r="195" s="2" customFormat="1" ht="24" customHeight="1">
      <c r="A195" s="37"/>
      <c r="B195" s="38"/>
      <c r="C195" s="236" t="s">
        <v>421</v>
      </c>
      <c r="D195" s="236" t="s">
        <v>181</v>
      </c>
      <c r="E195" s="237" t="s">
        <v>711</v>
      </c>
      <c r="F195" s="238" t="s">
        <v>712</v>
      </c>
      <c r="G195" s="239" t="s">
        <v>229</v>
      </c>
      <c r="H195" s="240">
        <v>5</v>
      </c>
      <c r="I195" s="241"/>
      <c r="J195" s="242">
        <f>ROUND(I195*H195,2)</f>
        <v>0</v>
      </c>
      <c r="K195" s="238" t="s">
        <v>185</v>
      </c>
      <c r="L195" s="243"/>
      <c r="M195" s="244" t="s">
        <v>1</v>
      </c>
      <c r="N195" s="245" t="s">
        <v>41</v>
      </c>
      <c r="O195" s="90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8" t="s">
        <v>186</v>
      </c>
      <c r="AT195" s="248" t="s">
        <v>181</v>
      </c>
      <c r="AU195" s="248" t="s">
        <v>14</v>
      </c>
      <c r="AY195" s="16" t="s">
        <v>180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6" t="s">
        <v>14</v>
      </c>
      <c r="BK195" s="249">
        <f>ROUND(I195*H195,2)</f>
        <v>0</v>
      </c>
      <c r="BL195" s="16" t="s">
        <v>186</v>
      </c>
      <c r="BM195" s="248" t="s">
        <v>713</v>
      </c>
    </row>
    <row r="196" s="2" customFormat="1" ht="24" customHeight="1">
      <c r="A196" s="37"/>
      <c r="B196" s="38"/>
      <c r="C196" s="236" t="s">
        <v>425</v>
      </c>
      <c r="D196" s="236" t="s">
        <v>181</v>
      </c>
      <c r="E196" s="237" t="s">
        <v>401</v>
      </c>
      <c r="F196" s="238" t="s">
        <v>402</v>
      </c>
      <c r="G196" s="239" t="s">
        <v>184</v>
      </c>
      <c r="H196" s="240">
        <v>1</v>
      </c>
      <c r="I196" s="241"/>
      <c r="J196" s="242">
        <f>ROUND(I196*H196,2)</f>
        <v>0</v>
      </c>
      <c r="K196" s="238" t="s">
        <v>185</v>
      </c>
      <c r="L196" s="243"/>
      <c r="M196" s="244" t="s">
        <v>1</v>
      </c>
      <c r="N196" s="245" t="s">
        <v>41</v>
      </c>
      <c r="O196" s="90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8" t="s">
        <v>186</v>
      </c>
      <c r="AT196" s="248" t="s">
        <v>181</v>
      </c>
      <c r="AU196" s="248" t="s">
        <v>14</v>
      </c>
      <c r="AY196" s="16" t="s">
        <v>180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6" t="s">
        <v>14</v>
      </c>
      <c r="BK196" s="249">
        <f>ROUND(I196*H196,2)</f>
        <v>0</v>
      </c>
      <c r="BL196" s="16" t="s">
        <v>186</v>
      </c>
      <c r="BM196" s="248" t="s">
        <v>714</v>
      </c>
    </row>
    <row r="197" s="2" customFormat="1" ht="24" customHeight="1">
      <c r="A197" s="37"/>
      <c r="B197" s="38"/>
      <c r="C197" s="236" t="s">
        <v>429</v>
      </c>
      <c r="D197" s="236" t="s">
        <v>181</v>
      </c>
      <c r="E197" s="237" t="s">
        <v>715</v>
      </c>
      <c r="F197" s="238" t="s">
        <v>716</v>
      </c>
      <c r="G197" s="239" t="s">
        <v>184</v>
      </c>
      <c r="H197" s="240">
        <v>2</v>
      </c>
      <c r="I197" s="241"/>
      <c r="J197" s="242">
        <f>ROUND(I197*H197,2)</f>
        <v>0</v>
      </c>
      <c r="K197" s="238" t="s">
        <v>185</v>
      </c>
      <c r="L197" s="243"/>
      <c r="M197" s="244" t="s">
        <v>1</v>
      </c>
      <c r="N197" s="245" t="s">
        <v>41</v>
      </c>
      <c r="O197" s="90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8" t="s">
        <v>186</v>
      </c>
      <c r="AT197" s="248" t="s">
        <v>181</v>
      </c>
      <c r="AU197" s="248" t="s">
        <v>14</v>
      </c>
      <c r="AY197" s="16" t="s">
        <v>180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6" t="s">
        <v>14</v>
      </c>
      <c r="BK197" s="249">
        <f>ROUND(I197*H197,2)</f>
        <v>0</v>
      </c>
      <c r="BL197" s="16" t="s">
        <v>186</v>
      </c>
      <c r="BM197" s="248" t="s">
        <v>717</v>
      </c>
    </row>
    <row r="198" s="2" customFormat="1" ht="24" customHeight="1">
      <c r="A198" s="37"/>
      <c r="B198" s="38"/>
      <c r="C198" s="236" t="s">
        <v>433</v>
      </c>
      <c r="D198" s="236" t="s">
        <v>181</v>
      </c>
      <c r="E198" s="237" t="s">
        <v>718</v>
      </c>
      <c r="F198" s="238" t="s">
        <v>719</v>
      </c>
      <c r="G198" s="239" t="s">
        <v>184</v>
      </c>
      <c r="H198" s="240">
        <v>1</v>
      </c>
      <c r="I198" s="241"/>
      <c r="J198" s="242">
        <f>ROUND(I198*H198,2)</f>
        <v>0</v>
      </c>
      <c r="K198" s="238" t="s">
        <v>185</v>
      </c>
      <c r="L198" s="243"/>
      <c r="M198" s="244" t="s">
        <v>1</v>
      </c>
      <c r="N198" s="245" t="s">
        <v>41</v>
      </c>
      <c r="O198" s="90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8" t="s">
        <v>186</v>
      </c>
      <c r="AT198" s="248" t="s">
        <v>181</v>
      </c>
      <c r="AU198" s="248" t="s">
        <v>14</v>
      </c>
      <c r="AY198" s="16" t="s">
        <v>180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6" t="s">
        <v>14</v>
      </c>
      <c r="BK198" s="249">
        <f>ROUND(I198*H198,2)</f>
        <v>0</v>
      </c>
      <c r="BL198" s="16" t="s">
        <v>186</v>
      </c>
      <c r="BM198" s="248" t="s">
        <v>720</v>
      </c>
    </row>
    <row r="199" s="2" customFormat="1" ht="36" customHeight="1">
      <c r="A199" s="37"/>
      <c r="B199" s="38"/>
      <c r="C199" s="236" t="s">
        <v>437</v>
      </c>
      <c r="D199" s="236" t="s">
        <v>181</v>
      </c>
      <c r="E199" s="237" t="s">
        <v>721</v>
      </c>
      <c r="F199" s="238" t="s">
        <v>722</v>
      </c>
      <c r="G199" s="239" t="s">
        <v>184</v>
      </c>
      <c r="H199" s="240">
        <v>2</v>
      </c>
      <c r="I199" s="241"/>
      <c r="J199" s="242">
        <f>ROUND(I199*H199,2)</f>
        <v>0</v>
      </c>
      <c r="K199" s="238" t="s">
        <v>185</v>
      </c>
      <c r="L199" s="243"/>
      <c r="M199" s="244" t="s">
        <v>1</v>
      </c>
      <c r="N199" s="245" t="s">
        <v>41</v>
      </c>
      <c r="O199" s="90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8" t="s">
        <v>186</v>
      </c>
      <c r="AT199" s="248" t="s">
        <v>181</v>
      </c>
      <c r="AU199" s="248" t="s">
        <v>14</v>
      </c>
      <c r="AY199" s="16" t="s">
        <v>180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6" t="s">
        <v>14</v>
      </c>
      <c r="BK199" s="249">
        <f>ROUND(I199*H199,2)</f>
        <v>0</v>
      </c>
      <c r="BL199" s="16" t="s">
        <v>186</v>
      </c>
      <c r="BM199" s="248" t="s">
        <v>723</v>
      </c>
    </row>
    <row r="200" s="2" customFormat="1">
      <c r="A200" s="37"/>
      <c r="B200" s="38"/>
      <c r="C200" s="39"/>
      <c r="D200" s="250" t="s">
        <v>194</v>
      </c>
      <c r="E200" s="39"/>
      <c r="F200" s="251" t="s">
        <v>724</v>
      </c>
      <c r="G200" s="39"/>
      <c r="H200" s="39"/>
      <c r="I200" s="155"/>
      <c r="J200" s="39"/>
      <c r="K200" s="39"/>
      <c r="L200" s="43"/>
      <c r="M200" s="252"/>
      <c r="N200" s="253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194</v>
      </c>
      <c r="AU200" s="16" t="s">
        <v>14</v>
      </c>
    </row>
    <row r="201" s="2" customFormat="1" ht="24" customHeight="1">
      <c r="A201" s="37"/>
      <c r="B201" s="38"/>
      <c r="C201" s="254" t="s">
        <v>441</v>
      </c>
      <c r="D201" s="254" t="s">
        <v>205</v>
      </c>
      <c r="E201" s="255" t="s">
        <v>373</v>
      </c>
      <c r="F201" s="256" t="s">
        <v>374</v>
      </c>
      <c r="G201" s="257" t="s">
        <v>229</v>
      </c>
      <c r="H201" s="258">
        <v>10</v>
      </c>
      <c r="I201" s="259"/>
      <c r="J201" s="260">
        <f>ROUND(I201*H201,2)</f>
        <v>0</v>
      </c>
      <c r="K201" s="256" t="s">
        <v>185</v>
      </c>
      <c r="L201" s="43"/>
      <c r="M201" s="261" t="s">
        <v>1</v>
      </c>
      <c r="N201" s="262" t="s">
        <v>41</v>
      </c>
      <c r="O201" s="90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8" t="s">
        <v>208</v>
      </c>
      <c r="AT201" s="248" t="s">
        <v>205</v>
      </c>
      <c r="AU201" s="248" t="s">
        <v>14</v>
      </c>
      <c r="AY201" s="16" t="s">
        <v>180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6" t="s">
        <v>14</v>
      </c>
      <c r="BK201" s="249">
        <f>ROUND(I201*H201,2)</f>
        <v>0</v>
      </c>
      <c r="BL201" s="16" t="s">
        <v>208</v>
      </c>
      <c r="BM201" s="248" t="s">
        <v>725</v>
      </c>
    </row>
    <row r="202" s="2" customFormat="1" ht="24" customHeight="1">
      <c r="A202" s="37"/>
      <c r="B202" s="38"/>
      <c r="C202" s="254" t="s">
        <v>446</v>
      </c>
      <c r="D202" s="254" t="s">
        <v>205</v>
      </c>
      <c r="E202" s="255" t="s">
        <v>726</v>
      </c>
      <c r="F202" s="256" t="s">
        <v>727</v>
      </c>
      <c r="G202" s="257" t="s">
        <v>229</v>
      </c>
      <c r="H202" s="258">
        <v>30</v>
      </c>
      <c r="I202" s="259"/>
      <c r="J202" s="260">
        <f>ROUND(I202*H202,2)</f>
        <v>0</v>
      </c>
      <c r="K202" s="256" t="s">
        <v>185</v>
      </c>
      <c r="L202" s="43"/>
      <c r="M202" s="261" t="s">
        <v>1</v>
      </c>
      <c r="N202" s="262" t="s">
        <v>41</v>
      </c>
      <c r="O202" s="90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8" t="s">
        <v>208</v>
      </c>
      <c r="AT202" s="248" t="s">
        <v>205</v>
      </c>
      <c r="AU202" s="248" t="s">
        <v>14</v>
      </c>
      <c r="AY202" s="16" t="s">
        <v>180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6" t="s">
        <v>14</v>
      </c>
      <c r="BK202" s="249">
        <f>ROUND(I202*H202,2)</f>
        <v>0</v>
      </c>
      <c r="BL202" s="16" t="s">
        <v>208</v>
      </c>
      <c r="BM202" s="248" t="s">
        <v>728</v>
      </c>
    </row>
    <row r="203" s="2" customFormat="1" ht="48" customHeight="1">
      <c r="A203" s="37"/>
      <c r="B203" s="38"/>
      <c r="C203" s="254" t="s">
        <v>450</v>
      </c>
      <c r="D203" s="254" t="s">
        <v>205</v>
      </c>
      <c r="E203" s="255" t="s">
        <v>405</v>
      </c>
      <c r="F203" s="256" t="s">
        <v>406</v>
      </c>
      <c r="G203" s="257" t="s">
        <v>184</v>
      </c>
      <c r="H203" s="258">
        <v>1</v>
      </c>
      <c r="I203" s="259"/>
      <c r="J203" s="260">
        <f>ROUND(I203*H203,2)</f>
        <v>0</v>
      </c>
      <c r="K203" s="256" t="s">
        <v>185</v>
      </c>
      <c r="L203" s="43"/>
      <c r="M203" s="261" t="s">
        <v>1</v>
      </c>
      <c r="N203" s="262" t="s">
        <v>41</v>
      </c>
      <c r="O203" s="90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8" t="s">
        <v>208</v>
      </c>
      <c r="AT203" s="248" t="s">
        <v>205</v>
      </c>
      <c r="AU203" s="248" t="s">
        <v>14</v>
      </c>
      <c r="AY203" s="16" t="s">
        <v>180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6" t="s">
        <v>14</v>
      </c>
      <c r="BK203" s="249">
        <f>ROUND(I203*H203,2)</f>
        <v>0</v>
      </c>
      <c r="BL203" s="16" t="s">
        <v>208</v>
      </c>
      <c r="BM203" s="248" t="s">
        <v>729</v>
      </c>
    </row>
    <row r="204" s="2" customFormat="1" ht="48" customHeight="1">
      <c r="A204" s="37"/>
      <c r="B204" s="38"/>
      <c r="C204" s="254" t="s">
        <v>454</v>
      </c>
      <c r="D204" s="254" t="s">
        <v>205</v>
      </c>
      <c r="E204" s="255" t="s">
        <v>730</v>
      </c>
      <c r="F204" s="256" t="s">
        <v>731</v>
      </c>
      <c r="G204" s="257" t="s">
        <v>184</v>
      </c>
      <c r="H204" s="258">
        <v>3</v>
      </c>
      <c r="I204" s="259"/>
      <c r="J204" s="260">
        <f>ROUND(I204*H204,2)</f>
        <v>0</v>
      </c>
      <c r="K204" s="256" t="s">
        <v>185</v>
      </c>
      <c r="L204" s="43"/>
      <c r="M204" s="261" t="s">
        <v>1</v>
      </c>
      <c r="N204" s="262" t="s">
        <v>41</v>
      </c>
      <c r="O204" s="90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8" t="s">
        <v>208</v>
      </c>
      <c r="AT204" s="248" t="s">
        <v>205</v>
      </c>
      <c r="AU204" s="248" t="s">
        <v>14</v>
      </c>
      <c r="AY204" s="16" t="s">
        <v>180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6" t="s">
        <v>14</v>
      </c>
      <c r="BK204" s="249">
        <f>ROUND(I204*H204,2)</f>
        <v>0</v>
      </c>
      <c r="BL204" s="16" t="s">
        <v>208</v>
      </c>
      <c r="BM204" s="248" t="s">
        <v>732</v>
      </c>
    </row>
    <row r="205" s="2" customFormat="1" ht="24" customHeight="1">
      <c r="A205" s="37"/>
      <c r="B205" s="38"/>
      <c r="C205" s="254" t="s">
        <v>458</v>
      </c>
      <c r="D205" s="254" t="s">
        <v>205</v>
      </c>
      <c r="E205" s="255" t="s">
        <v>733</v>
      </c>
      <c r="F205" s="256" t="s">
        <v>734</v>
      </c>
      <c r="G205" s="257" t="s">
        <v>184</v>
      </c>
      <c r="H205" s="258">
        <v>2</v>
      </c>
      <c r="I205" s="259"/>
      <c r="J205" s="260">
        <f>ROUND(I205*H205,2)</f>
        <v>0</v>
      </c>
      <c r="K205" s="256" t="s">
        <v>185</v>
      </c>
      <c r="L205" s="43"/>
      <c r="M205" s="261" t="s">
        <v>1</v>
      </c>
      <c r="N205" s="262" t="s">
        <v>41</v>
      </c>
      <c r="O205" s="90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8" t="s">
        <v>208</v>
      </c>
      <c r="AT205" s="248" t="s">
        <v>205</v>
      </c>
      <c r="AU205" s="248" t="s">
        <v>14</v>
      </c>
      <c r="AY205" s="16" t="s">
        <v>180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6" t="s">
        <v>14</v>
      </c>
      <c r="BK205" s="249">
        <f>ROUND(I205*H205,2)</f>
        <v>0</v>
      </c>
      <c r="BL205" s="16" t="s">
        <v>208</v>
      </c>
      <c r="BM205" s="248" t="s">
        <v>735</v>
      </c>
    </row>
    <row r="206" s="2" customFormat="1" ht="24" customHeight="1">
      <c r="A206" s="37"/>
      <c r="B206" s="38"/>
      <c r="C206" s="236" t="s">
        <v>462</v>
      </c>
      <c r="D206" s="236" t="s">
        <v>181</v>
      </c>
      <c r="E206" s="237" t="s">
        <v>442</v>
      </c>
      <c r="F206" s="238" t="s">
        <v>443</v>
      </c>
      <c r="G206" s="239" t="s">
        <v>444</v>
      </c>
      <c r="H206" s="240">
        <v>200</v>
      </c>
      <c r="I206" s="241"/>
      <c r="J206" s="242">
        <f>ROUND(I206*H206,2)</f>
        <v>0</v>
      </c>
      <c r="K206" s="238" t="s">
        <v>185</v>
      </c>
      <c r="L206" s="243"/>
      <c r="M206" s="244" t="s">
        <v>1</v>
      </c>
      <c r="N206" s="245" t="s">
        <v>41</v>
      </c>
      <c r="O206" s="90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8" t="s">
        <v>186</v>
      </c>
      <c r="AT206" s="248" t="s">
        <v>181</v>
      </c>
      <c r="AU206" s="248" t="s">
        <v>14</v>
      </c>
      <c r="AY206" s="16" t="s">
        <v>180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6" t="s">
        <v>14</v>
      </c>
      <c r="BK206" s="249">
        <f>ROUND(I206*H206,2)</f>
        <v>0</v>
      </c>
      <c r="BL206" s="16" t="s">
        <v>186</v>
      </c>
      <c r="BM206" s="248" t="s">
        <v>736</v>
      </c>
    </row>
    <row r="207" s="2" customFormat="1" ht="24" customHeight="1">
      <c r="A207" s="37"/>
      <c r="B207" s="38"/>
      <c r="C207" s="236" t="s">
        <v>466</v>
      </c>
      <c r="D207" s="236" t="s">
        <v>181</v>
      </c>
      <c r="E207" s="237" t="s">
        <v>447</v>
      </c>
      <c r="F207" s="238" t="s">
        <v>448</v>
      </c>
      <c r="G207" s="239" t="s">
        <v>184</v>
      </c>
      <c r="H207" s="240">
        <v>5</v>
      </c>
      <c r="I207" s="241"/>
      <c r="J207" s="242">
        <f>ROUND(I207*H207,2)</f>
        <v>0</v>
      </c>
      <c r="K207" s="238" t="s">
        <v>185</v>
      </c>
      <c r="L207" s="243"/>
      <c r="M207" s="244" t="s">
        <v>1</v>
      </c>
      <c r="N207" s="245" t="s">
        <v>41</v>
      </c>
      <c r="O207" s="90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8" t="s">
        <v>186</v>
      </c>
      <c r="AT207" s="248" t="s">
        <v>181</v>
      </c>
      <c r="AU207" s="248" t="s">
        <v>14</v>
      </c>
      <c r="AY207" s="16" t="s">
        <v>180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6" t="s">
        <v>14</v>
      </c>
      <c r="BK207" s="249">
        <f>ROUND(I207*H207,2)</f>
        <v>0</v>
      </c>
      <c r="BL207" s="16" t="s">
        <v>186</v>
      </c>
      <c r="BM207" s="248" t="s">
        <v>737</v>
      </c>
    </row>
    <row r="208" s="2" customFormat="1" ht="24" customHeight="1">
      <c r="A208" s="37"/>
      <c r="B208" s="38"/>
      <c r="C208" s="236" t="s">
        <v>470</v>
      </c>
      <c r="D208" s="236" t="s">
        <v>181</v>
      </c>
      <c r="E208" s="237" t="s">
        <v>451</v>
      </c>
      <c r="F208" s="238" t="s">
        <v>452</v>
      </c>
      <c r="G208" s="239" t="s">
        <v>184</v>
      </c>
      <c r="H208" s="240">
        <v>5</v>
      </c>
      <c r="I208" s="241"/>
      <c r="J208" s="242">
        <f>ROUND(I208*H208,2)</f>
        <v>0</v>
      </c>
      <c r="K208" s="238" t="s">
        <v>185</v>
      </c>
      <c r="L208" s="243"/>
      <c r="M208" s="244" t="s">
        <v>1</v>
      </c>
      <c r="N208" s="245" t="s">
        <v>41</v>
      </c>
      <c r="O208" s="90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8" t="s">
        <v>186</v>
      </c>
      <c r="AT208" s="248" t="s">
        <v>181</v>
      </c>
      <c r="AU208" s="248" t="s">
        <v>14</v>
      </c>
      <c r="AY208" s="16" t="s">
        <v>180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6" t="s">
        <v>14</v>
      </c>
      <c r="BK208" s="249">
        <f>ROUND(I208*H208,2)</f>
        <v>0</v>
      </c>
      <c r="BL208" s="16" t="s">
        <v>186</v>
      </c>
      <c r="BM208" s="248" t="s">
        <v>738</v>
      </c>
    </row>
    <row r="209" s="2" customFormat="1" ht="24" customHeight="1">
      <c r="A209" s="37"/>
      <c r="B209" s="38"/>
      <c r="C209" s="236" t="s">
        <v>474</v>
      </c>
      <c r="D209" s="236" t="s">
        <v>181</v>
      </c>
      <c r="E209" s="237" t="s">
        <v>459</v>
      </c>
      <c r="F209" s="238" t="s">
        <v>460</v>
      </c>
      <c r="G209" s="239" t="s">
        <v>184</v>
      </c>
      <c r="H209" s="240">
        <v>35</v>
      </c>
      <c r="I209" s="241"/>
      <c r="J209" s="242">
        <f>ROUND(I209*H209,2)</f>
        <v>0</v>
      </c>
      <c r="K209" s="238" t="s">
        <v>185</v>
      </c>
      <c r="L209" s="243"/>
      <c r="M209" s="244" t="s">
        <v>1</v>
      </c>
      <c r="N209" s="245" t="s">
        <v>41</v>
      </c>
      <c r="O209" s="90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8" t="s">
        <v>186</v>
      </c>
      <c r="AT209" s="248" t="s">
        <v>181</v>
      </c>
      <c r="AU209" s="248" t="s">
        <v>14</v>
      </c>
      <c r="AY209" s="16" t="s">
        <v>180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6" t="s">
        <v>14</v>
      </c>
      <c r="BK209" s="249">
        <f>ROUND(I209*H209,2)</f>
        <v>0</v>
      </c>
      <c r="BL209" s="16" t="s">
        <v>186</v>
      </c>
      <c r="BM209" s="248" t="s">
        <v>739</v>
      </c>
    </row>
    <row r="210" s="2" customFormat="1" ht="72" customHeight="1">
      <c r="A210" s="37"/>
      <c r="B210" s="38"/>
      <c r="C210" s="254" t="s">
        <v>478</v>
      </c>
      <c r="D210" s="254" t="s">
        <v>205</v>
      </c>
      <c r="E210" s="255" t="s">
        <v>463</v>
      </c>
      <c r="F210" s="256" t="s">
        <v>464</v>
      </c>
      <c r="G210" s="257" t="s">
        <v>229</v>
      </c>
      <c r="H210" s="258">
        <v>200</v>
      </c>
      <c r="I210" s="259"/>
      <c r="J210" s="260">
        <f>ROUND(I210*H210,2)</f>
        <v>0</v>
      </c>
      <c r="K210" s="256" t="s">
        <v>185</v>
      </c>
      <c r="L210" s="43"/>
      <c r="M210" s="261" t="s">
        <v>1</v>
      </c>
      <c r="N210" s="262" t="s">
        <v>41</v>
      </c>
      <c r="O210" s="90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8" t="s">
        <v>208</v>
      </c>
      <c r="AT210" s="248" t="s">
        <v>205</v>
      </c>
      <c r="AU210" s="248" t="s">
        <v>14</v>
      </c>
      <c r="AY210" s="16" t="s">
        <v>180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6" t="s">
        <v>14</v>
      </c>
      <c r="BK210" s="249">
        <f>ROUND(I210*H210,2)</f>
        <v>0</v>
      </c>
      <c r="BL210" s="16" t="s">
        <v>208</v>
      </c>
      <c r="BM210" s="248" t="s">
        <v>740</v>
      </c>
    </row>
    <row r="211" s="2" customFormat="1" ht="48" customHeight="1">
      <c r="A211" s="37"/>
      <c r="B211" s="38"/>
      <c r="C211" s="254" t="s">
        <v>483</v>
      </c>
      <c r="D211" s="254" t="s">
        <v>205</v>
      </c>
      <c r="E211" s="255" t="s">
        <v>467</v>
      </c>
      <c r="F211" s="256" t="s">
        <v>468</v>
      </c>
      <c r="G211" s="257" t="s">
        <v>184</v>
      </c>
      <c r="H211" s="258">
        <v>5</v>
      </c>
      <c r="I211" s="259"/>
      <c r="J211" s="260">
        <f>ROUND(I211*H211,2)</f>
        <v>0</v>
      </c>
      <c r="K211" s="256" t="s">
        <v>185</v>
      </c>
      <c r="L211" s="43"/>
      <c r="M211" s="261" t="s">
        <v>1</v>
      </c>
      <c r="N211" s="262" t="s">
        <v>41</v>
      </c>
      <c r="O211" s="90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8" t="s">
        <v>208</v>
      </c>
      <c r="AT211" s="248" t="s">
        <v>205</v>
      </c>
      <c r="AU211" s="248" t="s">
        <v>14</v>
      </c>
      <c r="AY211" s="16" t="s">
        <v>180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6" t="s">
        <v>14</v>
      </c>
      <c r="BK211" s="249">
        <f>ROUND(I211*H211,2)</f>
        <v>0</v>
      </c>
      <c r="BL211" s="16" t="s">
        <v>208</v>
      </c>
      <c r="BM211" s="248" t="s">
        <v>741</v>
      </c>
    </row>
    <row r="212" s="2" customFormat="1" ht="48" customHeight="1">
      <c r="A212" s="37"/>
      <c r="B212" s="38"/>
      <c r="C212" s="254" t="s">
        <v>487</v>
      </c>
      <c r="D212" s="254" t="s">
        <v>205</v>
      </c>
      <c r="E212" s="255" t="s">
        <v>471</v>
      </c>
      <c r="F212" s="256" t="s">
        <v>472</v>
      </c>
      <c r="G212" s="257" t="s">
        <v>184</v>
      </c>
      <c r="H212" s="258">
        <v>5</v>
      </c>
      <c r="I212" s="259"/>
      <c r="J212" s="260">
        <f>ROUND(I212*H212,2)</f>
        <v>0</v>
      </c>
      <c r="K212" s="256" t="s">
        <v>185</v>
      </c>
      <c r="L212" s="43"/>
      <c r="M212" s="261" t="s">
        <v>1</v>
      </c>
      <c r="N212" s="262" t="s">
        <v>41</v>
      </c>
      <c r="O212" s="90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8" t="s">
        <v>208</v>
      </c>
      <c r="AT212" s="248" t="s">
        <v>205</v>
      </c>
      <c r="AU212" s="248" t="s">
        <v>14</v>
      </c>
      <c r="AY212" s="16" t="s">
        <v>180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6" t="s">
        <v>14</v>
      </c>
      <c r="BK212" s="249">
        <f>ROUND(I212*H212,2)</f>
        <v>0</v>
      </c>
      <c r="BL212" s="16" t="s">
        <v>208</v>
      </c>
      <c r="BM212" s="248" t="s">
        <v>742</v>
      </c>
    </row>
    <row r="213" s="2" customFormat="1" ht="24" customHeight="1">
      <c r="A213" s="37"/>
      <c r="B213" s="38"/>
      <c r="C213" s="254" t="s">
        <v>491</v>
      </c>
      <c r="D213" s="254" t="s">
        <v>205</v>
      </c>
      <c r="E213" s="255" t="s">
        <v>475</v>
      </c>
      <c r="F213" s="256" t="s">
        <v>476</v>
      </c>
      <c r="G213" s="257" t="s">
        <v>184</v>
      </c>
      <c r="H213" s="258">
        <v>35</v>
      </c>
      <c r="I213" s="259"/>
      <c r="J213" s="260">
        <f>ROUND(I213*H213,2)</f>
        <v>0</v>
      </c>
      <c r="K213" s="256" t="s">
        <v>185</v>
      </c>
      <c r="L213" s="43"/>
      <c r="M213" s="261" t="s">
        <v>1</v>
      </c>
      <c r="N213" s="262" t="s">
        <v>41</v>
      </c>
      <c r="O213" s="90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8" t="s">
        <v>208</v>
      </c>
      <c r="AT213" s="248" t="s">
        <v>205</v>
      </c>
      <c r="AU213" s="248" t="s">
        <v>14</v>
      </c>
      <c r="AY213" s="16" t="s">
        <v>180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6" t="s">
        <v>14</v>
      </c>
      <c r="BK213" s="249">
        <f>ROUND(I213*H213,2)</f>
        <v>0</v>
      </c>
      <c r="BL213" s="16" t="s">
        <v>208</v>
      </c>
      <c r="BM213" s="248" t="s">
        <v>743</v>
      </c>
    </row>
    <row r="214" s="2" customFormat="1" ht="24" customHeight="1">
      <c r="A214" s="37"/>
      <c r="B214" s="38"/>
      <c r="C214" s="236" t="s">
        <v>495</v>
      </c>
      <c r="D214" s="236" t="s">
        <v>181</v>
      </c>
      <c r="E214" s="237" t="s">
        <v>744</v>
      </c>
      <c r="F214" s="238" t="s">
        <v>745</v>
      </c>
      <c r="G214" s="239" t="s">
        <v>229</v>
      </c>
      <c r="H214" s="240">
        <v>20</v>
      </c>
      <c r="I214" s="241"/>
      <c r="J214" s="242">
        <f>ROUND(I214*H214,2)</f>
        <v>0</v>
      </c>
      <c r="K214" s="238" t="s">
        <v>185</v>
      </c>
      <c r="L214" s="243"/>
      <c r="M214" s="244" t="s">
        <v>1</v>
      </c>
      <c r="N214" s="245" t="s">
        <v>41</v>
      </c>
      <c r="O214" s="90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8" t="s">
        <v>186</v>
      </c>
      <c r="AT214" s="248" t="s">
        <v>181</v>
      </c>
      <c r="AU214" s="248" t="s">
        <v>14</v>
      </c>
      <c r="AY214" s="16" t="s">
        <v>180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6" t="s">
        <v>14</v>
      </c>
      <c r="BK214" s="249">
        <f>ROUND(I214*H214,2)</f>
        <v>0</v>
      </c>
      <c r="BL214" s="16" t="s">
        <v>186</v>
      </c>
      <c r="BM214" s="248" t="s">
        <v>746</v>
      </c>
    </row>
    <row r="215" s="2" customFormat="1" ht="24" customHeight="1">
      <c r="A215" s="37"/>
      <c r="B215" s="38"/>
      <c r="C215" s="236" t="s">
        <v>499</v>
      </c>
      <c r="D215" s="236" t="s">
        <v>181</v>
      </c>
      <c r="E215" s="237" t="s">
        <v>747</v>
      </c>
      <c r="F215" s="238" t="s">
        <v>748</v>
      </c>
      <c r="G215" s="239" t="s">
        <v>229</v>
      </c>
      <c r="H215" s="240">
        <v>12</v>
      </c>
      <c r="I215" s="241"/>
      <c r="J215" s="242">
        <f>ROUND(I215*H215,2)</f>
        <v>0</v>
      </c>
      <c r="K215" s="238" t="s">
        <v>185</v>
      </c>
      <c r="L215" s="243"/>
      <c r="M215" s="244" t="s">
        <v>1</v>
      </c>
      <c r="N215" s="245" t="s">
        <v>41</v>
      </c>
      <c r="O215" s="90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8" t="s">
        <v>186</v>
      </c>
      <c r="AT215" s="248" t="s">
        <v>181</v>
      </c>
      <c r="AU215" s="248" t="s">
        <v>14</v>
      </c>
      <c r="AY215" s="16" t="s">
        <v>180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6" t="s">
        <v>14</v>
      </c>
      <c r="BK215" s="249">
        <f>ROUND(I215*H215,2)</f>
        <v>0</v>
      </c>
      <c r="BL215" s="16" t="s">
        <v>186</v>
      </c>
      <c r="BM215" s="248" t="s">
        <v>749</v>
      </c>
    </row>
    <row r="216" s="2" customFormat="1" ht="24" customHeight="1">
      <c r="A216" s="37"/>
      <c r="B216" s="38"/>
      <c r="C216" s="236" t="s">
        <v>503</v>
      </c>
      <c r="D216" s="236" t="s">
        <v>181</v>
      </c>
      <c r="E216" s="237" t="s">
        <v>750</v>
      </c>
      <c r="F216" s="238" t="s">
        <v>751</v>
      </c>
      <c r="G216" s="239" t="s">
        <v>184</v>
      </c>
      <c r="H216" s="240">
        <v>2</v>
      </c>
      <c r="I216" s="241"/>
      <c r="J216" s="242">
        <f>ROUND(I216*H216,2)</f>
        <v>0</v>
      </c>
      <c r="K216" s="238" t="s">
        <v>185</v>
      </c>
      <c r="L216" s="243"/>
      <c r="M216" s="244" t="s">
        <v>1</v>
      </c>
      <c r="N216" s="245" t="s">
        <v>41</v>
      </c>
      <c r="O216" s="90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8" t="s">
        <v>186</v>
      </c>
      <c r="AT216" s="248" t="s">
        <v>181</v>
      </c>
      <c r="AU216" s="248" t="s">
        <v>14</v>
      </c>
      <c r="AY216" s="16" t="s">
        <v>180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6" t="s">
        <v>14</v>
      </c>
      <c r="BK216" s="249">
        <f>ROUND(I216*H216,2)</f>
        <v>0</v>
      </c>
      <c r="BL216" s="16" t="s">
        <v>186</v>
      </c>
      <c r="BM216" s="248" t="s">
        <v>752</v>
      </c>
    </row>
    <row r="217" s="2" customFormat="1" ht="24" customHeight="1">
      <c r="A217" s="37"/>
      <c r="B217" s="38"/>
      <c r="C217" s="236" t="s">
        <v>507</v>
      </c>
      <c r="D217" s="236" t="s">
        <v>181</v>
      </c>
      <c r="E217" s="237" t="s">
        <v>753</v>
      </c>
      <c r="F217" s="238" t="s">
        <v>754</v>
      </c>
      <c r="G217" s="239" t="s">
        <v>184</v>
      </c>
      <c r="H217" s="240">
        <v>8</v>
      </c>
      <c r="I217" s="241"/>
      <c r="J217" s="242">
        <f>ROUND(I217*H217,2)</f>
        <v>0</v>
      </c>
      <c r="K217" s="238" t="s">
        <v>185</v>
      </c>
      <c r="L217" s="243"/>
      <c r="M217" s="244" t="s">
        <v>1</v>
      </c>
      <c r="N217" s="245" t="s">
        <v>41</v>
      </c>
      <c r="O217" s="90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8" t="s">
        <v>186</v>
      </c>
      <c r="AT217" s="248" t="s">
        <v>181</v>
      </c>
      <c r="AU217" s="248" t="s">
        <v>14</v>
      </c>
      <c r="AY217" s="16" t="s">
        <v>180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6" t="s">
        <v>14</v>
      </c>
      <c r="BK217" s="249">
        <f>ROUND(I217*H217,2)</f>
        <v>0</v>
      </c>
      <c r="BL217" s="16" t="s">
        <v>186</v>
      </c>
      <c r="BM217" s="248" t="s">
        <v>755</v>
      </c>
    </row>
    <row r="218" s="2" customFormat="1" ht="48" customHeight="1">
      <c r="A218" s="37"/>
      <c r="B218" s="38"/>
      <c r="C218" s="254" t="s">
        <v>511</v>
      </c>
      <c r="D218" s="254" t="s">
        <v>205</v>
      </c>
      <c r="E218" s="255" t="s">
        <v>756</v>
      </c>
      <c r="F218" s="256" t="s">
        <v>757</v>
      </c>
      <c r="G218" s="257" t="s">
        <v>229</v>
      </c>
      <c r="H218" s="258">
        <v>20</v>
      </c>
      <c r="I218" s="259"/>
      <c r="J218" s="260">
        <f>ROUND(I218*H218,2)</f>
        <v>0</v>
      </c>
      <c r="K218" s="256" t="s">
        <v>185</v>
      </c>
      <c r="L218" s="43"/>
      <c r="M218" s="261" t="s">
        <v>1</v>
      </c>
      <c r="N218" s="262" t="s">
        <v>41</v>
      </c>
      <c r="O218" s="90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8" t="s">
        <v>208</v>
      </c>
      <c r="AT218" s="248" t="s">
        <v>205</v>
      </c>
      <c r="AU218" s="248" t="s">
        <v>14</v>
      </c>
      <c r="AY218" s="16" t="s">
        <v>180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6" t="s">
        <v>14</v>
      </c>
      <c r="BK218" s="249">
        <f>ROUND(I218*H218,2)</f>
        <v>0</v>
      </c>
      <c r="BL218" s="16" t="s">
        <v>208</v>
      </c>
      <c r="BM218" s="248" t="s">
        <v>758</v>
      </c>
    </row>
    <row r="219" s="2" customFormat="1" ht="24" customHeight="1">
      <c r="A219" s="37"/>
      <c r="B219" s="38"/>
      <c r="C219" s="254" t="s">
        <v>515</v>
      </c>
      <c r="D219" s="254" t="s">
        <v>205</v>
      </c>
      <c r="E219" s="255" t="s">
        <v>759</v>
      </c>
      <c r="F219" s="256" t="s">
        <v>760</v>
      </c>
      <c r="G219" s="257" t="s">
        <v>229</v>
      </c>
      <c r="H219" s="258">
        <v>12</v>
      </c>
      <c r="I219" s="259"/>
      <c r="J219" s="260">
        <f>ROUND(I219*H219,2)</f>
        <v>0</v>
      </c>
      <c r="K219" s="256" t="s">
        <v>185</v>
      </c>
      <c r="L219" s="43"/>
      <c r="M219" s="261" t="s">
        <v>1</v>
      </c>
      <c r="N219" s="262" t="s">
        <v>41</v>
      </c>
      <c r="O219" s="90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8" t="s">
        <v>208</v>
      </c>
      <c r="AT219" s="248" t="s">
        <v>205</v>
      </c>
      <c r="AU219" s="248" t="s">
        <v>14</v>
      </c>
      <c r="AY219" s="16" t="s">
        <v>180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6" t="s">
        <v>14</v>
      </c>
      <c r="BK219" s="249">
        <f>ROUND(I219*H219,2)</f>
        <v>0</v>
      </c>
      <c r="BL219" s="16" t="s">
        <v>208</v>
      </c>
      <c r="BM219" s="248" t="s">
        <v>761</v>
      </c>
    </row>
    <row r="220" s="2" customFormat="1" ht="24" customHeight="1">
      <c r="A220" s="37"/>
      <c r="B220" s="38"/>
      <c r="C220" s="254" t="s">
        <v>519</v>
      </c>
      <c r="D220" s="254" t="s">
        <v>205</v>
      </c>
      <c r="E220" s="255" t="s">
        <v>762</v>
      </c>
      <c r="F220" s="256" t="s">
        <v>763</v>
      </c>
      <c r="G220" s="257" t="s">
        <v>184</v>
      </c>
      <c r="H220" s="258">
        <v>2</v>
      </c>
      <c r="I220" s="259"/>
      <c r="J220" s="260">
        <f>ROUND(I220*H220,2)</f>
        <v>0</v>
      </c>
      <c r="K220" s="256" t="s">
        <v>185</v>
      </c>
      <c r="L220" s="43"/>
      <c r="M220" s="261" t="s">
        <v>1</v>
      </c>
      <c r="N220" s="262" t="s">
        <v>41</v>
      </c>
      <c r="O220" s="90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8" t="s">
        <v>208</v>
      </c>
      <c r="AT220" s="248" t="s">
        <v>205</v>
      </c>
      <c r="AU220" s="248" t="s">
        <v>14</v>
      </c>
      <c r="AY220" s="16" t="s">
        <v>180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6" t="s">
        <v>14</v>
      </c>
      <c r="BK220" s="249">
        <f>ROUND(I220*H220,2)</f>
        <v>0</v>
      </c>
      <c r="BL220" s="16" t="s">
        <v>208</v>
      </c>
      <c r="BM220" s="248" t="s">
        <v>764</v>
      </c>
    </row>
    <row r="221" s="2" customFormat="1" ht="48" customHeight="1">
      <c r="A221" s="37"/>
      <c r="B221" s="38"/>
      <c r="C221" s="254" t="s">
        <v>523</v>
      </c>
      <c r="D221" s="254" t="s">
        <v>205</v>
      </c>
      <c r="E221" s="255" t="s">
        <v>765</v>
      </c>
      <c r="F221" s="256" t="s">
        <v>766</v>
      </c>
      <c r="G221" s="257" t="s">
        <v>184</v>
      </c>
      <c r="H221" s="258">
        <v>8</v>
      </c>
      <c r="I221" s="259"/>
      <c r="J221" s="260">
        <f>ROUND(I221*H221,2)</f>
        <v>0</v>
      </c>
      <c r="K221" s="256" t="s">
        <v>185</v>
      </c>
      <c r="L221" s="43"/>
      <c r="M221" s="261" t="s">
        <v>1</v>
      </c>
      <c r="N221" s="262" t="s">
        <v>41</v>
      </c>
      <c r="O221" s="90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8" t="s">
        <v>208</v>
      </c>
      <c r="AT221" s="248" t="s">
        <v>205</v>
      </c>
      <c r="AU221" s="248" t="s">
        <v>14</v>
      </c>
      <c r="AY221" s="16" t="s">
        <v>180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6" t="s">
        <v>14</v>
      </c>
      <c r="BK221" s="249">
        <f>ROUND(I221*H221,2)</f>
        <v>0</v>
      </c>
      <c r="BL221" s="16" t="s">
        <v>208</v>
      </c>
      <c r="BM221" s="248" t="s">
        <v>767</v>
      </c>
    </row>
    <row r="222" s="2" customFormat="1" ht="24" customHeight="1">
      <c r="A222" s="37"/>
      <c r="B222" s="38"/>
      <c r="C222" s="254" t="s">
        <v>527</v>
      </c>
      <c r="D222" s="254" t="s">
        <v>205</v>
      </c>
      <c r="E222" s="255" t="s">
        <v>768</v>
      </c>
      <c r="F222" s="256" t="s">
        <v>769</v>
      </c>
      <c r="G222" s="257" t="s">
        <v>184</v>
      </c>
      <c r="H222" s="258">
        <v>8</v>
      </c>
      <c r="I222" s="259"/>
      <c r="J222" s="260">
        <f>ROUND(I222*H222,2)</f>
        <v>0</v>
      </c>
      <c r="K222" s="256" t="s">
        <v>185</v>
      </c>
      <c r="L222" s="43"/>
      <c r="M222" s="261" t="s">
        <v>1</v>
      </c>
      <c r="N222" s="262" t="s">
        <v>41</v>
      </c>
      <c r="O222" s="90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8" t="s">
        <v>208</v>
      </c>
      <c r="AT222" s="248" t="s">
        <v>205</v>
      </c>
      <c r="AU222" s="248" t="s">
        <v>14</v>
      </c>
      <c r="AY222" s="16" t="s">
        <v>180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6" t="s">
        <v>14</v>
      </c>
      <c r="BK222" s="249">
        <f>ROUND(I222*H222,2)</f>
        <v>0</v>
      </c>
      <c r="BL222" s="16" t="s">
        <v>208</v>
      </c>
      <c r="BM222" s="248" t="s">
        <v>770</v>
      </c>
    </row>
    <row r="223" s="2" customFormat="1" ht="36" customHeight="1">
      <c r="A223" s="37"/>
      <c r="B223" s="38"/>
      <c r="C223" s="236" t="s">
        <v>531</v>
      </c>
      <c r="D223" s="236" t="s">
        <v>181</v>
      </c>
      <c r="E223" s="237" t="s">
        <v>771</v>
      </c>
      <c r="F223" s="238" t="s">
        <v>772</v>
      </c>
      <c r="G223" s="239" t="s">
        <v>184</v>
      </c>
      <c r="H223" s="240">
        <v>1</v>
      </c>
      <c r="I223" s="241"/>
      <c r="J223" s="242">
        <f>ROUND(I223*H223,2)</f>
        <v>0</v>
      </c>
      <c r="K223" s="238" t="s">
        <v>185</v>
      </c>
      <c r="L223" s="243"/>
      <c r="M223" s="244" t="s">
        <v>1</v>
      </c>
      <c r="N223" s="245" t="s">
        <v>41</v>
      </c>
      <c r="O223" s="90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8" t="s">
        <v>186</v>
      </c>
      <c r="AT223" s="248" t="s">
        <v>181</v>
      </c>
      <c r="AU223" s="248" t="s">
        <v>14</v>
      </c>
      <c r="AY223" s="16" t="s">
        <v>180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6" t="s">
        <v>14</v>
      </c>
      <c r="BK223" s="249">
        <f>ROUND(I223*H223,2)</f>
        <v>0</v>
      </c>
      <c r="BL223" s="16" t="s">
        <v>186</v>
      </c>
      <c r="BM223" s="248" t="s">
        <v>773</v>
      </c>
    </row>
    <row r="224" s="2" customFormat="1" ht="36" customHeight="1">
      <c r="A224" s="37"/>
      <c r="B224" s="38"/>
      <c r="C224" s="236" t="s">
        <v>535</v>
      </c>
      <c r="D224" s="236" t="s">
        <v>181</v>
      </c>
      <c r="E224" s="237" t="s">
        <v>774</v>
      </c>
      <c r="F224" s="238" t="s">
        <v>775</v>
      </c>
      <c r="G224" s="239" t="s">
        <v>184</v>
      </c>
      <c r="H224" s="240">
        <v>30</v>
      </c>
      <c r="I224" s="241"/>
      <c r="J224" s="242">
        <f>ROUND(I224*H224,2)</f>
        <v>0</v>
      </c>
      <c r="K224" s="238" t="s">
        <v>185</v>
      </c>
      <c r="L224" s="243"/>
      <c r="M224" s="244" t="s">
        <v>1</v>
      </c>
      <c r="N224" s="245" t="s">
        <v>41</v>
      </c>
      <c r="O224" s="90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8" t="s">
        <v>186</v>
      </c>
      <c r="AT224" s="248" t="s">
        <v>181</v>
      </c>
      <c r="AU224" s="248" t="s">
        <v>14</v>
      </c>
      <c r="AY224" s="16" t="s">
        <v>180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6" t="s">
        <v>14</v>
      </c>
      <c r="BK224" s="249">
        <f>ROUND(I224*H224,2)</f>
        <v>0</v>
      </c>
      <c r="BL224" s="16" t="s">
        <v>186</v>
      </c>
      <c r="BM224" s="248" t="s">
        <v>776</v>
      </c>
    </row>
    <row r="225" s="2" customFormat="1" ht="60" customHeight="1">
      <c r="A225" s="37"/>
      <c r="B225" s="38"/>
      <c r="C225" s="236" t="s">
        <v>539</v>
      </c>
      <c r="D225" s="236" t="s">
        <v>181</v>
      </c>
      <c r="E225" s="237" t="s">
        <v>777</v>
      </c>
      <c r="F225" s="238" t="s">
        <v>778</v>
      </c>
      <c r="G225" s="239" t="s">
        <v>184</v>
      </c>
      <c r="H225" s="240">
        <v>1</v>
      </c>
      <c r="I225" s="241"/>
      <c r="J225" s="242">
        <f>ROUND(I225*H225,2)</f>
        <v>0</v>
      </c>
      <c r="K225" s="238" t="s">
        <v>185</v>
      </c>
      <c r="L225" s="243"/>
      <c r="M225" s="244" t="s">
        <v>1</v>
      </c>
      <c r="N225" s="245" t="s">
        <v>41</v>
      </c>
      <c r="O225" s="90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8" t="s">
        <v>186</v>
      </c>
      <c r="AT225" s="248" t="s">
        <v>181</v>
      </c>
      <c r="AU225" s="248" t="s">
        <v>14</v>
      </c>
      <c r="AY225" s="16" t="s">
        <v>180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6" t="s">
        <v>14</v>
      </c>
      <c r="BK225" s="249">
        <f>ROUND(I225*H225,2)</f>
        <v>0</v>
      </c>
      <c r="BL225" s="16" t="s">
        <v>186</v>
      </c>
      <c r="BM225" s="248" t="s">
        <v>779</v>
      </c>
    </row>
    <row r="226" s="2" customFormat="1" ht="36" customHeight="1">
      <c r="A226" s="37"/>
      <c r="B226" s="38"/>
      <c r="C226" s="236" t="s">
        <v>543</v>
      </c>
      <c r="D226" s="236" t="s">
        <v>181</v>
      </c>
      <c r="E226" s="237" t="s">
        <v>780</v>
      </c>
      <c r="F226" s="238" t="s">
        <v>781</v>
      </c>
      <c r="G226" s="239" t="s">
        <v>184</v>
      </c>
      <c r="H226" s="240">
        <v>1</v>
      </c>
      <c r="I226" s="241"/>
      <c r="J226" s="242">
        <f>ROUND(I226*H226,2)</f>
        <v>0</v>
      </c>
      <c r="K226" s="238" t="s">
        <v>185</v>
      </c>
      <c r="L226" s="243"/>
      <c r="M226" s="244" t="s">
        <v>1</v>
      </c>
      <c r="N226" s="245" t="s">
        <v>41</v>
      </c>
      <c r="O226" s="90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8" t="s">
        <v>186</v>
      </c>
      <c r="AT226" s="248" t="s">
        <v>181</v>
      </c>
      <c r="AU226" s="248" t="s">
        <v>14</v>
      </c>
      <c r="AY226" s="16" t="s">
        <v>180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6" t="s">
        <v>14</v>
      </c>
      <c r="BK226" s="249">
        <f>ROUND(I226*H226,2)</f>
        <v>0</v>
      </c>
      <c r="BL226" s="16" t="s">
        <v>186</v>
      </c>
      <c r="BM226" s="248" t="s">
        <v>782</v>
      </c>
    </row>
    <row r="227" s="2" customFormat="1" ht="48" customHeight="1">
      <c r="A227" s="37"/>
      <c r="B227" s="38"/>
      <c r="C227" s="236" t="s">
        <v>547</v>
      </c>
      <c r="D227" s="236" t="s">
        <v>181</v>
      </c>
      <c r="E227" s="237" t="s">
        <v>783</v>
      </c>
      <c r="F227" s="238" t="s">
        <v>784</v>
      </c>
      <c r="G227" s="239" t="s">
        <v>184</v>
      </c>
      <c r="H227" s="240">
        <v>1</v>
      </c>
      <c r="I227" s="241"/>
      <c r="J227" s="242">
        <f>ROUND(I227*H227,2)</f>
        <v>0</v>
      </c>
      <c r="K227" s="238" t="s">
        <v>185</v>
      </c>
      <c r="L227" s="243"/>
      <c r="M227" s="244" t="s">
        <v>1</v>
      </c>
      <c r="N227" s="245" t="s">
        <v>41</v>
      </c>
      <c r="O227" s="90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8" t="s">
        <v>186</v>
      </c>
      <c r="AT227" s="248" t="s">
        <v>181</v>
      </c>
      <c r="AU227" s="248" t="s">
        <v>14</v>
      </c>
      <c r="AY227" s="16" t="s">
        <v>180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6" t="s">
        <v>14</v>
      </c>
      <c r="BK227" s="249">
        <f>ROUND(I227*H227,2)</f>
        <v>0</v>
      </c>
      <c r="BL227" s="16" t="s">
        <v>186</v>
      </c>
      <c r="BM227" s="248" t="s">
        <v>785</v>
      </c>
    </row>
    <row r="228" s="2" customFormat="1" ht="48" customHeight="1">
      <c r="A228" s="37"/>
      <c r="B228" s="38"/>
      <c r="C228" s="254" t="s">
        <v>786</v>
      </c>
      <c r="D228" s="254" t="s">
        <v>205</v>
      </c>
      <c r="E228" s="255" t="s">
        <v>787</v>
      </c>
      <c r="F228" s="256" t="s">
        <v>788</v>
      </c>
      <c r="G228" s="257" t="s">
        <v>184</v>
      </c>
      <c r="H228" s="258">
        <v>1</v>
      </c>
      <c r="I228" s="259"/>
      <c r="J228" s="260">
        <f>ROUND(I228*H228,2)</f>
        <v>0</v>
      </c>
      <c r="K228" s="256" t="s">
        <v>185</v>
      </c>
      <c r="L228" s="43"/>
      <c r="M228" s="261" t="s">
        <v>1</v>
      </c>
      <c r="N228" s="262" t="s">
        <v>41</v>
      </c>
      <c r="O228" s="90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8" t="s">
        <v>208</v>
      </c>
      <c r="AT228" s="248" t="s">
        <v>205</v>
      </c>
      <c r="AU228" s="248" t="s">
        <v>14</v>
      </c>
      <c r="AY228" s="16" t="s">
        <v>180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6" t="s">
        <v>14</v>
      </c>
      <c r="BK228" s="249">
        <f>ROUND(I228*H228,2)</f>
        <v>0</v>
      </c>
      <c r="BL228" s="16" t="s">
        <v>208</v>
      </c>
      <c r="BM228" s="248" t="s">
        <v>789</v>
      </c>
    </row>
    <row r="229" s="2" customFormat="1" ht="96" customHeight="1">
      <c r="A229" s="37"/>
      <c r="B229" s="38"/>
      <c r="C229" s="254" t="s">
        <v>790</v>
      </c>
      <c r="D229" s="254" t="s">
        <v>205</v>
      </c>
      <c r="E229" s="255" t="s">
        <v>791</v>
      </c>
      <c r="F229" s="256" t="s">
        <v>792</v>
      </c>
      <c r="G229" s="257" t="s">
        <v>184</v>
      </c>
      <c r="H229" s="258">
        <v>1</v>
      </c>
      <c r="I229" s="259"/>
      <c r="J229" s="260">
        <f>ROUND(I229*H229,2)</f>
        <v>0</v>
      </c>
      <c r="K229" s="256" t="s">
        <v>185</v>
      </c>
      <c r="L229" s="43"/>
      <c r="M229" s="261" t="s">
        <v>1</v>
      </c>
      <c r="N229" s="262" t="s">
        <v>41</v>
      </c>
      <c r="O229" s="90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8" t="s">
        <v>208</v>
      </c>
      <c r="AT229" s="248" t="s">
        <v>205</v>
      </c>
      <c r="AU229" s="248" t="s">
        <v>14</v>
      </c>
      <c r="AY229" s="16" t="s">
        <v>180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6" t="s">
        <v>14</v>
      </c>
      <c r="BK229" s="249">
        <f>ROUND(I229*H229,2)</f>
        <v>0</v>
      </c>
      <c r="BL229" s="16" t="s">
        <v>208</v>
      </c>
      <c r="BM229" s="248" t="s">
        <v>793</v>
      </c>
    </row>
    <row r="230" s="2" customFormat="1" ht="24" customHeight="1">
      <c r="A230" s="37"/>
      <c r="B230" s="38"/>
      <c r="C230" s="254" t="s">
        <v>794</v>
      </c>
      <c r="D230" s="254" t="s">
        <v>205</v>
      </c>
      <c r="E230" s="255" t="s">
        <v>795</v>
      </c>
      <c r="F230" s="256" t="s">
        <v>796</v>
      </c>
      <c r="G230" s="257" t="s">
        <v>184</v>
      </c>
      <c r="H230" s="258">
        <v>1</v>
      </c>
      <c r="I230" s="259"/>
      <c r="J230" s="260">
        <f>ROUND(I230*H230,2)</f>
        <v>0</v>
      </c>
      <c r="K230" s="256" t="s">
        <v>185</v>
      </c>
      <c r="L230" s="43"/>
      <c r="M230" s="261" t="s">
        <v>1</v>
      </c>
      <c r="N230" s="262" t="s">
        <v>41</v>
      </c>
      <c r="O230" s="90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8" t="s">
        <v>208</v>
      </c>
      <c r="AT230" s="248" t="s">
        <v>205</v>
      </c>
      <c r="AU230" s="248" t="s">
        <v>14</v>
      </c>
      <c r="AY230" s="16" t="s">
        <v>180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6" t="s">
        <v>14</v>
      </c>
      <c r="BK230" s="249">
        <f>ROUND(I230*H230,2)</f>
        <v>0</v>
      </c>
      <c r="BL230" s="16" t="s">
        <v>208</v>
      </c>
      <c r="BM230" s="248" t="s">
        <v>797</v>
      </c>
    </row>
    <row r="231" s="2" customFormat="1" ht="72" customHeight="1">
      <c r="A231" s="37"/>
      <c r="B231" s="38"/>
      <c r="C231" s="254" t="s">
        <v>798</v>
      </c>
      <c r="D231" s="254" t="s">
        <v>205</v>
      </c>
      <c r="E231" s="255" t="s">
        <v>799</v>
      </c>
      <c r="F231" s="256" t="s">
        <v>800</v>
      </c>
      <c r="G231" s="257" t="s">
        <v>184</v>
      </c>
      <c r="H231" s="258">
        <v>2</v>
      </c>
      <c r="I231" s="259"/>
      <c r="J231" s="260">
        <f>ROUND(I231*H231,2)</f>
        <v>0</v>
      </c>
      <c r="K231" s="256" t="s">
        <v>185</v>
      </c>
      <c r="L231" s="43"/>
      <c r="M231" s="261" t="s">
        <v>1</v>
      </c>
      <c r="N231" s="262" t="s">
        <v>41</v>
      </c>
      <c r="O231" s="90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8" t="s">
        <v>208</v>
      </c>
      <c r="AT231" s="248" t="s">
        <v>205</v>
      </c>
      <c r="AU231" s="248" t="s">
        <v>14</v>
      </c>
      <c r="AY231" s="16" t="s">
        <v>180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6" t="s">
        <v>14</v>
      </c>
      <c r="BK231" s="249">
        <f>ROUND(I231*H231,2)</f>
        <v>0</v>
      </c>
      <c r="BL231" s="16" t="s">
        <v>208</v>
      </c>
      <c r="BM231" s="248" t="s">
        <v>801</v>
      </c>
    </row>
    <row r="232" s="2" customFormat="1" ht="24" customHeight="1">
      <c r="A232" s="37"/>
      <c r="B232" s="38"/>
      <c r="C232" s="254" t="s">
        <v>802</v>
      </c>
      <c r="D232" s="254" t="s">
        <v>205</v>
      </c>
      <c r="E232" s="255" t="s">
        <v>803</v>
      </c>
      <c r="F232" s="256" t="s">
        <v>804</v>
      </c>
      <c r="G232" s="257" t="s">
        <v>184</v>
      </c>
      <c r="H232" s="258">
        <v>1</v>
      </c>
      <c r="I232" s="259"/>
      <c r="J232" s="260">
        <f>ROUND(I232*H232,2)</f>
        <v>0</v>
      </c>
      <c r="K232" s="256" t="s">
        <v>185</v>
      </c>
      <c r="L232" s="43"/>
      <c r="M232" s="261" t="s">
        <v>1</v>
      </c>
      <c r="N232" s="262" t="s">
        <v>41</v>
      </c>
      <c r="O232" s="90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8" t="s">
        <v>208</v>
      </c>
      <c r="AT232" s="248" t="s">
        <v>205</v>
      </c>
      <c r="AU232" s="248" t="s">
        <v>14</v>
      </c>
      <c r="AY232" s="16" t="s">
        <v>180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6" t="s">
        <v>14</v>
      </c>
      <c r="BK232" s="249">
        <f>ROUND(I232*H232,2)</f>
        <v>0</v>
      </c>
      <c r="BL232" s="16" t="s">
        <v>208</v>
      </c>
      <c r="BM232" s="248" t="s">
        <v>805</v>
      </c>
    </row>
    <row r="233" s="2" customFormat="1" ht="24" customHeight="1">
      <c r="A233" s="37"/>
      <c r="B233" s="38"/>
      <c r="C233" s="254" t="s">
        <v>806</v>
      </c>
      <c r="D233" s="254" t="s">
        <v>205</v>
      </c>
      <c r="E233" s="255" t="s">
        <v>807</v>
      </c>
      <c r="F233" s="256" t="s">
        <v>808</v>
      </c>
      <c r="G233" s="257" t="s">
        <v>184</v>
      </c>
      <c r="H233" s="258">
        <v>1</v>
      </c>
      <c r="I233" s="259"/>
      <c r="J233" s="260">
        <f>ROUND(I233*H233,2)</f>
        <v>0</v>
      </c>
      <c r="K233" s="256" t="s">
        <v>185</v>
      </c>
      <c r="L233" s="43"/>
      <c r="M233" s="261" t="s">
        <v>1</v>
      </c>
      <c r="N233" s="262" t="s">
        <v>41</v>
      </c>
      <c r="O233" s="90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8" t="s">
        <v>208</v>
      </c>
      <c r="AT233" s="248" t="s">
        <v>205</v>
      </c>
      <c r="AU233" s="248" t="s">
        <v>14</v>
      </c>
      <c r="AY233" s="16" t="s">
        <v>180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6" t="s">
        <v>14</v>
      </c>
      <c r="BK233" s="249">
        <f>ROUND(I233*H233,2)</f>
        <v>0</v>
      </c>
      <c r="BL233" s="16" t="s">
        <v>208</v>
      </c>
      <c r="BM233" s="248" t="s">
        <v>809</v>
      </c>
    </row>
    <row r="234" s="2" customFormat="1" ht="24" customHeight="1">
      <c r="A234" s="37"/>
      <c r="B234" s="38"/>
      <c r="C234" s="254" t="s">
        <v>810</v>
      </c>
      <c r="D234" s="254" t="s">
        <v>205</v>
      </c>
      <c r="E234" s="255" t="s">
        <v>811</v>
      </c>
      <c r="F234" s="256" t="s">
        <v>812</v>
      </c>
      <c r="G234" s="257" t="s">
        <v>184</v>
      </c>
      <c r="H234" s="258">
        <v>1</v>
      </c>
      <c r="I234" s="259"/>
      <c r="J234" s="260">
        <f>ROUND(I234*H234,2)</f>
        <v>0</v>
      </c>
      <c r="K234" s="256" t="s">
        <v>185</v>
      </c>
      <c r="L234" s="43"/>
      <c r="M234" s="261" t="s">
        <v>1</v>
      </c>
      <c r="N234" s="262" t="s">
        <v>41</v>
      </c>
      <c r="O234" s="90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8" t="s">
        <v>208</v>
      </c>
      <c r="AT234" s="248" t="s">
        <v>205</v>
      </c>
      <c r="AU234" s="248" t="s">
        <v>14</v>
      </c>
      <c r="AY234" s="16" t="s">
        <v>180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6" t="s">
        <v>14</v>
      </c>
      <c r="BK234" s="249">
        <f>ROUND(I234*H234,2)</f>
        <v>0</v>
      </c>
      <c r="BL234" s="16" t="s">
        <v>208</v>
      </c>
      <c r="BM234" s="248" t="s">
        <v>813</v>
      </c>
    </row>
    <row r="235" s="2" customFormat="1" ht="24" customHeight="1">
      <c r="A235" s="37"/>
      <c r="B235" s="38"/>
      <c r="C235" s="254" t="s">
        <v>814</v>
      </c>
      <c r="D235" s="254" t="s">
        <v>205</v>
      </c>
      <c r="E235" s="255" t="s">
        <v>815</v>
      </c>
      <c r="F235" s="256" t="s">
        <v>816</v>
      </c>
      <c r="G235" s="257" t="s">
        <v>184</v>
      </c>
      <c r="H235" s="258">
        <v>1</v>
      </c>
      <c r="I235" s="259"/>
      <c r="J235" s="260">
        <f>ROUND(I235*H235,2)</f>
        <v>0</v>
      </c>
      <c r="K235" s="256" t="s">
        <v>185</v>
      </c>
      <c r="L235" s="43"/>
      <c r="M235" s="261" t="s">
        <v>1</v>
      </c>
      <c r="N235" s="262" t="s">
        <v>41</v>
      </c>
      <c r="O235" s="90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8" t="s">
        <v>208</v>
      </c>
      <c r="AT235" s="248" t="s">
        <v>205</v>
      </c>
      <c r="AU235" s="248" t="s">
        <v>14</v>
      </c>
      <c r="AY235" s="16" t="s">
        <v>180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6" t="s">
        <v>14</v>
      </c>
      <c r="BK235" s="249">
        <f>ROUND(I235*H235,2)</f>
        <v>0</v>
      </c>
      <c r="BL235" s="16" t="s">
        <v>208</v>
      </c>
      <c r="BM235" s="248" t="s">
        <v>817</v>
      </c>
    </row>
    <row r="236" s="2" customFormat="1" ht="24" customHeight="1">
      <c r="A236" s="37"/>
      <c r="B236" s="38"/>
      <c r="C236" s="254" t="s">
        <v>818</v>
      </c>
      <c r="D236" s="254" t="s">
        <v>205</v>
      </c>
      <c r="E236" s="255" t="s">
        <v>819</v>
      </c>
      <c r="F236" s="256" t="s">
        <v>820</v>
      </c>
      <c r="G236" s="257" t="s">
        <v>184</v>
      </c>
      <c r="H236" s="258">
        <v>1</v>
      </c>
      <c r="I236" s="259"/>
      <c r="J236" s="260">
        <f>ROUND(I236*H236,2)</f>
        <v>0</v>
      </c>
      <c r="K236" s="256" t="s">
        <v>185</v>
      </c>
      <c r="L236" s="43"/>
      <c r="M236" s="261" t="s">
        <v>1</v>
      </c>
      <c r="N236" s="262" t="s">
        <v>41</v>
      </c>
      <c r="O236" s="90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8" t="s">
        <v>208</v>
      </c>
      <c r="AT236" s="248" t="s">
        <v>205</v>
      </c>
      <c r="AU236" s="248" t="s">
        <v>14</v>
      </c>
      <c r="AY236" s="16" t="s">
        <v>180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6" t="s">
        <v>14</v>
      </c>
      <c r="BK236" s="249">
        <f>ROUND(I236*H236,2)</f>
        <v>0</v>
      </c>
      <c r="BL236" s="16" t="s">
        <v>208</v>
      </c>
      <c r="BM236" s="248" t="s">
        <v>821</v>
      </c>
    </row>
    <row r="237" s="2" customFormat="1" ht="96" customHeight="1">
      <c r="A237" s="37"/>
      <c r="B237" s="38"/>
      <c r="C237" s="254" t="s">
        <v>822</v>
      </c>
      <c r="D237" s="254" t="s">
        <v>205</v>
      </c>
      <c r="E237" s="255" t="s">
        <v>532</v>
      </c>
      <c r="F237" s="256" t="s">
        <v>533</v>
      </c>
      <c r="G237" s="257" t="s">
        <v>184</v>
      </c>
      <c r="H237" s="258">
        <v>1</v>
      </c>
      <c r="I237" s="259"/>
      <c r="J237" s="260">
        <f>ROUND(I237*H237,2)</f>
        <v>0</v>
      </c>
      <c r="K237" s="256" t="s">
        <v>185</v>
      </c>
      <c r="L237" s="43"/>
      <c r="M237" s="261" t="s">
        <v>1</v>
      </c>
      <c r="N237" s="262" t="s">
        <v>41</v>
      </c>
      <c r="O237" s="90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8" t="s">
        <v>208</v>
      </c>
      <c r="AT237" s="248" t="s">
        <v>205</v>
      </c>
      <c r="AU237" s="248" t="s">
        <v>14</v>
      </c>
      <c r="AY237" s="16" t="s">
        <v>180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6" t="s">
        <v>14</v>
      </c>
      <c r="BK237" s="249">
        <f>ROUND(I237*H237,2)</f>
        <v>0</v>
      </c>
      <c r="BL237" s="16" t="s">
        <v>208</v>
      </c>
      <c r="BM237" s="248" t="s">
        <v>823</v>
      </c>
    </row>
    <row r="238" s="2" customFormat="1" ht="24" customHeight="1">
      <c r="A238" s="37"/>
      <c r="B238" s="38"/>
      <c r="C238" s="254" t="s">
        <v>824</v>
      </c>
      <c r="D238" s="254" t="s">
        <v>205</v>
      </c>
      <c r="E238" s="255" t="s">
        <v>536</v>
      </c>
      <c r="F238" s="256" t="s">
        <v>537</v>
      </c>
      <c r="G238" s="257" t="s">
        <v>184</v>
      </c>
      <c r="H238" s="258">
        <v>8</v>
      </c>
      <c r="I238" s="259"/>
      <c r="J238" s="260">
        <f>ROUND(I238*H238,2)</f>
        <v>0</v>
      </c>
      <c r="K238" s="256" t="s">
        <v>185</v>
      </c>
      <c r="L238" s="43"/>
      <c r="M238" s="261" t="s">
        <v>1</v>
      </c>
      <c r="N238" s="262" t="s">
        <v>41</v>
      </c>
      <c r="O238" s="90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8" t="s">
        <v>208</v>
      </c>
      <c r="AT238" s="248" t="s">
        <v>205</v>
      </c>
      <c r="AU238" s="248" t="s">
        <v>14</v>
      </c>
      <c r="AY238" s="16" t="s">
        <v>180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6" t="s">
        <v>14</v>
      </c>
      <c r="BK238" s="249">
        <f>ROUND(I238*H238,2)</f>
        <v>0</v>
      </c>
      <c r="BL238" s="16" t="s">
        <v>208</v>
      </c>
      <c r="BM238" s="248" t="s">
        <v>825</v>
      </c>
    </row>
    <row r="239" s="2" customFormat="1" ht="108" customHeight="1">
      <c r="A239" s="37"/>
      <c r="B239" s="38"/>
      <c r="C239" s="254" t="s">
        <v>826</v>
      </c>
      <c r="D239" s="254" t="s">
        <v>205</v>
      </c>
      <c r="E239" s="255" t="s">
        <v>540</v>
      </c>
      <c r="F239" s="256" t="s">
        <v>541</v>
      </c>
      <c r="G239" s="257" t="s">
        <v>184</v>
      </c>
      <c r="H239" s="258">
        <v>1</v>
      </c>
      <c r="I239" s="259"/>
      <c r="J239" s="260">
        <f>ROUND(I239*H239,2)</f>
        <v>0</v>
      </c>
      <c r="K239" s="256" t="s">
        <v>185</v>
      </c>
      <c r="L239" s="43"/>
      <c r="M239" s="261" t="s">
        <v>1</v>
      </c>
      <c r="N239" s="262" t="s">
        <v>41</v>
      </c>
      <c r="O239" s="90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8" t="s">
        <v>208</v>
      </c>
      <c r="AT239" s="248" t="s">
        <v>205</v>
      </c>
      <c r="AU239" s="248" t="s">
        <v>14</v>
      </c>
      <c r="AY239" s="16" t="s">
        <v>180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6" t="s">
        <v>14</v>
      </c>
      <c r="BK239" s="249">
        <f>ROUND(I239*H239,2)</f>
        <v>0</v>
      </c>
      <c r="BL239" s="16" t="s">
        <v>208</v>
      </c>
      <c r="BM239" s="248" t="s">
        <v>827</v>
      </c>
    </row>
    <row r="240" s="2" customFormat="1" ht="48" customHeight="1">
      <c r="A240" s="37"/>
      <c r="B240" s="38"/>
      <c r="C240" s="254" t="s">
        <v>828</v>
      </c>
      <c r="D240" s="254" t="s">
        <v>205</v>
      </c>
      <c r="E240" s="255" t="s">
        <v>544</v>
      </c>
      <c r="F240" s="256" t="s">
        <v>545</v>
      </c>
      <c r="G240" s="257" t="s">
        <v>184</v>
      </c>
      <c r="H240" s="258">
        <v>8</v>
      </c>
      <c r="I240" s="259"/>
      <c r="J240" s="260">
        <f>ROUND(I240*H240,2)</f>
        <v>0</v>
      </c>
      <c r="K240" s="256" t="s">
        <v>185</v>
      </c>
      <c r="L240" s="43"/>
      <c r="M240" s="261" t="s">
        <v>1</v>
      </c>
      <c r="N240" s="262" t="s">
        <v>41</v>
      </c>
      <c r="O240" s="90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8" t="s">
        <v>208</v>
      </c>
      <c r="AT240" s="248" t="s">
        <v>205</v>
      </c>
      <c r="AU240" s="248" t="s">
        <v>14</v>
      </c>
      <c r="AY240" s="16" t="s">
        <v>180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6" t="s">
        <v>14</v>
      </c>
      <c r="BK240" s="249">
        <f>ROUND(I240*H240,2)</f>
        <v>0</v>
      </c>
      <c r="BL240" s="16" t="s">
        <v>208</v>
      </c>
      <c r="BM240" s="248" t="s">
        <v>829</v>
      </c>
    </row>
    <row r="241" s="2" customFormat="1" ht="36" customHeight="1">
      <c r="A241" s="37"/>
      <c r="B241" s="38"/>
      <c r="C241" s="254" t="s">
        <v>830</v>
      </c>
      <c r="D241" s="254" t="s">
        <v>205</v>
      </c>
      <c r="E241" s="255" t="s">
        <v>548</v>
      </c>
      <c r="F241" s="256" t="s">
        <v>549</v>
      </c>
      <c r="G241" s="257" t="s">
        <v>184</v>
      </c>
      <c r="H241" s="258">
        <v>1</v>
      </c>
      <c r="I241" s="259"/>
      <c r="J241" s="260">
        <f>ROUND(I241*H241,2)</f>
        <v>0</v>
      </c>
      <c r="K241" s="256" t="s">
        <v>185</v>
      </c>
      <c r="L241" s="43"/>
      <c r="M241" s="285" t="s">
        <v>1</v>
      </c>
      <c r="N241" s="286" t="s">
        <v>41</v>
      </c>
      <c r="O241" s="287"/>
      <c r="P241" s="288">
        <f>O241*H241</f>
        <v>0</v>
      </c>
      <c r="Q241" s="288">
        <v>0</v>
      </c>
      <c r="R241" s="288">
        <f>Q241*H241</f>
        <v>0</v>
      </c>
      <c r="S241" s="288">
        <v>0</v>
      </c>
      <c r="T241" s="28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8" t="s">
        <v>208</v>
      </c>
      <c r="AT241" s="248" t="s">
        <v>205</v>
      </c>
      <c r="AU241" s="248" t="s">
        <v>14</v>
      </c>
      <c r="AY241" s="16" t="s">
        <v>180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6" t="s">
        <v>14</v>
      </c>
      <c r="BK241" s="249">
        <f>ROUND(I241*H241,2)</f>
        <v>0</v>
      </c>
      <c r="BL241" s="16" t="s">
        <v>208</v>
      </c>
      <c r="BM241" s="248" t="s">
        <v>831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192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jU5i+RaQ2MFymPicPbFbD1cbmOHRV9a3uAYWd7J+sjaRcZkNb+0sfW19GBChM1kjK8qwX2WSthIsQEuYYrqtoA==" hashValue="LgVUUY5BKR9xNIF4xCfSAeqLFEFYBXpJ95JHJipAC/5neWaPZ3UrwzMmkz8TjYC8M+/uDmXCKgNOldAbVozSAw==" algorithmName="SHA-512" password="CC35"/>
  <autoFilter ref="C124:K24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156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157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832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ROUND((SUM(BE125:BE173)),  2)</f>
        <v>0</v>
      </c>
      <c r="G37" s="37"/>
      <c r="H37" s="37"/>
      <c r="I37" s="171">
        <v>0.20999999999999999</v>
      </c>
      <c r="J37" s="170">
        <f>ROUND(((SUM(BE125:BE173))*I37),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ROUND((SUM(BF125:BF173)),  2)</f>
        <v>0</v>
      </c>
      <c r="G38" s="37"/>
      <c r="H38" s="37"/>
      <c r="I38" s="171">
        <v>0.14999999999999999</v>
      </c>
      <c r="J38" s="170">
        <f>ROUND(((SUM(BF125:BF173))*I38),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ROUND((SUM(BG125:BG173)),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ROUND((SUM(BH125:BH173)),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ROUND((SUM(BI125:BI173)),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156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SO1.1.3 - úprava TS u st.5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164</v>
      </c>
      <c r="E101" s="206"/>
      <c r="F101" s="206"/>
      <c r="G101" s="206"/>
      <c r="H101" s="206"/>
      <c r="I101" s="207"/>
      <c r="J101" s="208">
        <f>J126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55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9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9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165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96" t="str">
        <f>E7</f>
        <v>Oprava rozvodů elektrické energie v ŽST Ústí n.L. západ_v2</v>
      </c>
      <c r="F111" s="31"/>
      <c r="G111" s="31"/>
      <c r="H111" s="31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153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1" customFormat="1" ht="16.5" customHeight="1">
      <c r="B113" s="20"/>
      <c r="C113" s="21"/>
      <c r="D113" s="21"/>
      <c r="E113" s="196" t="s">
        <v>154</v>
      </c>
      <c r="F113" s="21"/>
      <c r="G113" s="21"/>
      <c r="H113" s="21"/>
      <c r="I113" s="146"/>
      <c r="J113" s="21"/>
      <c r="K113" s="21"/>
      <c r="L113" s="19"/>
    </row>
    <row r="114" s="1" customFormat="1" ht="12" customHeight="1">
      <c r="B114" s="20"/>
      <c r="C114" s="31" t="s">
        <v>155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97" t="s">
        <v>156</v>
      </c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157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SO1.1.3 - úprava TS u st.5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157" t="s">
        <v>22</v>
      </c>
      <c r="J119" s="78" t="str">
        <f>IF(J16="","",J16)</f>
        <v>1. 4. 2019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157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157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210"/>
      <c r="B124" s="211"/>
      <c r="C124" s="212" t="s">
        <v>166</v>
      </c>
      <c r="D124" s="213" t="s">
        <v>61</v>
      </c>
      <c r="E124" s="213" t="s">
        <v>57</v>
      </c>
      <c r="F124" s="213" t="s">
        <v>58</v>
      </c>
      <c r="G124" s="213" t="s">
        <v>167</v>
      </c>
      <c r="H124" s="213" t="s">
        <v>168</v>
      </c>
      <c r="I124" s="214" t="s">
        <v>169</v>
      </c>
      <c r="J124" s="213" t="s">
        <v>161</v>
      </c>
      <c r="K124" s="215" t="s">
        <v>170</v>
      </c>
      <c r="L124" s="216"/>
      <c r="M124" s="99" t="s">
        <v>1</v>
      </c>
      <c r="N124" s="100" t="s">
        <v>40</v>
      </c>
      <c r="O124" s="100" t="s">
        <v>171</v>
      </c>
      <c r="P124" s="100" t="s">
        <v>172</v>
      </c>
      <c r="Q124" s="100" t="s">
        <v>173</v>
      </c>
      <c r="R124" s="100" t="s">
        <v>174</v>
      </c>
      <c r="S124" s="100" t="s">
        <v>175</v>
      </c>
      <c r="T124" s="101" t="s">
        <v>176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7"/>
      <c r="B125" s="38"/>
      <c r="C125" s="106" t="s">
        <v>177</v>
      </c>
      <c r="D125" s="39"/>
      <c r="E125" s="39"/>
      <c r="F125" s="39"/>
      <c r="G125" s="39"/>
      <c r="H125" s="39"/>
      <c r="I125" s="155"/>
      <c r="J125" s="217">
        <f>BK125</f>
        <v>0</v>
      </c>
      <c r="K125" s="39"/>
      <c r="L125" s="43"/>
      <c r="M125" s="102"/>
      <c r="N125" s="218"/>
      <c r="O125" s="103"/>
      <c r="P125" s="219">
        <f>P126</f>
        <v>0</v>
      </c>
      <c r="Q125" s="103"/>
      <c r="R125" s="219">
        <f>R126</f>
        <v>0</v>
      </c>
      <c r="S125" s="103"/>
      <c r="T125" s="22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163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75</v>
      </c>
      <c r="E126" s="225" t="s">
        <v>178</v>
      </c>
      <c r="F126" s="225" t="s">
        <v>179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SUM(P127:P173)</f>
        <v>0</v>
      </c>
      <c r="Q126" s="230"/>
      <c r="R126" s="231">
        <f>SUM(R127:R173)</f>
        <v>0</v>
      </c>
      <c r="S126" s="230"/>
      <c r="T126" s="232">
        <f>SUM(T127:T173)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114</v>
      </c>
      <c r="AT126" s="234" t="s">
        <v>75</v>
      </c>
      <c r="AU126" s="234" t="s">
        <v>76</v>
      </c>
      <c r="AY126" s="233" t="s">
        <v>180</v>
      </c>
      <c r="BK126" s="235">
        <f>SUM(BK127:BK173)</f>
        <v>0</v>
      </c>
    </row>
    <row r="127" s="2" customFormat="1" ht="36" customHeight="1">
      <c r="A127" s="37"/>
      <c r="B127" s="38"/>
      <c r="C127" s="236" t="s">
        <v>14</v>
      </c>
      <c r="D127" s="236" t="s">
        <v>181</v>
      </c>
      <c r="E127" s="237" t="s">
        <v>616</v>
      </c>
      <c r="F127" s="238" t="s">
        <v>617</v>
      </c>
      <c r="G127" s="239" t="s">
        <v>184</v>
      </c>
      <c r="H127" s="240">
        <v>1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186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186</v>
      </c>
      <c r="BM127" s="248" t="s">
        <v>833</v>
      </c>
    </row>
    <row r="128" s="2" customFormat="1">
      <c r="A128" s="37"/>
      <c r="B128" s="38"/>
      <c r="C128" s="39"/>
      <c r="D128" s="250" t="s">
        <v>194</v>
      </c>
      <c r="E128" s="39"/>
      <c r="F128" s="251" t="s">
        <v>834</v>
      </c>
      <c r="G128" s="39"/>
      <c r="H128" s="39"/>
      <c r="I128" s="155"/>
      <c r="J128" s="39"/>
      <c r="K128" s="39"/>
      <c r="L128" s="43"/>
      <c r="M128" s="252"/>
      <c r="N128" s="253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194</v>
      </c>
      <c r="AU128" s="16" t="s">
        <v>14</v>
      </c>
    </row>
    <row r="129" s="2" customFormat="1" ht="60" customHeight="1">
      <c r="A129" s="37"/>
      <c r="B129" s="38"/>
      <c r="C129" s="254" t="s">
        <v>84</v>
      </c>
      <c r="D129" s="254" t="s">
        <v>205</v>
      </c>
      <c r="E129" s="255" t="s">
        <v>620</v>
      </c>
      <c r="F129" s="256" t="s">
        <v>621</v>
      </c>
      <c r="G129" s="257" t="s">
        <v>184</v>
      </c>
      <c r="H129" s="258">
        <v>4</v>
      </c>
      <c r="I129" s="259"/>
      <c r="J129" s="260">
        <f>ROUND(I129*H129,2)</f>
        <v>0</v>
      </c>
      <c r="K129" s="256" t="s">
        <v>185</v>
      </c>
      <c r="L129" s="43"/>
      <c r="M129" s="261" t="s">
        <v>1</v>
      </c>
      <c r="N129" s="262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208</v>
      </c>
      <c r="AT129" s="248" t="s">
        <v>205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208</v>
      </c>
      <c r="BM129" s="248" t="s">
        <v>835</v>
      </c>
    </row>
    <row r="130" s="2" customFormat="1" ht="36" customHeight="1">
      <c r="A130" s="37"/>
      <c r="B130" s="38"/>
      <c r="C130" s="254" t="s">
        <v>92</v>
      </c>
      <c r="D130" s="254" t="s">
        <v>205</v>
      </c>
      <c r="E130" s="255" t="s">
        <v>694</v>
      </c>
      <c r="F130" s="256" t="s">
        <v>695</v>
      </c>
      <c r="G130" s="257" t="s">
        <v>184</v>
      </c>
      <c r="H130" s="258">
        <v>6</v>
      </c>
      <c r="I130" s="259"/>
      <c r="J130" s="260">
        <f>ROUND(I130*H130,2)</f>
        <v>0</v>
      </c>
      <c r="K130" s="256" t="s">
        <v>185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208</v>
      </c>
      <c r="AT130" s="248" t="s">
        <v>205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208</v>
      </c>
      <c r="BM130" s="248" t="s">
        <v>836</v>
      </c>
    </row>
    <row r="131" s="2" customFormat="1">
      <c r="A131" s="37"/>
      <c r="B131" s="38"/>
      <c r="C131" s="39"/>
      <c r="D131" s="250" t="s">
        <v>194</v>
      </c>
      <c r="E131" s="39"/>
      <c r="F131" s="251" t="s">
        <v>837</v>
      </c>
      <c r="G131" s="39"/>
      <c r="H131" s="39"/>
      <c r="I131" s="155"/>
      <c r="J131" s="39"/>
      <c r="K131" s="39"/>
      <c r="L131" s="43"/>
      <c r="M131" s="252"/>
      <c r="N131" s="253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194</v>
      </c>
      <c r="AU131" s="16" t="s">
        <v>14</v>
      </c>
    </row>
    <row r="132" s="2" customFormat="1" ht="36" customHeight="1">
      <c r="A132" s="37"/>
      <c r="B132" s="38"/>
      <c r="C132" s="236" t="s">
        <v>114</v>
      </c>
      <c r="D132" s="236" t="s">
        <v>181</v>
      </c>
      <c r="E132" s="237" t="s">
        <v>838</v>
      </c>
      <c r="F132" s="238" t="s">
        <v>839</v>
      </c>
      <c r="G132" s="239" t="s">
        <v>184</v>
      </c>
      <c r="H132" s="240">
        <v>2</v>
      </c>
      <c r="I132" s="241"/>
      <c r="J132" s="242">
        <f>ROUND(I132*H132,2)</f>
        <v>0</v>
      </c>
      <c r="K132" s="238" t="s">
        <v>185</v>
      </c>
      <c r="L132" s="243"/>
      <c r="M132" s="244" t="s">
        <v>1</v>
      </c>
      <c r="N132" s="245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186</v>
      </c>
      <c r="AT132" s="248" t="s">
        <v>181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186</v>
      </c>
      <c r="BM132" s="248" t="s">
        <v>840</v>
      </c>
    </row>
    <row r="133" s="2" customFormat="1">
      <c r="A133" s="37"/>
      <c r="B133" s="38"/>
      <c r="C133" s="39"/>
      <c r="D133" s="250" t="s">
        <v>194</v>
      </c>
      <c r="E133" s="39"/>
      <c r="F133" s="251" t="s">
        <v>841</v>
      </c>
      <c r="G133" s="39"/>
      <c r="H133" s="39"/>
      <c r="I133" s="155"/>
      <c r="J133" s="39"/>
      <c r="K133" s="39"/>
      <c r="L133" s="43"/>
      <c r="M133" s="252"/>
      <c r="N133" s="253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194</v>
      </c>
      <c r="AU133" s="16" t="s">
        <v>14</v>
      </c>
    </row>
    <row r="134" s="2" customFormat="1" ht="60" customHeight="1">
      <c r="A134" s="37"/>
      <c r="B134" s="38"/>
      <c r="C134" s="254" t="s">
        <v>199</v>
      </c>
      <c r="D134" s="254" t="s">
        <v>205</v>
      </c>
      <c r="E134" s="255" t="s">
        <v>626</v>
      </c>
      <c r="F134" s="256" t="s">
        <v>627</v>
      </c>
      <c r="G134" s="257" t="s">
        <v>184</v>
      </c>
      <c r="H134" s="258">
        <v>2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842</v>
      </c>
    </row>
    <row r="135" s="2" customFormat="1" ht="48" customHeight="1">
      <c r="A135" s="37"/>
      <c r="B135" s="38"/>
      <c r="C135" s="254" t="s">
        <v>204</v>
      </c>
      <c r="D135" s="254" t="s">
        <v>205</v>
      </c>
      <c r="E135" s="255" t="s">
        <v>843</v>
      </c>
      <c r="F135" s="256" t="s">
        <v>844</v>
      </c>
      <c r="G135" s="257" t="s">
        <v>184</v>
      </c>
      <c r="H135" s="258">
        <v>1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845</v>
      </c>
    </row>
    <row r="136" s="2" customFormat="1">
      <c r="A136" s="37"/>
      <c r="B136" s="38"/>
      <c r="C136" s="39"/>
      <c r="D136" s="250" t="s">
        <v>194</v>
      </c>
      <c r="E136" s="39"/>
      <c r="F136" s="251" t="s">
        <v>846</v>
      </c>
      <c r="G136" s="39"/>
      <c r="H136" s="39"/>
      <c r="I136" s="155"/>
      <c r="J136" s="39"/>
      <c r="K136" s="39"/>
      <c r="L136" s="43"/>
      <c r="M136" s="252"/>
      <c r="N136" s="253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194</v>
      </c>
      <c r="AU136" s="16" t="s">
        <v>14</v>
      </c>
    </row>
    <row r="137" s="2" customFormat="1" ht="24" customHeight="1">
      <c r="A137" s="37"/>
      <c r="B137" s="38"/>
      <c r="C137" s="236" t="s">
        <v>210</v>
      </c>
      <c r="D137" s="236" t="s">
        <v>181</v>
      </c>
      <c r="E137" s="237" t="s">
        <v>348</v>
      </c>
      <c r="F137" s="238" t="s">
        <v>349</v>
      </c>
      <c r="G137" s="239" t="s">
        <v>229</v>
      </c>
      <c r="H137" s="240">
        <v>15</v>
      </c>
      <c r="I137" s="241"/>
      <c r="J137" s="242">
        <f>ROUND(I137*H137,2)</f>
        <v>0</v>
      </c>
      <c r="K137" s="238" t="s">
        <v>185</v>
      </c>
      <c r="L137" s="243"/>
      <c r="M137" s="244" t="s">
        <v>1</v>
      </c>
      <c r="N137" s="245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186</v>
      </c>
      <c r="AT137" s="248" t="s">
        <v>181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186</v>
      </c>
      <c r="BM137" s="248" t="s">
        <v>847</v>
      </c>
    </row>
    <row r="138" s="2" customFormat="1" ht="24" customHeight="1">
      <c r="A138" s="37"/>
      <c r="B138" s="38"/>
      <c r="C138" s="254" t="s">
        <v>214</v>
      </c>
      <c r="D138" s="254" t="s">
        <v>205</v>
      </c>
      <c r="E138" s="255" t="s">
        <v>373</v>
      </c>
      <c r="F138" s="256" t="s">
        <v>374</v>
      </c>
      <c r="G138" s="257" t="s">
        <v>229</v>
      </c>
      <c r="H138" s="258">
        <v>15</v>
      </c>
      <c r="I138" s="259"/>
      <c r="J138" s="260">
        <f>ROUND(I138*H138,2)</f>
        <v>0</v>
      </c>
      <c r="K138" s="256" t="s">
        <v>185</v>
      </c>
      <c r="L138" s="43"/>
      <c r="M138" s="261" t="s">
        <v>1</v>
      </c>
      <c r="N138" s="262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208</v>
      </c>
      <c r="AT138" s="248" t="s">
        <v>205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208</v>
      </c>
      <c r="BM138" s="248" t="s">
        <v>848</v>
      </c>
    </row>
    <row r="139" s="2" customFormat="1" ht="72" customHeight="1">
      <c r="A139" s="37"/>
      <c r="B139" s="38"/>
      <c r="C139" s="254" t="s">
        <v>218</v>
      </c>
      <c r="D139" s="254" t="s">
        <v>205</v>
      </c>
      <c r="E139" s="255" t="s">
        <v>389</v>
      </c>
      <c r="F139" s="256" t="s">
        <v>390</v>
      </c>
      <c r="G139" s="257" t="s">
        <v>184</v>
      </c>
      <c r="H139" s="258">
        <v>2</v>
      </c>
      <c r="I139" s="259"/>
      <c r="J139" s="260">
        <f>ROUND(I139*H139,2)</f>
        <v>0</v>
      </c>
      <c r="K139" s="256" t="s">
        <v>185</v>
      </c>
      <c r="L139" s="43"/>
      <c r="M139" s="261" t="s">
        <v>1</v>
      </c>
      <c r="N139" s="262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208</v>
      </c>
      <c r="AT139" s="248" t="s">
        <v>205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208</v>
      </c>
      <c r="BM139" s="248" t="s">
        <v>849</v>
      </c>
    </row>
    <row r="140" s="2" customFormat="1" ht="24" customHeight="1">
      <c r="A140" s="37"/>
      <c r="B140" s="38"/>
      <c r="C140" s="236" t="s">
        <v>222</v>
      </c>
      <c r="D140" s="236" t="s">
        <v>181</v>
      </c>
      <c r="E140" s="237" t="s">
        <v>850</v>
      </c>
      <c r="F140" s="238" t="s">
        <v>851</v>
      </c>
      <c r="G140" s="239" t="s">
        <v>229</v>
      </c>
      <c r="H140" s="240">
        <v>50</v>
      </c>
      <c r="I140" s="241"/>
      <c r="J140" s="242">
        <f>ROUND(I140*H140,2)</f>
        <v>0</v>
      </c>
      <c r="K140" s="238" t="s">
        <v>185</v>
      </c>
      <c r="L140" s="2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186</v>
      </c>
      <c r="AT140" s="248" t="s">
        <v>181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186</v>
      </c>
      <c r="BM140" s="248" t="s">
        <v>852</v>
      </c>
    </row>
    <row r="141" s="2" customFormat="1" ht="24" customHeight="1">
      <c r="A141" s="37"/>
      <c r="B141" s="38"/>
      <c r="C141" s="254" t="s">
        <v>226</v>
      </c>
      <c r="D141" s="254" t="s">
        <v>205</v>
      </c>
      <c r="E141" s="255" t="s">
        <v>853</v>
      </c>
      <c r="F141" s="256" t="s">
        <v>854</v>
      </c>
      <c r="G141" s="257" t="s">
        <v>229</v>
      </c>
      <c r="H141" s="258">
        <v>50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855</v>
      </c>
    </row>
    <row r="142" s="2" customFormat="1" ht="36" customHeight="1">
      <c r="A142" s="37"/>
      <c r="B142" s="38"/>
      <c r="C142" s="236" t="s">
        <v>231</v>
      </c>
      <c r="D142" s="236" t="s">
        <v>181</v>
      </c>
      <c r="E142" s="237" t="s">
        <v>856</v>
      </c>
      <c r="F142" s="238" t="s">
        <v>857</v>
      </c>
      <c r="G142" s="239" t="s">
        <v>184</v>
      </c>
      <c r="H142" s="240">
        <v>2</v>
      </c>
      <c r="I142" s="241"/>
      <c r="J142" s="242">
        <f>ROUND(I142*H142,2)</f>
        <v>0</v>
      </c>
      <c r="K142" s="238" t="s">
        <v>185</v>
      </c>
      <c r="L142" s="243"/>
      <c r="M142" s="244" t="s">
        <v>1</v>
      </c>
      <c r="N142" s="245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186</v>
      </c>
      <c r="AT142" s="248" t="s">
        <v>181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186</v>
      </c>
      <c r="BM142" s="248" t="s">
        <v>858</v>
      </c>
    </row>
    <row r="143" s="2" customFormat="1" ht="36" customHeight="1">
      <c r="A143" s="37"/>
      <c r="B143" s="38"/>
      <c r="C143" s="236" t="s">
        <v>235</v>
      </c>
      <c r="D143" s="236" t="s">
        <v>181</v>
      </c>
      <c r="E143" s="237" t="s">
        <v>859</v>
      </c>
      <c r="F143" s="238" t="s">
        <v>860</v>
      </c>
      <c r="G143" s="239" t="s">
        <v>184</v>
      </c>
      <c r="H143" s="240">
        <v>2</v>
      </c>
      <c r="I143" s="241"/>
      <c r="J143" s="242">
        <f>ROUND(I143*H143,2)</f>
        <v>0</v>
      </c>
      <c r="K143" s="238" t="s">
        <v>185</v>
      </c>
      <c r="L143" s="243"/>
      <c r="M143" s="244" t="s">
        <v>1</v>
      </c>
      <c r="N143" s="245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186</v>
      </c>
      <c r="AT143" s="248" t="s">
        <v>181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186</v>
      </c>
      <c r="BM143" s="248" t="s">
        <v>861</v>
      </c>
    </row>
    <row r="144" s="2" customFormat="1" ht="36" customHeight="1">
      <c r="A144" s="37"/>
      <c r="B144" s="38"/>
      <c r="C144" s="254" t="s">
        <v>239</v>
      </c>
      <c r="D144" s="254" t="s">
        <v>205</v>
      </c>
      <c r="E144" s="255" t="s">
        <v>862</v>
      </c>
      <c r="F144" s="256" t="s">
        <v>863</v>
      </c>
      <c r="G144" s="257" t="s">
        <v>184</v>
      </c>
      <c r="H144" s="258">
        <v>2</v>
      </c>
      <c r="I144" s="259"/>
      <c r="J144" s="260">
        <f>ROUND(I144*H144,2)</f>
        <v>0</v>
      </c>
      <c r="K144" s="256" t="s">
        <v>185</v>
      </c>
      <c r="L144" s="43"/>
      <c r="M144" s="261" t="s">
        <v>1</v>
      </c>
      <c r="N144" s="262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208</v>
      </c>
      <c r="AT144" s="248" t="s">
        <v>205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208</v>
      </c>
      <c r="BM144" s="248" t="s">
        <v>864</v>
      </c>
    </row>
    <row r="145" s="2" customFormat="1" ht="60" customHeight="1">
      <c r="A145" s="37"/>
      <c r="B145" s="38"/>
      <c r="C145" s="254" t="s">
        <v>8</v>
      </c>
      <c r="D145" s="254" t="s">
        <v>205</v>
      </c>
      <c r="E145" s="255" t="s">
        <v>865</v>
      </c>
      <c r="F145" s="256" t="s">
        <v>866</v>
      </c>
      <c r="G145" s="257" t="s">
        <v>184</v>
      </c>
      <c r="H145" s="258">
        <v>2</v>
      </c>
      <c r="I145" s="259"/>
      <c r="J145" s="260">
        <f>ROUND(I145*H145,2)</f>
        <v>0</v>
      </c>
      <c r="K145" s="256" t="s">
        <v>185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208</v>
      </c>
      <c r="AT145" s="248" t="s">
        <v>205</v>
      </c>
      <c r="AU145" s="248" t="s">
        <v>14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208</v>
      </c>
      <c r="BM145" s="248" t="s">
        <v>867</v>
      </c>
    </row>
    <row r="146" s="2" customFormat="1" ht="24" customHeight="1">
      <c r="A146" s="37"/>
      <c r="B146" s="38"/>
      <c r="C146" s="254" t="s">
        <v>247</v>
      </c>
      <c r="D146" s="254" t="s">
        <v>205</v>
      </c>
      <c r="E146" s="255" t="s">
        <v>868</v>
      </c>
      <c r="F146" s="256" t="s">
        <v>869</v>
      </c>
      <c r="G146" s="257" t="s">
        <v>184</v>
      </c>
      <c r="H146" s="258">
        <v>5</v>
      </c>
      <c r="I146" s="259"/>
      <c r="J146" s="260">
        <f>ROUND(I146*H146,2)</f>
        <v>0</v>
      </c>
      <c r="K146" s="256" t="s">
        <v>185</v>
      </c>
      <c r="L146" s="43"/>
      <c r="M146" s="261" t="s">
        <v>1</v>
      </c>
      <c r="N146" s="262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208</v>
      </c>
      <c r="AT146" s="248" t="s">
        <v>205</v>
      </c>
      <c r="AU146" s="248" t="s">
        <v>14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208</v>
      </c>
      <c r="BM146" s="248" t="s">
        <v>870</v>
      </c>
    </row>
    <row r="147" s="2" customFormat="1" ht="36" customHeight="1">
      <c r="A147" s="37"/>
      <c r="B147" s="38"/>
      <c r="C147" s="254" t="s">
        <v>251</v>
      </c>
      <c r="D147" s="254" t="s">
        <v>205</v>
      </c>
      <c r="E147" s="255" t="s">
        <v>871</v>
      </c>
      <c r="F147" s="256" t="s">
        <v>872</v>
      </c>
      <c r="G147" s="257" t="s">
        <v>184</v>
      </c>
      <c r="H147" s="258">
        <v>5</v>
      </c>
      <c r="I147" s="259"/>
      <c r="J147" s="260">
        <f>ROUND(I147*H147,2)</f>
        <v>0</v>
      </c>
      <c r="K147" s="256" t="s">
        <v>185</v>
      </c>
      <c r="L147" s="43"/>
      <c r="M147" s="261" t="s">
        <v>1</v>
      </c>
      <c r="N147" s="262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208</v>
      </c>
      <c r="AT147" s="248" t="s">
        <v>205</v>
      </c>
      <c r="AU147" s="248" t="s">
        <v>14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208</v>
      </c>
      <c r="BM147" s="248" t="s">
        <v>873</v>
      </c>
    </row>
    <row r="148" s="2" customFormat="1" ht="24" customHeight="1">
      <c r="A148" s="37"/>
      <c r="B148" s="38"/>
      <c r="C148" s="236" t="s">
        <v>255</v>
      </c>
      <c r="D148" s="236" t="s">
        <v>181</v>
      </c>
      <c r="E148" s="237" t="s">
        <v>355</v>
      </c>
      <c r="F148" s="238" t="s">
        <v>356</v>
      </c>
      <c r="G148" s="239" t="s">
        <v>229</v>
      </c>
      <c r="H148" s="240">
        <v>160</v>
      </c>
      <c r="I148" s="241"/>
      <c r="J148" s="242">
        <f>ROUND(I148*H148,2)</f>
        <v>0</v>
      </c>
      <c r="K148" s="238" t="s">
        <v>185</v>
      </c>
      <c r="L148" s="243"/>
      <c r="M148" s="244" t="s">
        <v>1</v>
      </c>
      <c r="N148" s="245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186</v>
      </c>
      <c r="AT148" s="248" t="s">
        <v>181</v>
      </c>
      <c r="AU148" s="248" t="s">
        <v>14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186</v>
      </c>
      <c r="BM148" s="248" t="s">
        <v>874</v>
      </c>
    </row>
    <row r="149" s="2" customFormat="1" ht="24" customHeight="1">
      <c r="A149" s="37"/>
      <c r="B149" s="38"/>
      <c r="C149" s="236" t="s">
        <v>259</v>
      </c>
      <c r="D149" s="236" t="s">
        <v>181</v>
      </c>
      <c r="E149" s="237" t="s">
        <v>875</v>
      </c>
      <c r="F149" s="238" t="s">
        <v>876</v>
      </c>
      <c r="G149" s="239" t="s">
        <v>184</v>
      </c>
      <c r="H149" s="240">
        <v>2</v>
      </c>
      <c r="I149" s="241"/>
      <c r="J149" s="242">
        <f>ROUND(I149*H149,2)</f>
        <v>0</v>
      </c>
      <c r="K149" s="238" t="s">
        <v>185</v>
      </c>
      <c r="L149" s="243"/>
      <c r="M149" s="244" t="s">
        <v>1</v>
      </c>
      <c r="N149" s="245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186</v>
      </c>
      <c r="AT149" s="248" t="s">
        <v>181</v>
      </c>
      <c r="AU149" s="248" t="s">
        <v>14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186</v>
      </c>
      <c r="BM149" s="248" t="s">
        <v>877</v>
      </c>
    </row>
    <row r="150" s="2" customFormat="1" ht="24" customHeight="1">
      <c r="A150" s="37"/>
      <c r="B150" s="38"/>
      <c r="C150" s="254" t="s">
        <v>263</v>
      </c>
      <c r="D150" s="254" t="s">
        <v>205</v>
      </c>
      <c r="E150" s="255" t="s">
        <v>377</v>
      </c>
      <c r="F150" s="256" t="s">
        <v>378</v>
      </c>
      <c r="G150" s="257" t="s">
        <v>229</v>
      </c>
      <c r="H150" s="258">
        <v>360</v>
      </c>
      <c r="I150" s="259"/>
      <c r="J150" s="260">
        <f>ROUND(I150*H150,2)</f>
        <v>0</v>
      </c>
      <c r="K150" s="256" t="s">
        <v>185</v>
      </c>
      <c r="L150" s="43"/>
      <c r="M150" s="261" t="s">
        <v>1</v>
      </c>
      <c r="N150" s="262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208</v>
      </c>
      <c r="AT150" s="248" t="s">
        <v>205</v>
      </c>
      <c r="AU150" s="248" t="s">
        <v>14</v>
      </c>
      <c r="AY150" s="16" t="s">
        <v>180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14</v>
      </c>
      <c r="BK150" s="249">
        <f>ROUND(I150*H150,2)</f>
        <v>0</v>
      </c>
      <c r="BL150" s="16" t="s">
        <v>208</v>
      </c>
      <c r="BM150" s="248" t="s">
        <v>878</v>
      </c>
    </row>
    <row r="151" s="2" customFormat="1" ht="72" customHeight="1">
      <c r="A151" s="37"/>
      <c r="B151" s="38"/>
      <c r="C151" s="254" t="s">
        <v>7</v>
      </c>
      <c r="D151" s="254" t="s">
        <v>205</v>
      </c>
      <c r="E151" s="255" t="s">
        <v>393</v>
      </c>
      <c r="F151" s="256" t="s">
        <v>394</v>
      </c>
      <c r="G151" s="257" t="s">
        <v>184</v>
      </c>
      <c r="H151" s="258">
        <v>12</v>
      </c>
      <c r="I151" s="259"/>
      <c r="J151" s="260">
        <f>ROUND(I151*H151,2)</f>
        <v>0</v>
      </c>
      <c r="K151" s="256" t="s">
        <v>185</v>
      </c>
      <c r="L151" s="43"/>
      <c r="M151" s="261" t="s">
        <v>1</v>
      </c>
      <c r="N151" s="262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208</v>
      </c>
      <c r="AT151" s="248" t="s">
        <v>205</v>
      </c>
      <c r="AU151" s="248" t="s">
        <v>14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208</v>
      </c>
      <c r="BM151" s="248" t="s">
        <v>879</v>
      </c>
    </row>
    <row r="152" s="2" customFormat="1" ht="48" customHeight="1">
      <c r="A152" s="37"/>
      <c r="B152" s="38"/>
      <c r="C152" s="254" t="s">
        <v>272</v>
      </c>
      <c r="D152" s="254" t="s">
        <v>205</v>
      </c>
      <c r="E152" s="255" t="s">
        <v>880</v>
      </c>
      <c r="F152" s="256" t="s">
        <v>881</v>
      </c>
      <c r="G152" s="257" t="s">
        <v>184</v>
      </c>
      <c r="H152" s="258">
        <v>2</v>
      </c>
      <c r="I152" s="259"/>
      <c r="J152" s="260">
        <f>ROUND(I152*H152,2)</f>
        <v>0</v>
      </c>
      <c r="K152" s="256" t="s">
        <v>185</v>
      </c>
      <c r="L152" s="43"/>
      <c r="M152" s="261" t="s">
        <v>1</v>
      </c>
      <c r="N152" s="262" t="s">
        <v>41</v>
      </c>
      <c r="O152" s="90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208</v>
      </c>
      <c r="AT152" s="248" t="s">
        <v>205</v>
      </c>
      <c r="AU152" s="248" t="s">
        <v>14</v>
      </c>
      <c r="AY152" s="16" t="s">
        <v>180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14</v>
      </c>
      <c r="BK152" s="249">
        <f>ROUND(I152*H152,2)</f>
        <v>0</v>
      </c>
      <c r="BL152" s="16" t="s">
        <v>208</v>
      </c>
      <c r="BM152" s="248" t="s">
        <v>882</v>
      </c>
    </row>
    <row r="153" s="2" customFormat="1" ht="24" customHeight="1">
      <c r="A153" s="37"/>
      <c r="B153" s="38"/>
      <c r="C153" s="254" t="s">
        <v>276</v>
      </c>
      <c r="D153" s="254" t="s">
        <v>205</v>
      </c>
      <c r="E153" s="255" t="s">
        <v>385</v>
      </c>
      <c r="F153" s="256" t="s">
        <v>386</v>
      </c>
      <c r="G153" s="257" t="s">
        <v>229</v>
      </c>
      <c r="H153" s="258">
        <v>300</v>
      </c>
      <c r="I153" s="259"/>
      <c r="J153" s="260">
        <f>ROUND(I153*H153,2)</f>
        <v>0</v>
      </c>
      <c r="K153" s="256" t="s">
        <v>185</v>
      </c>
      <c r="L153" s="43"/>
      <c r="M153" s="261" t="s">
        <v>1</v>
      </c>
      <c r="N153" s="262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208</v>
      </c>
      <c r="AT153" s="248" t="s">
        <v>205</v>
      </c>
      <c r="AU153" s="248" t="s">
        <v>14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208</v>
      </c>
      <c r="BM153" s="248" t="s">
        <v>883</v>
      </c>
    </row>
    <row r="154" s="2" customFormat="1" ht="72" customHeight="1">
      <c r="A154" s="37"/>
      <c r="B154" s="38"/>
      <c r="C154" s="254" t="s">
        <v>280</v>
      </c>
      <c r="D154" s="254" t="s">
        <v>205</v>
      </c>
      <c r="E154" s="255" t="s">
        <v>397</v>
      </c>
      <c r="F154" s="256" t="s">
        <v>398</v>
      </c>
      <c r="G154" s="257" t="s">
        <v>184</v>
      </c>
      <c r="H154" s="258">
        <v>10</v>
      </c>
      <c r="I154" s="259"/>
      <c r="J154" s="260">
        <f>ROUND(I154*H154,2)</f>
        <v>0</v>
      </c>
      <c r="K154" s="256" t="s">
        <v>185</v>
      </c>
      <c r="L154" s="43"/>
      <c r="M154" s="261" t="s">
        <v>1</v>
      </c>
      <c r="N154" s="262" t="s">
        <v>41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208</v>
      </c>
      <c r="AT154" s="248" t="s">
        <v>205</v>
      </c>
      <c r="AU154" s="248" t="s">
        <v>14</v>
      </c>
      <c r="AY154" s="16" t="s">
        <v>180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14</v>
      </c>
      <c r="BK154" s="249">
        <f>ROUND(I154*H154,2)</f>
        <v>0</v>
      </c>
      <c r="BL154" s="16" t="s">
        <v>208</v>
      </c>
      <c r="BM154" s="248" t="s">
        <v>884</v>
      </c>
    </row>
    <row r="155" s="2" customFormat="1" ht="24" customHeight="1">
      <c r="A155" s="37"/>
      <c r="B155" s="38"/>
      <c r="C155" s="254" t="s">
        <v>284</v>
      </c>
      <c r="D155" s="254" t="s">
        <v>205</v>
      </c>
      <c r="E155" s="255" t="s">
        <v>698</v>
      </c>
      <c r="F155" s="256" t="s">
        <v>699</v>
      </c>
      <c r="G155" s="257" t="s">
        <v>229</v>
      </c>
      <c r="H155" s="258">
        <v>500</v>
      </c>
      <c r="I155" s="259"/>
      <c r="J155" s="260">
        <f>ROUND(I155*H155,2)</f>
        <v>0</v>
      </c>
      <c r="K155" s="256" t="s">
        <v>185</v>
      </c>
      <c r="L155" s="43"/>
      <c r="M155" s="261" t="s">
        <v>1</v>
      </c>
      <c r="N155" s="262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208</v>
      </c>
      <c r="AT155" s="248" t="s">
        <v>205</v>
      </c>
      <c r="AU155" s="248" t="s">
        <v>14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208</v>
      </c>
      <c r="BM155" s="248" t="s">
        <v>885</v>
      </c>
    </row>
    <row r="156" s="2" customFormat="1">
      <c r="A156" s="37"/>
      <c r="B156" s="38"/>
      <c r="C156" s="39"/>
      <c r="D156" s="250" t="s">
        <v>194</v>
      </c>
      <c r="E156" s="39"/>
      <c r="F156" s="251" t="s">
        <v>886</v>
      </c>
      <c r="G156" s="39"/>
      <c r="H156" s="39"/>
      <c r="I156" s="155"/>
      <c r="J156" s="39"/>
      <c r="K156" s="39"/>
      <c r="L156" s="43"/>
      <c r="M156" s="252"/>
      <c r="N156" s="253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194</v>
      </c>
      <c r="AU156" s="16" t="s">
        <v>14</v>
      </c>
    </row>
    <row r="157" s="2" customFormat="1" ht="36" customHeight="1">
      <c r="A157" s="37"/>
      <c r="B157" s="38"/>
      <c r="C157" s="236" t="s">
        <v>291</v>
      </c>
      <c r="D157" s="236" t="s">
        <v>181</v>
      </c>
      <c r="E157" s="237" t="s">
        <v>771</v>
      </c>
      <c r="F157" s="238" t="s">
        <v>772</v>
      </c>
      <c r="G157" s="239" t="s">
        <v>184</v>
      </c>
      <c r="H157" s="240">
        <v>1</v>
      </c>
      <c r="I157" s="241"/>
      <c r="J157" s="242">
        <f>ROUND(I157*H157,2)</f>
        <v>0</v>
      </c>
      <c r="K157" s="238" t="s">
        <v>185</v>
      </c>
      <c r="L157" s="243"/>
      <c r="M157" s="244" t="s">
        <v>1</v>
      </c>
      <c r="N157" s="245" t="s">
        <v>41</v>
      </c>
      <c r="O157" s="90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8" t="s">
        <v>186</v>
      </c>
      <c r="AT157" s="248" t="s">
        <v>181</v>
      </c>
      <c r="AU157" s="248" t="s">
        <v>14</v>
      </c>
      <c r="AY157" s="16" t="s">
        <v>180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6" t="s">
        <v>14</v>
      </c>
      <c r="BK157" s="249">
        <f>ROUND(I157*H157,2)</f>
        <v>0</v>
      </c>
      <c r="BL157" s="16" t="s">
        <v>186</v>
      </c>
      <c r="BM157" s="248" t="s">
        <v>887</v>
      </c>
    </row>
    <row r="158" s="2" customFormat="1" ht="36" customHeight="1">
      <c r="A158" s="37"/>
      <c r="B158" s="38"/>
      <c r="C158" s="236" t="s">
        <v>296</v>
      </c>
      <c r="D158" s="236" t="s">
        <v>181</v>
      </c>
      <c r="E158" s="237" t="s">
        <v>774</v>
      </c>
      <c r="F158" s="238" t="s">
        <v>775</v>
      </c>
      <c r="G158" s="239" t="s">
        <v>184</v>
      </c>
      <c r="H158" s="240">
        <v>20</v>
      </c>
      <c r="I158" s="241"/>
      <c r="J158" s="242">
        <f>ROUND(I158*H158,2)</f>
        <v>0</v>
      </c>
      <c r="K158" s="238" t="s">
        <v>185</v>
      </c>
      <c r="L158" s="243"/>
      <c r="M158" s="244" t="s">
        <v>1</v>
      </c>
      <c r="N158" s="245" t="s">
        <v>41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186</v>
      </c>
      <c r="AT158" s="248" t="s">
        <v>181</v>
      </c>
      <c r="AU158" s="248" t="s">
        <v>14</v>
      </c>
      <c r="AY158" s="16" t="s">
        <v>180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14</v>
      </c>
      <c r="BK158" s="249">
        <f>ROUND(I158*H158,2)</f>
        <v>0</v>
      </c>
      <c r="BL158" s="16" t="s">
        <v>186</v>
      </c>
      <c r="BM158" s="248" t="s">
        <v>888</v>
      </c>
    </row>
    <row r="159" s="2" customFormat="1" ht="60" customHeight="1">
      <c r="A159" s="37"/>
      <c r="B159" s="38"/>
      <c r="C159" s="236" t="s">
        <v>300</v>
      </c>
      <c r="D159" s="236" t="s">
        <v>181</v>
      </c>
      <c r="E159" s="237" t="s">
        <v>777</v>
      </c>
      <c r="F159" s="238" t="s">
        <v>778</v>
      </c>
      <c r="G159" s="239" t="s">
        <v>184</v>
      </c>
      <c r="H159" s="240">
        <v>1</v>
      </c>
      <c r="I159" s="241"/>
      <c r="J159" s="242">
        <f>ROUND(I159*H159,2)</f>
        <v>0</v>
      </c>
      <c r="K159" s="238" t="s">
        <v>185</v>
      </c>
      <c r="L159" s="243"/>
      <c r="M159" s="244" t="s">
        <v>1</v>
      </c>
      <c r="N159" s="245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186</v>
      </c>
      <c r="AT159" s="248" t="s">
        <v>181</v>
      </c>
      <c r="AU159" s="248" t="s">
        <v>14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186</v>
      </c>
      <c r="BM159" s="248" t="s">
        <v>889</v>
      </c>
    </row>
    <row r="160" s="2" customFormat="1" ht="36" customHeight="1">
      <c r="A160" s="37"/>
      <c r="B160" s="38"/>
      <c r="C160" s="236" t="s">
        <v>304</v>
      </c>
      <c r="D160" s="236" t="s">
        <v>181</v>
      </c>
      <c r="E160" s="237" t="s">
        <v>780</v>
      </c>
      <c r="F160" s="238" t="s">
        <v>781</v>
      </c>
      <c r="G160" s="239" t="s">
        <v>184</v>
      </c>
      <c r="H160" s="240">
        <v>1</v>
      </c>
      <c r="I160" s="241"/>
      <c r="J160" s="242">
        <f>ROUND(I160*H160,2)</f>
        <v>0</v>
      </c>
      <c r="K160" s="238" t="s">
        <v>185</v>
      </c>
      <c r="L160" s="243"/>
      <c r="M160" s="244" t="s">
        <v>1</v>
      </c>
      <c r="N160" s="245" t="s">
        <v>41</v>
      </c>
      <c r="O160" s="90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8" t="s">
        <v>186</v>
      </c>
      <c r="AT160" s="248" t="s">
        <v>181</v>
      </c>
      <c r="AU160" s="248" t="s">
        <v>14</v>
      </c>
      <c r="AY160" s="16" t="s">
        <v>180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6" t="s">
        <v>14</v>
      </c>
      <c r="BK160" s="249">
        <f>ROUND(I160*H160,2)</f>
        <v>0</v>
      </c>
      <c r="BL160" s="16" t="s">
        <v>186</v>
      </c>
      <c r="BM160" s="248" t="s">
        <v>890</v>
      </c>
    </row>
    <row r="161" s="2" customFormat="1" ht="48" customHeight="1">
      <c r="A161" s="37"/>
      <c r="B161" s="38"/>
      <c r="C161" s="236" t="s">
        <v>309</v>
      </c>
      <c r="D161" s="236" t="s">
        <v>181</v>
      </c>
      <c r="E161" s="237" t="s">
        <v>783</v>
      </c>
      <c r="F161" s="238" t="s">
        <v>784</v>
      </c>
      <c r="G161" s="239" t="s">
        <v>184</v>
      </c>
      <c r="H161" s="240">
        <v>1</v>
      </c>
      <c r="I161" s="241"/>
      <c r="J161" s="242">
        <f>ROUND(I161*H161,2)</f>
        <v>0</v>
      </c>
      <c r="K161" s="238" t="s">
        <v>185</v>
      </c>
      <c r="L161" s="243"/>
      <c r="M161" s="244" t="s">
        <v>1</v>
      </c>
      <c r="N161" s="245" t="s">
        <v>41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186</v>
      </c>
      <c r="AT161" s="248" t="s">
        <v>181</v>
      </c>
      <c r="AU161" s="248" t="s">
        <v>14</v>
      </c>
      <c r="AY161" s="16" t="s">
        <v>180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14</v>
      </c>
      <c r="BK161" s="249">
        <f>ROUND(I161*H161,2)</f>
        <v>0</v>
      </c>
      <c r="BL161" s="16" t="s">
        <v>186</v>
      </c>
      <c r="BM161" s="248" t="s">
        <v>891</v>
      </c>
    </row>
    <row r="162" s="2" customFormat="1" ht="48" customHeight="1">
      <c r="A162" s="37"/>
      <c r="B162" s="38"/>
      <c r="C162" s="254" t="s">
        <v>314</v>
      </c>
      <c r="D162" s="254" t="s">
        <v>205</v>
      </c>
      <c r="E162" s="255" t="s">
        <v>787</v>
      </c>
      <c r="F162" s="256" t="s">
        <v>788</v>
      </c>
      <c r="G162" s="257" t="s">
        <v>184</v>
      </c>
      <c r="H162" s="258">
        <v>2</v>
      </c>
      <c r="I162" s="259"/>
      <c r="J162" s="260">
        <f>ROUND(I162*H162,2)</f>
        <v>0</v>
      </c>
      <c r="K162" s="256" t="s">
        <v>185</v>
      </c>
      <c r="L162" s="43"/>
      <c r="M162" s="261" t="s">
        <v>1</v>
      </c>
      <c r="N162" s="262" t="s">
        <v>41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208</v>
      </c>
      <c r="AT162" s="248" t="s">
        <v>205</v>
      </c>
      <c r="AU162" s="248" t="s">
        <v>14</v>
      </c>
      <c r="AY162" s="16" t="s">
        <v>180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14</v>
      </c>
      <c r="BK162" s="249">
        <f>ROUND(I162*H162,2)</f>
        <v>0</v>
      </c>
      <c r="BL162" s="16" t="s">
        <v>208</v>
      </c>
      <c r="BM162" s="248" t="s">
        <v>892</v>
      </c>
    </row>
    <row r="163" s="2" customFormat="1" ht="96" customHeight="1">
      <c r="A163" s="37"/>
      <c r="B163" s="38"/>
      <c r="C163" s="254" t="s">
        <v>318</v>
      </c>
      <c r="D163" s="254" t="s">
        <v>205</v>
      </c>
      <c r="E163" s="255" t="s">
        <v>791</v>
      </c>
      <c r="F163" s="256" t="s">
        <v>792</v>
      </c>
      <c r="G163" s="257" t="s">
        <v>184</v>
      </c>
      <c r="H163" s="258">
        <v>2</v>
      </c>
      <c r="I163" s="259"/>
      <c r="J163" s="260">
        <f>ROUND(I163*H163,2)</f>
        <v>0</v>
      </c>
      <c r="K163" s="256" t="s">
        <v>185</v>
      </c>
      <c r="L163" s="43"/>
      <c r="M163" s="261" t="s">
        <v>1</v>
      </c>
      <c r="N163" s="262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208</v>
      </c>
      <c r="AT163" s="248" t="s">
        <v>205</v>
      </c>
      <c r="AU163" s="248" t="s">
        <v>14</v>
      </c>
      <c r="AY163" s="16" t="s">
        <v>180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14</v>
      </c>
      <c r="BK163" s="249">
        <f>ROUND(I163*H163,2)</f>
        <v>0</v>
      </c>
      <c r="BL163" s="16" t="s">
        <v>208</v>
      </c>
      <c r="BM163" s="248" t="s">
        <v>893</v>
      </c>
    </row>
    <row r="164" s="2" customFormat="1" ht="24" customHeight="1">
      <c r="A164" s="37"/>
      <c r="B164" s="38"/>
      <c r="C164" s="254" t="s">
        <v>322</v>
      </c>
      <c r="D164" s="254" t="s">
        <v>205</v>
      </c>
      <c r="E164" s="255" t="s">
        <v>795</v>
      </c>
      <c r="F164" s="256" t="s">
        <v>796</v>
      </c>
      <c r="G164" s="257" t="s">
        <v>184</v>
      </c>
      <c r="H164" s="258">
        <v>1</v>
      </c>
      <c r="I164" s="259"/>
      <c r="J164" s="260">
        <f>ROUND(I164*H164,2)</f>
        <v>0</v>
      </c>
      <c r="K164" s="256" t="s">
        <v>185</v>
      </c>
      <c r="L164" s="43"/>
      <c r="M164" s="261" t="s">
        <v>1</v>
      </c>
      <c r="N164" s="262" t="s">
        <v>41</v>
      </c>
      <c r="O164" s="90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8" t="s">
        <v>208</v>
      </c>
      <c r="AT164" s="248" t="s">
        <v>205</v>
      </c>
      <c r="AU164" s="248" t="s">
        <v>14</v>
      </c>
      <c r="AY164" s="16" t="s">
        <v>180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6" t="s">
        <v>14</v>
      </c>
      <c r="BK164" s="249">
        <f>ROUND(I164*H164,2)</f>
        <v>0</v>
      </c>
      <c r="BL164" s="16" t="s">
        <v>208</v>
      </c>
      <c r="BM164" s="248" t="s">
        <v>894</v>
      </c>
    </row>
    <row r="165" s="2" customFormat="1" ht="72" customHeight="1">
      <c r="A165" s="37"/>
      <c r="B165" s="38"/>
      <c r="C165" s="254" t="s">
        <v>327</v>
      </c>
      <c r="D165" s="254" t="s">
        <v>205</v>
      </c>
      <c r="E165" s="255" t="s">
        <v>799</v>
      </c>
      <c r="F165" s="256" t="s">
        <v>800</v>
      </c>
      <c r="G165" s="257" t="s">
        <v>184</v>
      </c>
      <c r="H165" s="258">
        <v>1</v>
      </c>
      <c r="I165" s="259"/>
      <c r="J165" s="260">
        <f>ROUND(I165*H165,2)</f>
        <v>0</v>
      </c>
      <c r="K165" s="256" t="s">
        <v>185</v>
      </c>
      <c r="L165" s="43"/>
      <c r="M165" s="261" t="s">
        <v>1</v>
      </c>
      <c r="N165" s="262" t="s">
        <v>41</v>
      </c>
      <c r="O165" s="90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208</v>
      </c>
      <c r="AT165" s="248" t="s">
        <v>205</v>
      </c>
      <c r="AU165" s="248" t="s">
        <v>14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208</v>
      </c>
      <c r="BM165" s="248" t="s">
        <v>895</v>
      </c>
    </row>
    <row r="166" s="2" customFormat="1" ht="24" customHeight="1">
      <c r="A166" s="37"/>
      <c r="B166" s="38"/>
      <c r="C166" s="254" t="s">
        <v>331</v>
      </c>
      <c r="D166" s="254" t="s">
        <v>205</v>
      </c>
      <c r="E166" s="255" t="s">
        <v>803</v>
      </c>
      <c r="F166" s="256" t="s">
        <v>804</v>
      </c>
      <c r="G166" s="257" t="s">
        <v>184</v>
      </c>
      <c r="H166" s="258">
        <v>1</v>
      </c>
      <c r="I166" s="259"/>
      <c r="J166" s="260">
        <f>ROUND(I166*H166,2)</f>
        <v>0</v>
      </c>
      <c r="K166" s="256" t="s">
        <v>185</v>
      </c>
      <c r="L166" s="43"/>
      <c r="M166" s="261" t="s">
        <v>1</v>
      </c>
      <c r="N166" s="262" t="s">
        <v>41</v>
      </c>
      <c r="O166" s="90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8" t="s">
        <v>208</v>
      </c>
      <c r="AT166" s="248" t="s">
        <v>205</v>
      </c>
      <c r="AU166" s="248" t="s">
        <v>14</v>
      </c>
      <c r="AY166" s="16" t="s">
        <v>180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6" t="s">
        <v>14</v>
      </c>
      <c r="BK166" s="249">
        <f>ROUND(I166*H166,2)</f>
        <v>0</v>
      </c>
      <c r="BL166" s="16" t="s">
        <v>208</v>
      </c>
      <c r="BM166" s="248" t="s">
        <v>896</v>
      </c>
    </row>
    <row r="167" s="2" customFormat="1" ht="24" customHeight="1">
      <c r="A167" s="37"/>
      <c r="B167" s="38"/>
      <c r="C167" s="254" t="s">
        <v>335</v>
      </c>
      <c r="D167" s="254" t="s">
        <v>205</v>
      </c>
      <c r="E167" s="255" t="s">
        <v>815</v>
      </c>
      <c r="F167" s="256" t="s">
        <v>816</v>
      </c>
      <c r="G167" s="257" t="s">
        <v>184</v>
      </c>
      <c r="H167" s="258">
        <v>1</v>
      </c>
      <c r="I167" s="259"/>
      <c r="J167" s="260">
        <f>ROUND(I167*H167,2)</f>
        <v>0</v>
      </c>
      <c r="K167" s="256" t="s">
        <v>185</v>
      </c>
      <c r="L167" s="43"/>
      <c r="M167" s="261" t="s">
        <v>1</v>
      </c>
      <c r="N167" s="262" t="s">
        <v>41</v>
      </c>
      <c r="O167" s="90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8" t="s">
        <v>208</v>
      </c>
      <c r="AT167" s="248" t="s">
        <v>205</v>
      </c>
      <c r="AU167" s="248" t="s">
        <v>14</v>
      </c>
      <c r="AY167" s="16" t="s">
        <v>180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6" t="s">
        <v>14</v>
      </c>
      <c r="BK167" s="249">
        <f>ROUND(I167*H167,2)</f>
        <v>0</v>
      </c>
      <c r="BL167" s="16" t="s">
        <v>208</v>
      </c>
      <c r="BM167" s="248" t="s">
        <v>897</v>
      </c>
    </row>
    <row r="168" s="2" customFormat="1" ht="24" customHeight="1">
      <c r="A168" s="37"/>
      <c r="B168" s="38"/>
      <c r="C168" s="254" t="s">
        <v>339</v>
      </c>
      <c r="D168" s="254" t="s">
        <v>205</v>
      </c>
      <c r="E168" s="255" t="s">
        <v>819</v>
      </c>
      <c r="F168" s="256" t="s">
        <v>820</v>
      </c>
      <c r="G168" s="257" t="s">
        <v>184</v>
      </c>
      <c r="H168" s="258">
        <v>1</v>
      </c>
      <c r="I168" s="259"/>
      <c r="J168" s="260">
        <f>ROUND(I168*H168,2)</f>
        <v>0</v>
      </c>
      <c r="K168" s="256" t="s">
        <v>185</v>
      </c>
      <c r="L168" s="43"/>
      <c r="M168" s="261" t="s">
        <v>1</v>
      </c>
      <c r="N168" s="262" t="s">
        <v>41</v>
      </c>
      <c r="O168" s="90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208</v>
      </c>
      <c r="AT168" s="248" t="s">
        <v>205</v>
      </c>
      <c r="AU168" s="248" t="s">
        <v>14</v>
      </c>
      <c r="AY168" s="16" t="s">
        <v>180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14</v>
      </c>
      <c r="BK168" s="249">
        <f>ROUND(I168*H168,2)</f>
        <v>0</v>
      </c>
      <c r="BL168" s="16" t="s">
        <v>208</v>
      </c>
      <c r="BM168" s="248" t="s">
        <v>898</v>
      </c>
    </row>
    <row r="169" s="2" customFormat="1" ht="96" customHeight="1">
      <c r="A169" s="37"/>
      <c r="B169" s="38"/>
      <c r="C169" s="254" t="s">
        <v>343</v>
      </c>
      <c r="D169" s="254" t="s">
        <v>205</v>
      </c>
      <c r="E169" s="255" t="s">
        <v>532</v>
      </c>
      <c r="F169" s="256" t="s">
        <v>533</v>
      </c>
      <c r="G169" s="257" t="s">
        <v>184</v>
      </c>
      <c r="H169" s="258">
        <v>1</v>
      </c>
      <c r="I169" s="259"/>
      <c r="J169" s="260">
        <f>ROUND(I169*H169,2)</f>
        <v>0</v>
      </c>
      <c r="K169" s="256" t="s">
        <v>185</v>
      </c>
      <c r="L169" s="43"/>
      <c r="M169" s="261" t="s">
        <v>1</v>
      </c>
      <c r="N169" s="262" t="s">
        <v>41</v>
      </c>
      <c r="O169" s="90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8" t="s">
        <v>208</v>
      </c>
      <c r="AT169" s="248" t="s">
        <v>205</v>
      </c>
      <c r="AU169" s="248" t="s">
        <v>14</v>
      </c>
      <c r="AY169" s="16" t="s">
        <v>180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6" t="s">
        <v>14</v>
      </c>
      <c r="BK169" s="249">
        <f>ROUND(I169*H169,2)</f>
        <v>0</v>
      </c>
      <c r="BL169" s="16" t="s">
        <v>208</v>
      </c>
      <c r="BM169" s="248" t="s">
        <v>899</v>
      </c>
    </row>
    <row r="170" s="2" customFormat="1" ht="24" customHeight="1">
      <c r="A170" s="37"/>
      <c r="B170" s="38"/>
      <c r="C170" s="254" t="s">
        <v>347</v>
      </c>
      <c r="D170" s="254" t="s">
        <v>205</v>
      </c>
      <c r="E170" s="255" t="s">
        <v>536</v>
      </c>
      <c r="F170" s="256" t="s">
        <v>537</v>
      </c>
      <c r="G170" s="257" t="s">
        <v>184</v>
      </c>
      <c r="H170" s="258">
        <v>2</v>
      </c>
      <c r="I170" s="259"/>
      <c r="J170" s="260">
        <f>ROUND(I170*H170,2)</f>
        <v>0</v>
      </c>
      <c r="K170" s="256" t="s">
        <v>185</v>
      </c>
      <c r="L170" s="43"/>
      <c r="M170" s="261" t="s">
        <v>1</v>
      </c>
      <c r="N170" s="262" t="s">
        <v>41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208</v>
      </c>
      <c r="AT170" s="248" t="s">
        <v>205</v>
      </c>
      <c r="AU170" s="248" t="s">
        <v>14</v>
      </c>
      <c r="AY170" s="16" t="s">
        <v>180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14</v>
      </c>
      <c r="BK170" s="249">
        <f>ROUND(I170*H170,2)</f>
        <v>0</v>
      </c>
      <c r="BL170" s="16" t="s">
        <v>208</v>
      </c>
      <c r="BM170" s="248" t="s">
        <v>900</v>
      </c>
    </row>
    <row r="171" s="2" customFormat="1" ht="108" customHeight="1">
      <c r="A171" s="37"/>
      <c r="B171" s="38"/>
      <c r="C171" s="254" t="s">
        <v>354</v>
      </c>
      <c r="D171" s="254" t="s">
        <v>205</v>
      </c>
      <c r="E171" s="255" t="s">
        <v>540</v>
      </c>
      <c r="F171" s="256" t="s">
        <v>541</v>
      </c>
      <c r="G171" s="257" t="s">
        <v>184</v>
      </c>
      <c r="H171" s="258">
        <v>1</v>
      </c>
      <c r="I171" s="259"/>
      <c r="J171" s="260">
        <f>ROUND(I171*H171,2)</f>
        <v>0</v>
      </c>
      <c r="K171" s="256" t="s">
        <v>185</v>
      </c>
      <c r="L171" s="43"/>
      <c r="M171" s="261" t="s">
        <v>1</v>
      </c>
      <c r="N171" s="262" t="s">
        <v>41</v>
      </c>
      <c r="O171" s="90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208</v>
      </c>
      <c r="AT171" s="248" t="s">
        <v>205</v>
      </c>
      <c r="AU171" s="248" t="s">
        <v>14</v>
      </c>
      <c r="AY171" s="16" t="s">
        <v>180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14</v>
      </c>
      <c r="BK171" s="249">
        <f>ROUND(I171*H171,2)</f>
        <v>0</v>
      </c>
      <c r="BL171" s="16" t="s">
        <v>208</v>
      </c>
      <c r="BM171" s="248" t="s">
        <v>901</v>
      </c>
    </row>
    <row r="172" s="2" customFormat="1" ht="48" customHeight="1">
      <c r="A172" s="37"/>
      <c r="B172" s="38"/>
      <c r="C172" s="254" t="s">
        <v>358</v>
      </c>
      <c r="D172" s="254" t="s">
        <v>205</v>
      </c>
      <c r="E172" s="255" t="s">
        <v>544</v>
      </c>
      <c r="F172" s="256" t="s">
        <v>545</v>
      </c>
      <c r="G172" s="257" t="s">
        <v>184</v>
      </c>
      <c r="H172" s="258">
        <v>2</v>
      </c>
      <c r="I172" s="259"/>
      <c r="J172" s="260">
        <f>ROUND(I172*H172,2)</f>
        <v>0</v>
      </c>
      <c r="K172" s="256" t="s">
        <v>185</v>
      </c>
      <c r="L172" s="43"/>
      <c r="M172" s="261" t="s">
        <v>1</v>
      </c>
      <c r="N172" s="262" t="s">
        <v>41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208</v>
      </c>
      <c r="AT172" s="248" t="s">
        <v>205</v>
      </c>
      <c r="AU172" s="248" t="s">
        <v>14</v>
      </c>
      <c r="AY172" s="16" t="s">
        <v>180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14</v>
      </c>
      <c r="BK172" s="249">
        <f>ROUND(I172*H172,2)</f>
        <v>0</v>
      </c>
      <c r="BL172" s="16" t="s">
        <v>208</v>
      </c>
      <c r="BM172" s="248" t="s">
        <v>902</v>
      </c>
    </row>
    <row r="173" s="2" customFormat="1" ht="36" customHeight="1">
      <c r="A173" s="37"/>
      <c r="B173" s="38"/>
      <c r="C173" s="254" t="s">
        <v>362</v>
      </c>
      <c r="D173" s="254" t="s">
        <v>205</v>
      </c>
      <c r="E173" s="255" t="s">
        <v>548</v>
      </c>
      <c r="F173" s="256" t="s">
        <v>549</v>
      </c>
      <c r="G173" s="257" t="s">
        <v>184</v>
      </c>
      <c r="H173" s="258">
        <v>1</v>
      </c>
      <c r="I173" s="259"/>
      <c r="J173" s="260">
        <f>ROUND(I173*H173,2)</f>
        <v>0</v>
      </c>
      <c r="K173" s="256" t="s">
        <v>185</v>
      </c>
      <c r="L173" s="43"/>
      <c r="M173" s="285" t="s">
        <v>1</v>
      </c>
      <c r="N173" s="286" t="s">
        <v>41</v>
      </c>
      <c r="O173" s="287"/>
      <c r="P173" s="288">
        <f>O173*H173</f>
        <v>0</v>
      </c>
      <c r="Q173" s="288">
        <v>0</v>
      </c>
      <c r="R173" s="288">
        <f>Q173*H173</f>
        <v>0</v>
      </c>
      <c r="S173" s="288">
        <v>0</v>
      </c>
      <c r="T173" s="2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208</v>
      </c>
      <c r="AT173" s="248" t="s">
        <v>205</v>
      </c>
      <c r="AU173" s="248" t="s">
        <v>14</v>
      </c>
      <c r="AY173" s="16" t="s">
        <v>180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14</v>
      </c>
      <c r="BK173" s="249">
        <f>ROUND(I173*H173,2)</f>
        <v>0</v>
      </c>
      <c r="BL173" s="16" t="s">
        <v>208</v>
      </c>
      <c r="BM173" s="248" t="s">
        <v>903</v>
      </c>
    </row>
    <row r="174" s="2" customFormat="1" ht="6.96" customHeight="1">
      <c r="A174" s="37"/>
      <c r="B174" s="65"/>
      <c r="C174" s="66"/>
      <c r="D174" s="66"/>
      <c r="E174" s="66"/>
      <c r="F174" s="66"/>
      <c r="G174" s="66"/>
      <c r="H174" s="66"/>
      <c r="I174" s="192"/>
      <c r="J174" s="66"/>
      <c r="K174" s="66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5lRnHkERX1K4G70pf/9rGGsOWDtkqxdf+JmZ4zYiAZDPOFuHMJiGI/t8Y0aGwFnfoplYMR1r0I9/rXVPSS0d3A==" hashValue="DTV2V4xhzNYA22ClOvXke2S45keydUePkRl8ib8g1IVOc3EJ2xz8b7tu1ZBGBrBvaBQEGIZpScWP9sD35JzDUg==" algorithmName="SHA-512" password="CC35"/>
  <autoFilter ref="C124:K17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156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157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904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ROUND(J131,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ROUND((SUM(BE131:BE204)),  2)</f>
        <v>0</v>
      </c>
      <c r="G37" s="37"/>
      <c r="H37" s="37"/>
      <c r="I37" s="171">
        <v>0.20999999999999999</v>
      </c>
      <c r="J37" s="170">
        <f>ROUND(((SUM(BE131:BE204))*I37),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ROUND((SUM(BF131:BF204)),  2)</f>
        <v>0</v>
      </c>
      <c r="G38" s="37"/>
      <c r="H38" s="37"/>
      <c r="I38" s="171">
        <v>0.14999999999999999</v>
      </c>
      <c r="J38" s="170">
        <f>ROUND(((SUM(BF131:BF204))*I38),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ROUND((SUM(BG131:BG204)),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ROUND((SUM(BH131:BH204)),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ROUND((SUM(BI131:BI204)),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156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SO1.1.4 - zemní práce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J131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905</v>
      </c>
      <c r="E101" s="206"/>
      <c r="F101" s="206"/>
      <c r="G101" s="206"/>
      <c r="H101" s="206"/>
      <c r="I101" s="207"/>
      <c r="J101" s="208">
        <f>J132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4" customFormat="1" ht="19.92" customHeight="1">
      <c r="A102" s="14"/>
      <c r="B102" s="290"/>
      <c r="C102" s="131"/>
      <c r="D102" s="291" t="s">
        <v>906</v>
      </c>
      <c r="E102" s="292"/>
      <c r="F102" s="292"/>
      <c r="G102" s="292"/>
      <c r="H102" s="292"/>
      <c r="I102" s="293"/>
      <c r="J102" s="294">
        <f>J133</f>
        <v>0</v>
      </c>
      <c r="K102" s="131"/>
      <c r="L102" s="29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hidden="1" s="14" customFormat="1" ht="19.92" customHeight="1">
      <c r="A103" s="14"/>
      <c r="B103" s="290"/>
      <c r="C103" s="131"/>
      <c r="D103" s="291" t="s">
        <v>907</v>
      </c>
      <c r="E103" s="292"/>
      <c r="F103" s="292"/>
      <c r="G103" s="292"/>
      <c r="H103" s="292"/>
      <c r="I103" s="293"/>
      <c r="J103" s="294">
        <f>J164</f>
        <v>0</v>
      </c>
      <c r="K103" s="131"/>
      <c r="L103" s="29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hidden="1" s="14" customFormat="1" ht="19.92" customHeight="1">
      <c r="A104" s="14"/>
      <c r="B104" s="290"/>
      <c r="C104" s="131"/>
      <c r="D104" s="291" t="s">
        <v>908</v>
      </c>
      <c r="E104" s="292"/>
      <c r="F104" s="292"/>
      <c r="G104" s="292"/>
      <c r="H104" s="292"/>
      <c r="I104" s="293"/>
      <c r="J104" s="294">
        <f>J169</f>
        <v>0</v>
      </c>
      <c r="K104" s="131"/>
      <c r="L104" s="295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hidden="1" s="14" customFormat="1" ht="19.92" customHeight="1">
      <c r="A105" s="14"/>
      <c r="B105" s="290"/>
      <c r="C105" s="131"/>
      <c r="D105" s="291" t="s">
        <v>909</v>
      </c>
      <c r="E105" s="292"/>
      <c r="F105" s="292"/>
      <c r="G105" s="292"/>
      <c r="H105" s="292"/>
      <c r="I105" s="293"/>
      <c r="J105" s="294">
        <f>J184</f>
        <v>0</v>
      </c>
      <c r="K105" s="131"/>
      <c r="L105" s="29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hidden="1" s="9" customFormat="1" ht="24.96" customHeight="1">
      <c r="A106" s="9"/>
      <c r="B106" s="203"/>
      <c r="C106" s="204"/>
      <c r="D106" s="205" t="s">
        <v>910</v>
      </c>
      <c r="E106" s="206"/>
      <c r="F106" s="206"/>
      <c r="G106" s="206"/>
      <c r="H106" s="206"/>
      <c r="I106" s="207"/>
      <c r="J106" s="208">
        <f>J186</f>
        <v>0</v>
      </c>
      <c r="K106" s="204"/>
      <c r="L106" s="20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4" customFormat="1" ht="19.92" customHeight="1">
      <c r="A107" s="14"/>
      <c r="B107" s="290"/>
      <c r="C107" s="131"/>
      <c r="D107" s="291" t="s">
        <v>911</v>
      </c>
      <c r="E107" s="292"/>
      <c r="F107" s="292"/>
      <c r="G107" s="292"/>
      <c r="H107" s="292"/>
      <c r="I107" s="293"/>
      <c r="J107" s="294">
        <f>J187</f>
        <v>0</v>
      </c>
      <c r="K107" s="131"/>
      <c r="L107" s="29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hidden="1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192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/>
    <row r="111" hidden="1"/>
    <row r="112" hidden="1"/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195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165</v>
      </c>
      <c r="D114" s="39"/>
      <c r="E114" s="39"/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96" t="str">
        <f>E7</f>
        <v>Oprava rozvodů elektrické energie v ŽST Ústí n.L. západ_v2</v>
      </c>
      <c r="F117" s="31"/>
      <c r="G117" s="31"/>
      <c r="H117" s="31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153</v>
      </c>
      <c r="D118" s="21"/>
      <c r="E118" s="21"/>
      <c r="F118" s="21"/>
      <c r="G118" s="21"/>
      <c r="H118" s="21"/>
      <c r="I118" s="146"/>
      <c r="J118" s="21"/>
      <c r="K118" s="21"/>
      <c r="L118" s="19"/>
    </row>
    <row r="119" s="1" customFormat="1" ht="16.5" customHeight="1">
      <c r="B119" s="20"/>
      <c r="C119" s="21"/>
      <c r="D119" s="21"/>
      <c r="E119" s="196" t="s">
        <v>154</v>
      </c>
      <c r="F119" s="21"/>
      <c r="G119" s="21"/>
      <c r="H119" s="21"/>
      <c r="I119" s="146"/>
      <c r="J119" s="21"/>
      <c r="K119" s="21"/>
      <c r="L119" s="19"/>
    </row>
    <row r="120" s="1" customFormat="1" ht="12" customHeight="1">
      <c r="B120" s="20"/>
      <c r="C120" s="31" t="s">
        <v>155</v>
      </c>
      <c r="D120" s="21"/>
      <c r="E120" s="21"/>
      <c r="F120" s="21"/>
      <c r="G120" s="21"/>
      <c r="H120" s="21"/>
      <c r="I120" s="146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97" t="s">
        <v>156</v>
      </c>
      <c r="F121" s="39"/>
      <c r="G121" s="39"/>
      <c r="H121" s="39"/>
      <c r="I121" s="155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157</v>
      </c>
      <c r="D122" s="39"/>
      <c r="E122" s="39"/>
      <c r="F122" s="39"/>
      <c r="G122" s="39"/>
      <c r="H122" s="39"/>
      <c r="I122" s="155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E13</f>
        <v>SO1.1.4 - zemní práce</v>
      </c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155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F16</f>
        <v xml:space="preserve"> </v>
      </c>
      <c r="G125" s="39"/>
      <c r="H125" s="39"/>
      <c r="I125" s="157" t="s">
        <v>22</v>
      </c>
      <c r="J125" s="78" t="str">
        <f>IF(J16="","",J16)</f>
        <v>1. 4. 2019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155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E19</f>
        <v xml:space="preserve"> </v>
      </c>
      <c r="G127" s="39"/>
      <c r="H127" s="39"/>
      <c r="I127" s="157" t="s">
        <v>30</v>
      </c>
      <c r="J127" s="35" t="str">
        <f>E25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9"/>
      <c r="E128" s="39"/>
      <c r="F128" s="26" t="str">
        <f>IF(E22="","",E22)</f>
        <v>Vyplň údaj</v>
      </c>
      <c r="G128" s="39"/>
      <c r="H128" s="39"/>
      <c r="I128" s="157" t="s">
        <v>32</v>
      </c>
      <c r="J128" s="35" t="str">
        <f>E28</f>
        <v>Jilich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155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0" customFormat="1" ht="29.28" customHeight="1">
      <c r="A130" s="210"/>
      <c r="B130" s="211"/>
      <c r="C130" s="212" t="s">
        <v>166</v>
      </c>
      <c r="D130" s="213" t="s">
        <v>61</v>
      </c>
      <c r="E130" s="213" t="s">
        <v>57</v>
      </c>
      <c r="F130" s="213" t="s">
        <v>58</v>
      </c>
      <c r="G130" s="213" t="s">
        <v>167</v>
      </c>
      <c r="H130" s="213" t="s">
        <v>168</v>
      </c>
      <c r="I130" s="214" t="s">
        <v>169</v>
      </c>
      <c r="J130" s="213" t="s">
        <v>161</v>
      </c>
      <c r="K130" s="215" t="s">
        <v>170</v>
      </c>
      <c r="L130" s="216"/>
      <c r="M130" s="99" t="s">
        <v>1</v>
      </c>
      <c r="N130" s="100" t="s">
        <v>40</v>
      </c>
      <c r="O130" s="100" t="s">
        <v>171</v>
      </c>
      <c r="P130" s="100" t="s">
        <v>172</v>
      </c>
      <c r="Q130" s="100" t="s">
        <v>173</v>
      </c>
      <c r="R130" s="100" t="s">
        <v>174</v>
      </c>
      <c r="S130" s="100" t="s">
        <v>175</v>
      </c>
      <c r="T130" s="101" t="s">
        <v>176</v>
      </c>
      <c r="U130" s="210"/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</row>
    <row r="131" s="2" customFormat="1" ht="22.8" customHeight="1">
      <c r="A131" s="37"/>
      <c r="B131" s="38"/>
      <c r="C131" s="106" t="s">
        <v>177</v>
      </c>
      <c r="D131" s="39"/>
      <c r="E131" s="39"/>
      <c r="F131" s="39"/>
      <c r="G131" s="39"/>
      <c r="H131" s="39"/>
      <c r="I131" s="155"/>
      <c r="J131" s="217">
        <f>BK131</f>
        <v>0</v>
      </c>
      <c r="K131" s="39"/>
      <c r="L131" s="43"/>
      <c r="M131" s="102"/>
      <c r="N131" s="218"/>
      <c r="O131" s="103"/>
      <c r="P131" s="219">
        <f>P132+P186</f>
        <v>0</v>
      </c>
      <c r="Q131" s="103"/>
      <c r="R131" s="219">
        <f>R132+R186</f>
        <v>84.467260499999995</v>
      </c>
      <c r="S131" s="103"/>
      <c r="T131" s="220">
        <f>T132+T186</f>
        <v>47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75</v>
      </c>
      <c r="AU131" s="16" t="s">
        <v>163</v>
      </c>
      <c r="BK131" s="221">
        <f>BK132+BK186</f>
        <v>0</v>
      </c>
    </row>
    <row r="132" s="11" customFormat="1" ht="25.92" customHeight="1">
      <c r="A132" s="11"/>
      <c r="B132" s="222"/>
      <c r="C132" s="223"/>
      <c r="D132" s="224" t="s">
        <v>75</v>
      </c>
      <c r="E132" s="225" t="s">
        <v>912</v>
      </c>
      <c r="F132" s="225" t="s">
        <v>913</v>
      </c>
      <c r="G132" s="223"/>
      <c r="H132" s="223"/>
      <c r="I132" s="226"/>
      <c r="J132" s="227">
        <f>BK132</f>
        <v>0</v>
      </c>
      <c r="K132" s="223"/>
      <c r="L132" s="228"/>
      <c r="M132" s="229"/>
      <c r="N132" s="230"/>
      <c r="O132" s="230"/>
      <c r="P132" s="231">
        <f>P133+P164+P169+P184</f>
        <v>0</v>
      </c>
      <c r="Q132" s="230"/>
      <c r="R132" s="231">
        <f>R133+R164+R169+R184</f>
        <v>79.623767999999998</v>
      </c>
      <c r="S132" s="230"/>
      <c r="T132" s="232">
        <f>T133+T164+T169+T184</f>
        <v>47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3" t="s">
        <v>14</v>
      </c>
      <c r="AT132" s="234" t="s">
        <v>75</v>
      </c>
      <c r="AU132" s="234" t="s">
        <v>76</v>
      </c>
      <c r="AY132" s="233" t="s">
        <v>180</v>
      </c>
      <c r="BK132" s="235">
        <f>BK133+BK164+BK169+BK184</f>
        <v>0</v>
      </c>
    </row>
    <row r="133" s="11" customFormat="1" ht="22.8" customHeight="1">
      <c r="A133" s="11"/>
      <c r="B133" s="222"/>
      <c r="C133" s="223"/>
      <c r="D133" s="224" t="s">
        <v>75</v>
      </c>
      <c r="E133" s="296" t="s">
        <v>14</v>
      </c>
      <c r="F133" s="296" t="s">
        <v>914</v>
      </c>
      <c r="G133" s="223"/>
      <c r="H133" s="223"/>
      <c r="I133" s="226"/>
      <c r="J133" s="297">
        <f>BK133</f>
        <v>0</v>
      </c>
      <c r="K133" s="223"/>
      <c r="L133" s="228"/>
      <c r="M133" s="229"/>
      <c r="N133" s="230"/>
      <c r="O133" s="230"/>
      <c r="P133" s="231">
        <f>SUM(P134:P163)</f>
        <v>0</v>
      </c>
      <c r="Q133" s="230"/>
      <c r="R133" s="231">
        <f>SUM(R134:R163)</f>
        <v>32.520600000000002</v>
      </c>
      <c r="S133" s="230"/>
      <c r="T133" s="232">
        <f>SUM(T134:T163)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33" t="s">
        <v>14</v>
      </c>
      <c r="AT133" s="234" t="s">
        <v>75</v>
      </c>
      <c r="AU133" s="234" t="s">
        <v>14</v>
      </c>
      <c r="AY133" s="233" t="s">
        <v>180</v>
      </c>
      <c r="BK133" s="235">
        <f>SUM(BK134:BK163)</f>
        <v>0</v>
      </c>
    </row>
    <row r="134" s="2" customFormat="1" ht="36" customHeight="1">
      <c r="A134" s="37"/>
      <c r="B134" s="38"/>
      <c r="C134" s="254" t="s">
        <v>14</v>
      </c>
      <c r="D134" s="254" t="s">
        <v>205</v>
      </c>
      <c r="E134" s="255" t="s">
        <v>915</v>
      </c>
      <c r="F134" s="256" t="s">
        <v>916</v>
      </c>
      <c r="G134" s="257" t="s">
        <v>917</v>
      </c>
      <c r="H134" s="258">
        <v>20</v>
      </c>
      <c r="I134" s="259"/>
      <c r="J134" s="260">
        <f>ROUND(I134*H134,2)</f>
        <v>0</v>
      </c>
      <c r="K134" s="256" t="s">
        <v>918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114</v>
      </c>
      <c r="AT134" s="248" t="s">
        <v>205</v>
      </c>
      <c r="AU134" s="248" t="s">
        <v>84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114</v>
      </c>
      <c r="BM134" s="248" t="s">
        <v>919</v>
      </c>
    </row>
    <row r="135" s="12" customFormat="1">
      <c r="A135" s="12"/>
      <c r="B135" s="263"/>
      <c r="C135" s="264"/>
      <c r="D135" s="250" t="s">
        <v>289</v>
      </c>
      <c r="E135" s="265" t="s">
        <v>1</v>
      </c>
      <c r="F135" s="266" t="s">
        <v>920</v>
      </c>
      <c r="G135" s="264"/>
      <c r="H135" s="267">
        <v>20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73" t="s">
        <v>289</v>
      </c>
      <c r="AU135" s="273" t="s">
        <v>84</v>
      </c>
      <c r="AV135" s="12" t="s">
        <v>84</v>
      </c>
      <c r="AW135" s="12" t="s">
        <v>31</v>
      </c>
      <c r="AX135" s="12" t="s">
        <v>14</v>
      </c>
      <c r="AY135" s="273" t="s">
        <v>180</v>
      </c>
    </row>
    <row r="136" s="2" customFormat="1" ht="24" customHeight="1">
      <c r="A136" s="37"/>
      <c r="B136" s="38"/>
      <c r="C136" s="254" t="s">
        <v>84</v>
      </c>
      <c r="D136" s="254" t="s">
        <v>205</v>
      </c>
      <c r="E136" s="255" t="s">
        <v>921</v>
      </c>
      <c r="F136" s="256" t="s">
        <v>922</v>
      </c>
      <c r="G136" s="257" t="s">
        <v>917</v>
      </c>
      <c r="H136" s="258">
        <v>20</v>
      </c>
      <c r="I136" s="259"/>
      <c r="J136" s="260">
        <f>ROUND(I136*H136,2)</f>
        <v>0</v>
      </c>
      <c r="K136" s="256" t="s">
        <v>918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0.00018000000000000001</v>
      </c>
      <c r="R136" s="246">
        <f>Q136*H136</f>
        <v>0.0036000000000000003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114</v>
      </c>
      <c r="AT136" s="248" t="s">
        <v>205</v>
      </c>
      <c r="AU136" s="248" t="s">
        <v>84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114</v>
      </c>
      <c r="BM136" s="248" t="s">
        <v>923</v>
      </c>
    </row>
    <row r="137" s="12" customFormat="1">
      <c r="A137" s="12"/>
      <c r="B137" s="263"/>
      <c r="C137" s="264"/>
      <c r="D137" s="250" t="s">
        <v>289</v>
      </c>
      <c r="E137" s="265" t="s">
        <v>1</v>
      </c>
      <c r="F137" s="266" t="s">
        <v>924</v>
      </c>
      <c r="G137" s="264"/>
      <c r="H137" s="267">
        <v>20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73" t="s">
        <v>289</v>
      </c>
      <c r="AU137" s="273" t="s">
        <v>84</v>
      </c>
      <c r="AV137" s="12" t="s">
        <v>84</v>
      </c>
      <c r="AW137" s="12" t="s">
        <v>31</v>
      </c>
      <c r="AX137" s="12" t="s">
        <v>14</v>
      </c>
      <c r="AY137" s="273" t="s">
        <v>180</v>
      </c>
    </row>
    <row r="138" s="2" customFormat="1" ht="48" customHeight="1">
      <c r="A138" s="37"/>
      <c r="B138" s="38"/>
      <c r="C138" s="254" t="s">
        <v>92</v>
      </c>
      <c r="D138" s="254" t="s">
        <v>205</v>
      </c>
      <c r="E138" s="255" t="s">
        <v>925</v>
      </c>
      <c r="F138" s="256" t="s">
        <v>926</v>
      </c>
      <c r="G138" s="257" t="s">
        <v>927</v>
      </c>
      <c r="H138" s="258">
        <v>227.40000000000001</v>
      </c>
      <c r="I138" s="259"/>
      <c r="J138" s="260">
        <f>ROUND(I138*H138,2)</f>
        <v>0</v>
      </c>
      <c r="K138" s="256" t="s">
        <v>918</v>
      </c>
      <c r="L138" s="43"/>
      <c r="M138" s="261" t="s">
        <v>1</v>
      </c>
      <c r="N138" s="262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114</v>
      </c>
      <c r="AT138" s="248" t="s">
        <v>205</v>
      </c>
      <c r="AU138" s="248" t="s">
        <v>84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114</v>
      </c>
      <c r="BM138" s="248" t="s">
        <v>928</v>
      </c>
    </row>
    <row r="139" s="12" customFormat="1">
      <c r="A139" s="12"/>
      <c r="B139" s="263"/>
      <c r="C139" s="264"/>
      <c r="D139" s="250" t="s">
        <v>289</v>
      </c>
      <c r="E139" s="265" t="s">
        <v>1</v>
      </c>
      <c r="F139" s="266" t="s">
        <v>929</v>
      </c>
      <c r="G139" s="264"/>
      <c r="H139" s="267">
        <v>1.2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73" t="s">
        <v>289</v>
      </c>
      <c r="AU139" s="273" t="s">
        <v>84</v>
      </c>
      <c r="AV139" s="12" t="s">
        <v>84</v>
      </c>
      <c r="AW139" s="12" t="s">
        <v>31</v>
      </c>
      <c r="AX139" s="12" t="s">
        <v>76</v>
      </c>
      <c r="AY139" s="273" t="s">
        <v>180</v>
      </c>
    </row>
    <row r="140" s="12" customFormat="1">
      <c r="A140" s="12"/>
      <c r="B140" s="263"/>
      <c r="C140" s="264"/>
      <c r="D140" s="250" t="s">
        <v>289</v>
      </c>
      <c r="E140" s="265" t="s">
        <v>1</v>
      </c>
      <c r="F140" s="266" t="s">
        <v>930</v>
      </c>
      <c r="G140" s="264"/>
      <c r="H140" s="267">
        <v>18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73" t="s">
        <v>289</v>
      </c>
      <c r="AU140" s="273" t="s">
        <v>84</v>
      </c>
      <c r="AV140" s="12" t="s">
        <v>84</v>
      </c>
      <c r="AW140" s="12" t="s">
        <v>31</v>
      </c>
      <c r="AX140" s="12" t="s">
        <v>76</v>
      </c>
      <c r="AY140" s="273" t="s">
        <v>180</v>
      </c>
    </row>
    <row r="141" s="12" customFormat="1">
      <c r="A141" s="12"/>
      <c r="B141" s="263"/>
      <c r="C141" s="264"/>
      <c r="D141" s="250" t="s">
        <v>289</v>
      </c>
      <c r="E141" s="265" t="s">
        <v>1</v>
      </c>
      <c r="F141" s="266" t="s">
        <v>931</v>
      </c>
      <c r="G141" s="264"/>
      <c r="H141" s="267">
        <v>120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73" t="s">
        <v>289</v>
      </c>
      <c r="AU141" s="273" t="s">
        <v>84</v>
      </c>
      <c r="AV141" s="12" t="s">
        <v>84</v>
      </c>
      <c r="AW141" s="12" t="s">
        <v>31</v>
      </c>
      <c r="AX141" s="12" t="s">
        <v>76</v>
      </c>
      <c r="AY141" s="273" t="s">
        <v>180</v>
      </c>
    </row>
    <row r="142" s="12" customFormat="1">
      <c r="A142" s="12"/>
      <c r="B142" s="263"/>
      <c r="C142" s="264"/>
      <c r="D142" s="250" t="s">
        <v>289</v>
      </c>
      <c r="E142" s="265" t="s">
        <v>1</v>
      </c>
      <c r="F142" s="266" t="s">
        <v>932</v>
      </c>
      <c r="G142" s="264"/>
      <c r="H142" s="267">
        <v>45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73" t="s">
        <v>289</v>
      </c>
      <c r="AU142" s="273" t="s">
        <v>84</v>
      </c>
      <c r="AV142" s="12" t="s">
        <v>84</v>
      </c>
      <c r="AW142" s="12" t="s">
        <v>31</v>
      </c>
      <c r="AX142" s="12" t="s">
        <v>76</v>
      </c>
      <c r="AY142" s="273" t="s">
        <v>180</v>
      </c>
    </row>
    <row r="143" s="12" customFormat="1">
      <c r="A143" s="12"/>
      <c r="B143" s="263"/>
      <c r="C143" s="264"/>
      <c r="D143" s="250" t="s">
        <v>289</v>
      </c>
      <c r="E143" s="265" t="s">
        <v>1</v>
      </c>
      <c r="F143" s="266" t="s">
        <v>933</v>
      </c>
      <c r="G143" s="264"/>
      <c r="H143" s="267">
        <v>43.200000000000003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73" t="s">
        <v>289</v>
      </c>
      <c r="AU143" s="273" t="s">
        <v>84</v>
      </c>
      <c r="AV143" s="12" t="s">
        <v>84</v>
      </c>
      <c r="AW143" s="12" t="s">
        <v>31</v>
      </c>
      <c r="AX143" s="12" t="s">
        <v>76</v>
      </c>
      <c r="AY143" s="273" t="s">
        <v>180</v>
      </c>
    </row>
    <row r="144" s="13" customFormat="1">
      <c r="A144" s="13"/>
      <c r="B144" s="274"/>
      <c r="C144" s="275"/>
      <c r="D144" s="250" t="s">
        <v>289</v>
      </c>
      <c r="E144" s="276" t="s">
        <v>1</v>
      </c>
      <c r="F144" s="277" t="s">
        <v>353</v>
      </c>
      <c r="G144" s="275"/>
      <c r="H144" s="278">
        <v>227.40000000000001</v>
      </c>
      <c r="I144" s="279"/>
      <c r="J144" s="275"/>
      <c r="K144" s="275"/>
      <c r="L144" s="280"/>
      <c r="M144" s="281"/>
      <c r="N144" s="282"/>
      <c r="O144" s="282"/>
      <c r="P144" s="282"/>
      <c r="Q144" s="282"/>
      <c r="R144" s="282"/>
      <c r="S144" s="282"/>
      <c r="T144" s="2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4" t="s">
        <v>289</v>
      </c>
      <c r="AU144" s="284" t="s">
        <v>84</v>
      </c>
      <c r="AV144" s="13" t="s">
        <v>114</v>
      </c>
      <c r="AW144" s="13" t="s">
        <v>31</v>
      </c>
      <c r="AX144" s="13" t="s">
        <v>14</v>
      </c>
      <c r="AY144" s="284" t="s">
        <v>180</v>
      </c>
    </row>
    <row r="145" s="2" customFormat="1" ht="48" customHeight="1">
      <c r="A145" s="37"/>
      <c r="B145" s="38"/>
      <c r="C145" s="254" t="s">
        <v>114</v>
      </c>
      <c r="D145" s="254" t="s">
        <v>205</v>
      </c>
      <c r="E145" s="255" t="s">
        <v>934</v>
      </c>
      <c r="F145" s="256" t="s">
        <v>935</v>
      </c>
      <c r="G145" s="257" t="s">
        <v>927</v>
      </c>
      <c r="H145" s="258">
        <v>1971</v>
      </c>
      <c r="I145" s="259"/>
      <c r="J145" s="260">
        <f>ROUND(I145*H145,2)</f>
        <v>0</v>
      </c>
      <c r="K145" s="256" t="s">
        <v>918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114</v>
      </c>
      <c r="AT145" s="248" t="s">
        <v>205</v>
      </c>
      <c r="AU145" s="248" t="s">
        <v>84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114</v>
      </c>
      <c r="BM145" s="248" t="s">
        <v>936</v>
      </c>
    </row>
    <row r="146" s="12" customFormat="1">
      <c r="A146" s="12"/>
      <c r="B146" s="263"/>
      <c r="C146" s="264"/>
      <c r="D146" s="250" t="s">
        <v>289</v>
      </c>
      <c r="E146" s="265" t="s">
        <v>1</v>
      </c>
      <c r="F146" s="266" t="s">
        <v>937</v>
      </c>
      <c r="G146" s="264"/>
      <c r="H146" s="267">
        <v>1971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73" t="s">
        <v>289</v>
      </c>
      <c r="AU146" s="273" t="s">
        <v>84</v>
      </c>
      <c r="AV146" s="12" t="s">
        <v>84</v>
      </c>
      <c r="AW146" s="12" t="s">
        <v>31</v>
      </c>
      <c r="AX146" s="12" t="s">
        <v>14</v>
      </c>
      <c r="AY146" s="273" t="s">
        <v>180</v>
      </c>
    </row>
    <row r="147" s="2" customFormat="1" ht="36" customHeight="1">
      <c r="A147" s="37"/>
      <c r="B147" s="38"/>
      <c r="C147" s="254" t="s">
        <v>199</v>
      </c>
      <c r="D147" s="254" t="s">
        <v>205</v>
      </c>
      <c r="E147" s="255" t="s">
        <v>938</v>
      </c>
      <c r="F147" s="256" t="s">
        <v>939</v>
      </c>
      <c r="G147" s="257" t="s">
        <v>229</v>
      </c>
      <c r="H147" s="258">
        <v>150</v>
      </c>
      <c r="I147" s="259"/>
      <c r="J147" s="260">
        <f>ROUND(I147*H147,2)</f>
        <v>0</v>
      </c>
      <c r="K147" s="256" t="s">
        <v>918</v>
      </c>
      <c r="L147" s="43"/>
      <c r="M147" s="261" t="s">
        <v>1</v>
      </c>
      <c r="N147" s="262" t="s">
        <v>41</v>
      </c>
      <c r="O147" s="90"/>
      <c r="P147" s="246">
        <f>O147*H147</f>
        <v>0</v>
      </c>
      <c r="Q147" s="246">
        <v>0.0027000000000000001</v>
      </c>
      <c r="R147" s="246">
        <f>Q147*H147</f>
        <v>0.40500000000000003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114</v>
      </c>
      <c r="AT147" s="248" t="s">
        <v>205</v>
      </c>
      <c r="AU147" s="248" t="s">
        <v>84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114</v>
      </c>
      <c r="BM147" s="248" t="s">
        <v>940</v>
      </c>
    </row>
    <row r="148" s="2" customFormat="1" ht="36" customHeight="1">
      <c r="A148" s="37"/>
      <c r="B148" s="38"/>
      <c r="C148" s="254" t="s">
        <v>204</v>
      </c>
      <c r="D148" s="254" t="s">
        <v>205</v>
      </c>
      <c r="E148" s="255" t="s">
        <v>941</v>
      </c>
      <c r="F148" s="256" t="s">
        <v>942</v>
      </c>
      <c r="G148" s="257" t="s">
        <v>229</v>
      </c>
      <c r="H148" s="258">
        <v>280</v>
      </c>
      <c r="I148" s="259"/>
      <c r="J148" s="260">
        <f>ROUND(I148*H148,2)</f>
        <v>0</v>
      </c>
      <c r="K148" s="256" t="s">
        <v>918</v>
      </c>
      <c r="L148" s="43"/>
      <c r="M148" s="261" t="s">
        <v>1</v>
      </c>
      <c r="N148" s="262" t="s">
        <v>41</v>
      </c>
      <c r="O148" s="90"/>
      <c r="P148" s="246">
        <f>O148*H148</f>
        <v>0</v>
      </c>
      <c r="Q148" s="246">
        <v>0.0035999999999999999</v>
      </c>
      <c r="R148" s="246">
        <f>Q148*H148</f>
        <v>1.008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114</v>
      </c>
      <c r="AT148" s="248" t="s">
        <v>205</v>
      </c>
      <c r="AU148" s="248" t="s">
        <v>84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114</v>
      </c>
      <c r="BM148" s="248" t="s">
        <v>943</v>
      </c>
    </row>
    <row r="149" s="2" customFormat="1" ht="60" customHeight="1">
      <c r="A149" s="37"/>
      <c r="B149" s="38"/>
      <c r="C149" s="254" t="s">
        <v>210</v>
      </c>
      <c r="D149" s="254" t="s">
        <v>205</v>
      </c>
      <c r="E149" s="255" t="s">
        <v>944</v>
      </c>
      <c r="F149" s="256" t="s">
        <v>945</v>
      </c>
      <c r="G149" s="257" t="s">
        <v>927</v>
      </c>
      <c r="H149" s="258">
        <v>7.5</v>
      </c>
      <c r="I149" s="259"/>
      <c r="J149" s="260">
        <f>ROUND(I149*H149,2)</f>
        <v>0</v>
      </c>
      <c r="K149" s="256" t="s">
        <v>918</v>
      </c>
      <c r="L149" s="43"/>
      <c r="M149" s="261" t="s">
        <v>1</v>
      </c>
      <c r="N149" s="262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114</v>
      </c>
      <c r="AT149" s="248" t="s">
        <v>205</v>
      </c>
      <c r="AU149" s="248" t="s">
        <v>84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114</v>
      </c>
      <c r="BM149" s="248" t="s">
        <v>946</v>
      </c>
    </row>
    <row r="150" s="12" customFormat="1">
      <c r="A150" s="12"/>
      <c r="B150" s="263"/>
      <c r="C150" s="264"/>
      <c r="D150" s="250" t="s">
        <v>289</v>
      </c>
      <c r="E150" s="265" t="s">
        <v>1</v>
      </c>
      <c r="F150" s="266" t="s">
        <v>947</v>
      </c>
      <c r="G150" s="264"/>
      <c r="H150" s="267">
        <v>7.5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73" t="s">
        <v>289</v>
      </c>
      <c r="AU150" s="273" t="s">
        <v>84</v>
      </c>
      <c r="AV150" s="12" t="s">
        <v>84</v>
      </c>
      <c r="AW150" s="12" t="s">
        <v>31</v>
      </c>
      <c r="AX150" s="12" t="s">
        <v>14</v>
      </c>
      <c r="AY150" s="273" t="s">
        <v>180</v>
      </c>
    </row>
    <row r="151" s="2" customFormat="1" ht="36" customHeight="1">
      <c r="A151" s="37"/>
      <c r="B151" s="38"/>
      <c r="C151" s="254" t="s">
        <v>214</v>
      </c>
      <c r="D151" s="254" t="s">
        <v>205</v>
      </c>
      <c r="E151" s="255" t="s">
        <v>948</v>
      </c>
      <c r="F151" s="256" t="s">
        <v>949</v>
      </c>
      <c r="G151" s="257" t="s">
        <v>927</v>
      </c>
      <c r="H151" s="258">
        <v>20.149999999999999</v>
      </c>
      <c r="I151" s="259"/>
      <c r="J151" s="260">
        <f>ROUND(I151*H151,2)</f>
        <v>0</v>
      </c>
      <c r="K151" s="256" t="s">
        <v>918</v>
      </c>
      <c r="L151" s="43"/>
      <c r="M151" s="261" t="s">
        <v>1</v>
      </c>
      <c r="N151" s="262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114</v>
      </c>
      <c r="AT151" s="248" t="s">
        <v>205</v>
      </c>
      <c r="AU151" s="248" t="s">
        <v>84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114</v>
      </c>
      <c r="BM151" s="248" t="s">
        <v>950</v>
      </c>
    </row>
    <row r="152" s="12" customFormat="1">
      <c r="A152" s="12"/>
      <c r="B152" s="263"/>
      <c r="C152" s="264"/>
      <c r="D152" s="250" t="s">
        <v>289</v>
      </c>
      <c r="E152" s="265" t="s">
        <v>1</v>
      </c>
      <c r="F152" s="266" t="s">
        <v>951</v>
      </c>
      <c r="G152" s="264"/>
      <c r="H152" s="267">
        <v>20.149999999999999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73" t="s">
        <v>289</v>
      </c>
      <c r="AU152" s="273" t="s">
        <v>84</v>
      </c>
      <c r="AV152" s="12" t="s">
        <v>84</v>
      </c>
      <c r="AW152" s="12" t="s">
        <v>31</v>
      </c>
      <c r="AX152" s="12" t="s">
        <v>14</v>
      </c>
      <c r="AY152" s="273" t="s">
        <v>180</v>
      </c>
    </row>
    <row r="153" s="2" customFormat="1" ht="36" customHeight="1">
      <c r="A153" s="37"/>
      <c r="B153" s="38"/>
      <c r="C153" s="254" t="s">
        <v>218</v>
      </c>
      <c r="D153" s="254" t="s">
        <v>205</v>
      </c>
      <c r="E153" s="255" t="s">
        <v>952</v>
      </c>
      <c r="F153" s="256" t="s">
        <v>953</v>
      </c>
      <c r="G153" s="257" t="s">
        <v>927</v>
      </c>
      <c r="H153" s="258">
        <v>19.300000000000001</v>
      </c>
      <c r="I153" s="259"/>
      <c r="J153" s="260">
        <f>ROUND(I153*H153,2)</f>
        <v>0</v>
      </c>
      <c r="K153" s="256" t="s">
        <v>918</v>
      </c>
      <c r="L153" s="43"/>
      <c r="M153" s="261" t="s">
        <v>1</v>
      </c>
      <c r="N153" s="262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114</v>
      </c>
      <c r="AT153" s="248" t="s">
        <v>205</v>
      </c>
      <c r="AU153" s="248" t="s">
        <v>84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114</v>
      </c>
      <c r="BM153" s="248" t="s">
        <v>954</v>
      </c>
    </row>
    <row r="154" s="12" customFormat="1">
      <c r="A154" s="12"/>
      <c r="B154" s="263"/>
      <c r="C154" s="264"/>
      <c r="D154" s="250" t="s">
        <v>289</v>
      </c>
      <c r="E154" s="265" t="s">
        <v>1</v>
      </c>
      <c r="F154" s="266" t="s">
        <v>955</v>
      </c>
      <c r="G154" s="264"/>
      <c r="H154" s="267">
        <v>19.300000000000001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73" t="s">
        <v>289</v>
      </c>
      <c r="AU154" s="273" t="s">
        <v>84</v>
      </c>
      <c r="AV154" s="12" t="s">
        <v>84</v>
      </c>
      <c r="AW154" s="12" t="s">
        <v>31</v>
      </c>
      <c r="AX154" s="12" t="s">
        <v>14</v>
      </c>
      <c r="AY154" s="273" t="s">
        <v>180</v>
      </c>
    </row>
    <row r="155" s="2" customFormat="1" ht="48" customHeight="1">
      <c r="A155" s="37"/>
      <c r="B155" s="38"/>
      <c r="C155" s="254" t="s">
        <v>222</v>
      </c>
      <c r="D155" s="254" t="s">
        <v>205</v>
      </c>
      <c r="E155" s="255" t="s">
        <v>956</v>
      </c>
      <c r="F155" s="256" t="s">
        <v>957</v>
      </c>
      <c r="G155" s="257" t="s">
        <v>917</v>
      </c>
      <c r="H155" s="258">
        <v>25</v>
      </c>
      <c r="I155" s="259"/>
      <c r="J155" s="260">
        <f>ROUND(I155*H155,2)</f>
        <v>0</v>
      </c>
      <c r="K155" s="256" t="s">
        <v>918</v>
      </c>
      <c r="L155" s="43"/>
      <c r="M155" s="261" t="s">
        <v>1</v>
      </c>
      <c r="N155" s="262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114</v>
      </c>
      <c r="AT155" s="248" t="s">
        <v>205</v>
      </c>
      <c r="AU155" s="248" t="s">
        <v>84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114</v>
      </c>
      <c r="BM155" s="248" t="s">
        <v>958</v>
      </c>
    </row>
    <row r="156" s="12" customFormat="1">
      <c r="A156" s="12"/>
      <c r="B156" s="263"/>
      <c r="C156" s="264"/>
      <c r="D156" s="250" t="s">
        <v>289</v>
      </c>
      <c r="E156" s="265" t="s">
        <v>1</v>
      </c>
      <c r="F156" s="266" t="s">
        <v>959</v>
      </c>
      <c r="G156" s="264"/>
      <c r="H156" s="267">
        <v>25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73" t="s">
        <v>289</v>
      </c>
      <c r="AU156" s="273" t="s">
        <v>84</v>
      </c>
      <c r="AV156" s="12" t="s">
        <v>84</v>
      </c>
      <c r="AW156" s="12" t="s">
        <v>31</v>
      </c>
      <c r="AX156" s="12" t="s">
        <v>14</v>
      </c>
      <c r="AY156" s="273" t="s">
        <v>180</v>
      </c>
    </row>
    <row r="157" s="2" customFormat="1" ht="36" customHeight="1">
      <c r="A157" s="37"/>
      <c r="B157" s="38"/>
      <c r="C157" s="254" t="s">
        <v>226</v>
      </c>
      <c r="D157" s="254" t="s">
        <v>205</v>
      </c>
      <c r="E157" s="255" t="s">
        <v>960</v>
      </c>
      <c r="F157" s="256" t="s">
        <v>961</v>
      </c>
      <c r="G157" s="257" t="s">
        <v>917</v>
      </c>
      <c r="H157" s="258">
        <v>25</v>
      </c>
      <c r="I157" s="259"/>
      <c r="J157" s="260">
        <f>ROUND(I157*H157,2)</f>
        <v>0</v>
      </c>
      <c r="K157" s="256" t="s">
        <v>918</v>
      </c>
      <c r="L157" s="43"/>
      <c r="M157" s="261" t="s">
        <v>1</v>
      </c>
      <c r="N157" s="262" t="s">
        <v>41</v>
      </c>
      <c r="O157" s="90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8" t="s">
        <v>114</v>
      </c>
      <c r="AT157" s="248" t="s">
        <v>205</v>
      </c>
      <c r="AU157" s="248" t="s">
        <v>84</v>
      </c>
      <c r="AY157" s="16" t="s">
        <v>180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6" t="s">
        <v>14</v>
      </c>
      <c r="BK157" s="249">
        <f>ROUND(I157*H157,2)</f>
        <v>0</v>
      </c>
      <c r="BL157" s="16" t="s">
        <v>114</v>
      </c>
      <c r="BM157" s="248" t="s">
        <v>962</v>
      </c>
    </row>
    <row r="158" s="12" customFormat="1">
      <c r="A158" s="12"/>
      <c r="B158" s="263"/>
      <c r="C158" s="264"/>
      <c r="D158" s="250" t="s">
        <v>289</v>
      </c>
      <c r="E158" s="265" t="s">
        <v>1</v>
      </c>
      <c r="F158" s="266" t="s">
        <v>963</v>
      </c>
      <c r="G158" s="264"/>
      <c r="H158" s="267">
        <v>25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73" t="s">
        <v>289</v>
      </c>
      <c r="AU158" s="273" t="s">
        <v>84</v>
      </c>
      <c r="AV158" s="12" t="s">
        <v>84</v>
      </c>
      <c r="AW158" s="12" t="s">
        <v>31</v>
      </c>
      <c r="AX158" s="12" t="s">
        <v>14</v>
      </c>
      <c r="AY158" s="273" t="s">
        <v>180</v>
      </c>
    </row>
    <row r="159" s="2" customFormat="1" ht="24" customHeight="1">
      <c r="A159" s="37"/>
      <c r="B159" s="38"/>
      <c r="C159" s="254" t="s">
        <v>231</v>
      </c>
      <c r="D159" s="254" t="s">
        <v>205</v>
      </c>
      <c r="E159" s="255" t="s">
        <v>964</v>
      </c>
      <c r="F159" s="256" t="s">
        <v>965</v>
      </c>
      <c r="G159" s="257" t="s">
        <v>917</v>
      </c>
      <c r="H159" s="258">
        <v>3650</v>
      </c>
      <c r="I159" s="259"/>
      <c r="J159" s="260">
        <f>ROUND(I159*H159,2)</f>
        <v>0</v>
      </c>
      <c r="K159" s="256" t="s">
        <v>918</v>
      </c>
      <c r="L159" s="43"/>
      <c r="M159" s="261" t="s">
        <v>1</v>
      </c>
      <c r="N159" s="262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114</v>
      </c>
      <c r="AT159" s="248" t="s">
        <v>205</v>
      </c>
      <c r="AU159" s="248" t="s">
        <v>84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114</v>
      </c>
      <c r="BM159" s="248" t="s">
        <v>966</v>
      </c>
    </row>
    <row r="160" s="2" customFormat="1" ht="24" customHeight="1">
      <c r="A160" s="37"/>
      <c r="B160" s="38"/>
      <c r="C160" s="254" t="s">
        <v>235</v>
      </c>
      <c r="D160" s="254" t="s">
        <v>205</v>
      </c>
      <c r="E160" s="255" t="s">
        <v>967</v>
      </c>
      <c r="F160" s="256" t="s">
        <v>968</v>
      </c>
      <c r="G160" s="257" t="s">
        <v>927</v>
      </c>
      <c r="H160" s="258">
        <v>14.4</v>
      </c>
      <c r="I160" s="259"/>
      <c r="J160" s="260">
        <f>ROUND(I160*H160,2)</f>
        <v>0</v>
      </c>
      <c r="K160" s="256" t="s">
        <v>918</v>
      </c>
      <c r="L160" s="43"/>
      <c r="M160" s="261" t="s">
        <v>1</v>
      </c>
      <c r="N160" s="262" t="s">
        <v>41</v>
      </c>
      <c r="O160" s="90"/>
      <c r="P160" s="246">
        <f>O160*H160</f>
        <v>0</v>
      </c>
      <c r="Q160" s="246">
        <v>2.1600000000000001</v>
      </c>
      <c r="R160" s="246">
        <f>Q160*H160</f>
        <v>31.104000000000003</v>
      </c>
      <c r="S160" s="246">
        <v>0</v>
      </c>
      <c r="T160" s="24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8" t="s">
        <v>114</v>
      </c>
      <c r="AT160" s="248" t="s">
        <v>205</v>
      </c>
      <c r="AU160" s="248" t="s">
        <v>84</v>
      </c>
      <c r="AY160" s="16" t="s">
        <v>180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6" t="s">
        <v>14</v>
      </c>
      <c r="BK160" s="249">
        <f>ROUND(I160*H160,2)</f>
        <v>0</v>
      </c>
      <c r="BL160" s="16" t="s">
        <v>114</v>
      </c>
      <c r="BM160" s="248" t="s">
        <v>969</v>
      </c>
    </row>
    <row r="161" s="12" customFormat="1">
      <c r="A161" s="12"/>
      <c r="B161" s="263"/>
      <c r="C161" s="264"/>
      <c r="D161" s="250" t="s">
        <v>289</v>
      </c>
      <c r="E161" s="265" t="s">
        <v>1</v>
      </c>
      <c r="F161" s="266" t="s">
        <v>970</v>
      </c>
      <c r="G161" s="264"/>
      <c r="H161" s="267">
        <v>14.4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73" t="s">
        <v>289</v>
      </c>
      <c r="AU161" s="273" t="s">
        <v>84</v>
      </c>
      <c r="AV161" s="12" t="s">
        <v>84</v>
      </c>
      <c r="AW161" s="12" t="s">
        <v>31</v>
      </c>
      <c r="AX161" s="12" t="s">
        <v>14</v>
      </c>
      <c r="AY161" s="273" t="s">
        <v>180</v>
      </c>
    </row>
    <row r="162" s="2" customFormat="1" ht="36" customHeight="1">
      <c r="A162" s="37"/>
      <c r="B162" s="38"/>
      <c r="C162" s="254" t="s">
        <v>239</v>
      </c>
      <c r="D162" s="254" t="s">
        <v>205</v>
      </c>
      <c r="E162" s="255" t="s">
        <v>971</v>
      </c>
      <c r="F162" s="256" t="s">
        <v>972</v>
      </c>
      <c r="G162" s="257" t="s">
        <v>973</v>
      </c>
      <c r="H162" s="258">
        <v>36.270000000000003</v>
      </c>
      <c r="I162" s="259"/>
      <c r="J162" s="260">
        <f>ROUND(I162*H162,2)</f>
        <v>0</v>
      </c>
      <c r="K162" s="256" t="s">
        <v>918</v>
      </c>
      <c r="L162" s="43"/>
      <c r="M162" s="261" t="s">
        <v>1</v>
      </c>
      <c r="N162" s="262" t="s">
        <v>41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114</v>
      </c>
      <c r="AT162" s="248" t="s">
        <v>205</v>
      </c>
      <c r="AU162" s="248" t="s">
        <v>84</v>
      </c>
      <c r="AY162" s="16" t="s">
        <v>180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14</v>
      </c>
      <c r="BK162" s="249">
        <f>ROUND(I162*H162,2)</f>
        <v>0</v>
      </c>
      <c r="BL162" s="16" t="s">
        <v>114</v>
      </c>
      <c r="BM162" s="248" t="s">
        <v>974</v>
      </c>
    </row>
    <row r="163" s="12" customFormat="1">
      <c r="A163" s="12"/>
      <c r="B163" s="263"/>
      <c r="C163" s="264"/>
      <c r="D163" s="250" t="s">
        <v>289</v>
      </c>
      <c r="E163" s="265" t="s">
        <v>1</v>
      </c>
      <c r="F163" s="266" t="s">
        <v>975</v>
      </c>
      <c r="G163" s="264"/>
      <c r="H163" s="267">
        <v>36.270000000000003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73" t="s">
        <v>289</v>
      </c>
      <c r="AU163" s="273" t="s">
        <v>84</v>
      </c>
      <c r="AV163" s="12" t="s">
        <v>84</v>
      </c>
      <c r="AW163" s="12" t="s">
        <v>31</v>
      </c>
      <c r="AX163" s="12" t="s">
        <v>14</v>
      </c>
      <c r="AY163" s="273" t="s">
        <v>180</v>
      </c>
    </row>
    <row r="164" s="11" customFormat="1" ht="22.8" customHeight="1">
      <c r="A164" s="11"/>
      <c r="B164" s="222"/>
      <c r="C164" s="223"/>
      <c r="D164" s="224" t="s">
        <v>75</v>
      </c>
      <c r="E164" s="296" t="s">
        <v>84</v>
      </c>
      <c r="F164" s="296" t="s">
        <v>976</v>
      </c>
      <c r="G164" s="223"/>
      <c r="H164" s="223"/>
      <c r="I164" s="226"/>
      <c r="J164" s="297">
        <f>BK164</f>
        <v>0</v>
      </c>
      <c r="K164" s="223"/>
      <c r="L164" s="228"/>
      <c r="M164" s="229"/>
      <c r="N164" s="230"/>
      <c r="O164" s="230"/>
      <c r="P164" s="231">
        <f>SUM(P165:P168)</f>
        <v>0</v>
      </c>
      <c r="Q164" s="230"/>
      <c r="R164" s="231">
        <f>SUM(R165:R168)</f>
        <v>47.103167999999997</v>
      </c>
      <c r="S164" s="230"/>
      <c r="T164" s="232">
        <f>SUM(T165:T168)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33" t="s">
        <v>14</v>
      </c>
      <c r="AT164" s="234" t="s">
        <v>75</v>
      </c>
      <c r="AU164" s="234" t="s">
        <v>14</v>
      </c>
      <c r="AY164" s="233" t="s">
        <v>180</v>
      </c>
      <c r="BK164" s="235">
        <f>SUM(BK165:BK168)</f>
        <v>0</v>
      </c>
    </row>
    <row r="165" s="2" customFormat="1" ht="24" customHeight="1">
      <c r="A165" s="37"/>
      <c r="B165" s="38"/>
      <c r="C165" s="254" t="s">
        <v>8</v>
      </c>
      <c r="D165" s="254" t="s">
        <v>205</v>
      </c>
      <c r="E165" s="255" t="s">
        <v>977</v>
      </c>
      <c r="F165" s="256" t="s">
        <v>978</v>
      </c>
      <c r="G165" s="257" t="s">
        <v>927</v>
      </c>
      <c r="H165" s="258">
        <v>19.199999999999999</v>
      </c>
      <c r="I165" s="259"/>
      <c r="J165" s="260">
        <f>ROUND(I165*H165,2)</f>
        <v>0</v>
      </c>
      <c r="K165" s="256" t="s">
        <v>918</v>
      </c>
      <c r="L165" s="43"/>
      <c r="M165" s="261" t="s">
        <v>1</v>
      </c>
      <c r="N165" s="262" t="s">
        <v>41</v>
      </c>
      <c r="O165" s="90"/>
      <c r="P165" s="246">
        <f>O165*H165</f>
        <v>0</v>
      </c>
      <c r="Q165" s="246">
        <v>2.45329</v>
      </c>
      <c r="R165" s="246">
        <f>Q165*H165</f>
        <v>47.103167999999997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114</v>
      </c>
      <c r="AT165" s="248" t="s">
        <v>205</v>
      </c>
      <c r="AU165" s="248" t="s">
        <v>84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114</v>
      </c>
      <c r="BM165" s="248" t="s">
        <v>979</v>
      </c>
    </row>
    <row r="166" s="12" customFormat="1">
      <c r="A166" s="12"/>
      <c r="B166" s="263"/>
      <c r="C166" s="264"/>
      <c r="D166" s="250" t="s">
        <v>289</v>
      </c>
      <c r="E166" s="265" t="s">
        <v>1</v>
      </c>
      <c r="F166" s="266" t="s">
        <v>929</v>
      </c>
      <c r="G166" s="264"/>
      <c r="H166" s="267">
        <v>1.2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73" t="s">
        <v>289</v>
      </c>
      <c r="AU166" s="273" t="s">
        <v>84</v>
      </c>
      <c r="AV166" s="12" t="s">
        <v>84</v>
      </c>
      <c r="AW166" s="12" t="s">
        <v>31</v>
      </c>
      <c r="AX166" s="12" t="s">
        <v>76</v>
      </c>
      <c r="AY166" s="273" t="s">
        <v>180</v>
      </c>
    </row>
    <row r="167" s="12" customFormat="1">
      <c r="A167" s="12"/>
      <c r="B167" s="263"/>
      <c r="C167" s="264"/>
      <c r="D167" s="250" t="s">
        <v>289</v>
      </c>
      <c r="E167" s="265" t="s">
        <v>1</v>
      </c>
      <c r="F167" s="266" t="s">
        <v>930</v>
      </c>
      <c r="G167" s="264"/>
      <c r="H167" s="267">
        <v>18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73" t="s">
        <v>289</v>
      </c>
      <c r="AU167" s="273" t="s">
        <v>84</v>
      </c>
      <c r="AV167" s="12" t="s">
        <v>84</v>
      </c>
      <c r="AW167" s="12" t="s">
        <v>31</v>
      </c>
      <c r="AX167" s="12" t="s">
        <v>76</v>
      </c>
      <c r="AY167" s="273" t="s">
        <v>180</v>
      </c>
    </row>
    <row r="168" s="13" customFormat="1">
      <c r="A168" s="13"/>
      <c r="B168" s="274"/>
      <c r="C168" s="275"/>
      <c r="D168" s="250" t="s">
        <v>289</v>
      </c>
      <c r="E168" s="276" t="s">
        <v>1</v>
      </c>
      <c r="F168" s="277" t="s">
        <v>353</v>
      </c>
      <c r="G168" s="275"/>
      <c r="H168" s="278">
        <v>19.199999999999999</v>
      </c>
      <c r="I168" s="279"/>
      <c r="J168" s="275"/>
      <c r="K168" s="275"/>
      <c r="L168" s="280"/>
      <c r="M168" s="281"/>
      <c r="N168" s="282"/>
      <c r="O168" s="282"/>
      <c r="P168" s="282"/>
      <c r="Q168" s="282"/>
      <c r="R168" s="282"/>
      <c r="S168" s="282"/>
      <c r="T168" s="28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4" t="s">
        <v>289</v>
      </c>
      <c r="AU168" s="284" t="s">
        <v>84</v>
      </c>
      <c r="AV168" s="13" t="s">
        <v>114</v>
      </c>
      <c r="AW168" s="13" t="s">
        <v>31</v>
      </c>
      <c r="AX168" s="13" t="s">
        <v>14</v>
      </c>
      <c r="AY168" s="284" t="s">
        <v>180</v>
      </c>
    </row>
    <row r="169" s="11" customFormat="1" ht="22.8" customHeight="1">
      <c r="A169" s="11"/>
      <c r="B169" s="222"/>
      <c r="C169" s="223"/>
      <c r="D169" s="224" t="s">
        <v>75</v>
      </c>
      <c r="E169" s="296" t="s">
        <v>824</v>
      </c>
      <c r="F169" s="296" t="s">
        <v>980</v>
      </c>
      <c r="G169" s="223"/>
      <c r="H169" s="223"/>
      <c r="I169" s="226"/>
      <c r="J169" s="297">
        <f>BK169</f>
        <v>0</v>
      </c>
      <c r="K169" s="223"/>
      <c r="L169" s="228"/>
      <c r="M169" s="229"/>
      <c r="N169" s="230"/>
      <c r="O169" s="230"/>
      <c r="P169" s="231">
        <f>SUM(P170:P183)</f>
        <v>0</v>
      </c>
      <c r="Q169" s="230"/>
      <c r="R169" s="231">
        <f>SUM(R170:R183)</f>
        <v>0</v>
      </c>
      <c r="S169" s="230"/>
      <c r="T169" s="232">
        <f>SUM(T170:T183)</f>
        <v>47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33" t="s">
        <v>14</v>
      </c>
      <c r="AT169" s="234" t="s">
        <v>75</v>
      </c>
      <c r="AU169" s="234" t="s">
        <v>14</v>
      </c>
      <c r="AY169" s="233" t="s">
        <v>180</v>
      </c>
      <c r="BK169" s="235">
        <f>SUM(BK170:BK183)</f>
        <v>0</v>
      </c>
    </row>
    <row r="170" s="2" customFormat="1" ht="48" customHeight="1">
      <c r="A170" s="37"/>
      <c r="B170" s="38"/>
      <c r="C170" s="254" t="s">
        <v>247</v>
      </c>
      <c r="D170" s="254" t="s">
        <v>205</v>
      </c>
      <c r="E170" s="255" t="s">
        <v>981</v>
      </c>
      <c r="F170" s="256" t="s">
        <v>982</v>
      </c>
      <c r="G170" s="257" t="s">
        <v>927</v>
      </c>
      <c r="H170" s="258">
        <v>9.5999999999999996</v>
      </c>
      <c r="I170" s="259"/>
      <c r="J170" s="260">
        <f>ROUND(I170*H170,2)</f>
        <v>0</v>
      </c>
      <c r="K170" s="256" t="s">
        <v>918</v>
      </c>
      <c r="L170" s="43"/>
      <c r="M170" s="261" t="s">
        <v>1</v>
      </c>
      <c r="N170" s="262" t="s">
        <v>41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114</v>
      </c>
      <c r="AT170" s="248" t="s">
        <v>205</v>
      </c>
      <c r="AU170" s="248" t="s">
        <v>84</v>
      </c>
      <c r="AY170" s="16" t="s">
        <v>180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14</v>
      </c>
      <c r="BK170" s="249">
        <f>ROUND(I170*H170,2)</f>
        <v>0</v>
      </c>
      <c r="BL170" s="16" t="s">
        <v>114</v>
      </c>
      <c r="BM170" s="248" t="s">
        <v>983</v>
      </c>
    </row>
    <row r="171" s="12" customFormat="1">
      <c r="A171" s="12"/>
      <c r="B171" s="263"/>
      <c r="C171" s="264"/>
      <c r="D171" s="250" t="s">
        <v>289</v>
      </c>
      <c r="E171" s="265" t="s">
        <v>1</v>
      </c>
      <c r="F171" s="266" t="s">
        <v>984</v>
      </c>
      <c r="G171" s="264"/>
      <c r="H171" s="267">
        <v>9.5999999999999996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73" t="s">
        <v>289</v>
      </c>
      <c r="AU171" s="273" t="s">
        <v>84</v>
      </c>
      <c r="AV171" s="12" t="s">
        <v>84</v>
      </c>
      <c r="AW171" s="12" t="s">
        <v>31</v>
      </c>
      <c r="AX171" s="12" t="s">
        <v>14</v>
      </c>
      <c r="AY171" s="273" t="s">
        <v>180</v>
      </c>
    </row>
    <row r="172" s="2" customFormat="1" ht="36" customHeight="1">
      <c r="A172" s="37"/>
      <c r="B172" s="38"/>
      <c r="C172" s="254" t="s">
        <v>251</v>
      </c>
      <c r="D172" s="254" t="s">
        <v>205</v>
      </c>
      <c r="E172" s="255" t="s">
        <v>985</v>
      </c>
      <c r="F172" s="256" t="s">
        <v>986</v>
      </c>
      <c r="G172" s="257" t="s">
        <v>927</v>
      </c>
      <c r="H172" s="258">
        <v>100</v>
      </c>
      <c r="I172" s="259"/>
      <c r="J172" s="260">
        <f>ROUND(I172*H172,2)</f>
        <v>0</v>
      </c>
      <c r="K172" s="256" t="s">
        <v>918</v>
      </c>
      <c r="L172" s="43"/>
      <c r="M172" s="261" t="s">
        <v>1</v>
      </c>
      <c r="N172" s="262" t="s">
        <v>41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0.46999999999999997</v>
      </c>
      <c r="T172" s="247">
        <f>S172*H172</f>
        <v>47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114</v>
      </c>
      <c r="AT172" s="248" t="s">
        <v>205</v>
      </c>
      <c r="AU172" s="248" t="s">
        <v>84</v>
      </c>
      <c r="AY172" s="16" t="s">
        <v>180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14</v>
      </c>
      <c r="BK172" s="249">
        <f>ROUND(I172*H172,2)</f>
        <v>0</v>
      </c>
      <c r="BL172" s="16" t="s">
        <v>114</v>
      </c>
      <c r="BM172" s="248" t="s">
        <v>987</v>
      </c>
    </row>
    <row r="173" s="12" customFormat="1">
      <c r="A173" s="12"/>
      <c r="B173" s="263"/>
      <c r="C173" s="264"/>
      <c r="D173" s="250" t="s">
        <v>289</v>
      </c>
      <c r="E173" s="265" t="s">
        <v>1</v>
      </c>
      <c r="F173" s="266" t="s">
        <v>988</v>
      </c>
      <c r="G173" s="264"/>
      <c r="H173" s="267">
        <v>100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73" t="s">
        <v>289</v>
      </c>
      <c r="AU173" s="273" t="s">
        <v>84</v>
      </c>
      <c r="AV173" s="12" t="s">
        <v>84</v>
      </c>
      <c r="AW173" s="12" t="s">
        <v>31</v>
      </c>
      <c r="AX173" s="12" t="s">
        <v>14</v>
      </c>
      <c r="AY173" s="273" t="s">
        <v>180</v>
      </c>
    </row>
    <row r="174" s="2" customFormat="1" ht="24" customHeight="1">
      <c r="A174" s="37"/>
      <c r="B174" s="38"/>
      <c r="C174" s="254" t="s">
        <v>255</v>
      </c>
      <c r="D174" s="254" t="s">
        <v>205</v>
      </c>
      <c r="E174" s="255" t="s">
        <v>989</v>
      </c>
      <c r="F174" s="256" t="s">
        <v>990</v>
      </c>
      <c r="G174" s="257" t="s">
        <v>973</v>
      </c>
      <c r="H174" s="258">
        <v>74.200000000000003</v>
      </c>
      <c r="I174" s="259"/>
      <c r="J174" s="260">
        <f>ROUND(I174*H174,2)</f>
        <v>0</v>
      </c>
      <c r="K174" s="256" t="s">
        <v>918</v>
      </c>
      <c r="L174" s="43"/>
      <c r="M174" s="261" t="s">
        <v>1</v>
      </c>
      <c r="N174" s="262" t="s">
        <v>41</v>
      </c>
      <c r="O174" s="90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8" t="s">
        <v>114</v>
      </c>
      <c r="AT174" s="248" t="s">
        <v>205</v>
      </c>
      <c r="AU174" s="248" t="s">
        <v>84</v>
      </c>
      <c r="AY174" s="16" t="s">
        <v>180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6" t="s">
        <v>14</v>
      </c>
      <c r="BK174" s="249">
        <f>ROUND(I174*H174,2)</f>
        <v>0</v>
      </c>
      <c r="BL174" s="16" t="s">
        <v>114</v>
      </c>
      <c r="BM174" s="248" t="s">
        <v>991</v>
      </c>
    </row>
    <row r="175" s="12" customFormat="1">
      <c r="A175" s="12"/>
      <c r="B175" s="263"/>
      <c r="C175" s="264"/>
      <c r="D175" s="250" t="s">
        <v>289</v>
      </c>
      <c r="E175" s="265" t="s">
        <v>1</v>
      </c>
      <c r="F175" s="266" t="s">
        <v>992</v>
      </c>
      <c r="G175" s="264"/>
      <c r="H175" s="267">
        <v>74.200000000000003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73" t="s">
        <v>289</v>
      </c>
      <c r="AU175" s="273" t="s">
        <v>84</v>
      </c>
      <c r="AV175" s="12" t="s">
        <v>84</v>
      </c>
      <c r="AW175" s="12" t="s">
        <v>31</v>
      </c>
      <c r="AX175" s="12" t="s">
        <v>14</v>
      </c>
      <c r="AY175" s="273" t="s">
        <v>180</v>
      </c>
    </row>
    <row r="176" s="2" customFormat="1" ht="36" customHeight="1">
      <c r="A176" s="37"/>
      <c r="B176" s="38"/>
      <c r="C176" s="254" t="s">
        <v>259</v>
      </c>
      <c r="D176" s="254" t="s">
        <v>205</v>
      </c>
      <c r="E176" s="255" t="s">
        <v>993</v>
      </c>
      <c r="F176" s="256" t="s">
        <v>994</v>
      </c>
      <c r="G176" s="257" t="s">
        <v>973</v>
      </c>
      <c r="H176" s="258">
        <v>1409.8</v>
      </c>
      <c r="I176" s="259"/>
      <c r="J176" s="260">
        <f>ROUND(I176*H176,2)</f>
        <v>0</v>
      </c>
      <c r="K176" s="256" t="s">
        <v>918</v>
      </c>
      <c r="L176" s="43"/>
      <c r="M176" s="261" t="s">
        <v>1</v>
      </c>
      <c r="N176" s="262" t="s">
        <v>41</v>
      </c>
      <c r="O176" s="90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8" t="s">
        <v>114</v>
      </c>
      <c r="AT176" s="248" t="s">
        <v>205</v>
      </c>
      <c r="AU176" s="248" t="s">
        <v>84</v>
      </c>
      <c r="AY176" s="16" t="s">
        <v>180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6" t="s">
        <v>14</v>
      </c>
      <c r="BK176" s="249">
        <f>ROUND(I176*H176,2)</f>
        <v>0</v>
      </c>
      <c r="BL176" s="16" t="s">
        <v>114</v>
      </c>
      <c r="BM176" s="248" t="s">
        <v>995</v>
      </c>
    </row>
    <row r="177" s="12" customFormat="1">
      <c r="A177" s="12"/>
      <c r="B177" s="263"/>
      <c r="C177" s="264"/>
      <c r="D177" s="250" t="s">
        <v>289</v>
      </c>
      <c r="E177" s="265" t="s">
        <v>1</v>
      </c>
      <c r="F177" s="266" t="s">
        <v>996</v>
      </c>
      <c r="G177" s="264"/>
      <c r="H177" s="267">
        <v>1409.8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73" t="s">
        <v>289</v>
      </c>
      <c r="AU177" s="273" t="s">
        <v>84</v>
      </c>
      <c r="AV177" s="12" t="s">
        <v>84</v>
      </c>
      <c r="AW177" s="12" t="s">
        <v>31</v>
      </c>
      <c r="AX177" s="12" t="s">
        <v>14</v>
      </c>
      <c r="AY177" s="273" t="s">
        <v>180</v>
      </c>
    </row>
    <row r="178" s="2" customFormat="1" ht="36" customHeight="1">
      <c r="A178" s="37"/>
      <c r="B178" s="38"/>
      <c r="C178" s="254" t="s">
        <v>263</v>
      </c>
      <c r="D178" s="254" t="s">
        <v>205</v>
      </c>
      <c r="E178" s="255" t="s">
        <v>997</v>
      </c>
      <c r="F178" s="256" t="s">
        <v>998</v>
      </c>
      <c r="G178" s="257" t="s">
        <v>973</v>
      </c>
      <c r="H178" s="258">
        <v>0.5</v>
      </c>
      <c r="I178" s="259"/>
      <c r="J178" s="260">
        <f>ROUND(I178*H178,2)</f>
        <v>0</v>
      </c>
      <c r="K178" s="256" t="s">
        <v>918</v>
      </c>
      <c r="L178" s="43"/>
      <c r="M178" s="261" t="s">
        <v>1</v>
      </c>
      <c r="N178" s="262" t="s">
        <v>41</v>
      </c>
      <c r="O178" s="90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8" t="s">
        <v>114</v>
      </c>
      <c r="AT178" s="248" t="s">
        <v>205</v>
      </c>
      <c r="AU178" s="248" t="s">
        <v>84</v>
      </c>
      <c r="AY178" s="16" t="s">
        <v>180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6" t="s">
        <v>14</v>
      </c>
      <c r="BK178" s="249">
        <f>ROUND(I178*H178,2)</f>
        <v>0</v>
      </c>
      <c r="BL178" s="16" t="s">
        <v>114</v>
      </c>
      <c r="BM178" s="248" t="s">
        <v>999</v>
      </c>
    </row>
    <row r="179" s="12" customFormat="1">
      <c r="A179" s="12"/>
      <c r="B179" s="263"/>
      <c r="C179" s="264"/>
      <c r="D179" s="250" t="s">
        <v>289</v>
      </c>
      <c r="E179" s="265" t="s">
        <v>1</v>
      </c>
      <c r="F179" s="266" t="s">
        <v>1000</v>
      </c>
      <c r="G179" s="264"/>
      <c r="H179" s="267">
        <v>0.5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73" t="s">
        <v>289</v>
      </c>
      <c r="AU179" s="273" t="s">
        <v>84</v>
      </c>
      <c r="AV179" s="12" t="s">
        <v>84</v>
      </c>
      <c r="AW179" s="12" t="s">
        <v>31</v>
      </c>
      <c r="AX179" s="12" t="s">
        <v>14</v>
      </c>
      <c r="AY179" s="273" t="s">
        <v>180</v>
      </c>
    </row>
    <row r="180" s="2" customFormat="1" ht="36" customHeight="1">
      <c r="A180" s="37"/>
      <c r="B180" s="38"/>
      <c r="C180" s="254" t="s">
        <v>7</v>
      </c>
      <c r="D180" s="254" t="s">
        <v>205</v>
      </c>
      <c r="E180" s="255" t="s">
        <v>1001</v>
      </c>
      <c r="F180" s="256" t="s">
        <v>1002</v>
      </c>
      <c r="G180" s="257" t="s">
        <v>973</v>
      </c>
      <c r="H180" s="258">
        <v>73.799999999999997</v>
      </c>
      <c r="I180" s="259"/>
      <c r="J180" s="260">
        <f>ROUND(I180*H180,2)</f>
        <v>0</v>
      </c>
      <c r="K180" s="256" t="s">
        <v>918</v>
      </c>
      <c r="L180" s="43"/>
      <c r="M180" s="261" t="s">
        <v>1</v>
      </c>
      <c r="N180" s="262" t="s">
        <v>41</v>
      </c>
      <c r="O180" s="90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8" t="s">
        <v>114</v>
      </c>
      <c r="AT180" s="248" t="s">
        <v>205</v>
      </c>
      <c r="AU180" s="248" t="s">
        <v>84</v>
      </c>
      <c r="AY180" s="16" t="s">
        <v>180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6" t="s">
        <v>14</v>
      </c>
      <c r="BK180" s="249">
        <f>ROUND(I180*H180,2)</f>
        <v>0</v>
      </c>
      <c r="BL180" s="16" t="s">
        <v>114</v>
      </c>
      <c r="BM180" s="248" t="s">
        <v>1003</v>
      </c>
    </row>
    <row r="181" s="12" customFormat="1">
      <c r="A181" s="12"/>
      <c r="B181" s="263"/>
      <c r="C181" s="264"/>
      <c r="D181" s="250" t="s">
        <v>289</v>
      </c>
      <c r="E181" s="265" t="s">
        <v>1</v>
      </c>
      <c r="F181" s="266" t="s">
        <v>1004</v>
      </c>
      <c r="G181" s="264"/>
      <c r="H181" s="267">
        <v>74.200000000000003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73" t="s">
        <v>289</v>
      </c>
      <c r="AU181" s="273" t="s">
        <v>84</v>
      </c>
      <c r="AV181" s="12" t="s">
        <v>84</v>
      </c>
      <c r="AW181" s="12" t="s">
        <v>31</v>
      </c>
      <c r="AX181" s="12" t="s">
        <v>76</v>
      </c>
      <c r="AY181" s="273" t="s">
        <v>180</v>
      </c>
    </row>
    <row r="182" s="12" customFormat="1">
      <c r="A182" s="12"/>
      <c r="B182" s="263"/>
      <c r="C182" s="264"/>
      <c r="D182" s="250" t="s">
        <v>289</v>
      </c>
      <c r="E182" s="265" t="s">
        <v>1</v>
      </c>
      <c r="F182" s="266" t="s">
        <v>1005</v>
      </c>
      <c r="G182" s="264"/>
      <c r="H182" s="267">
        <v>-0.40000000000000002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73" t="s">
        <v>289</v>
      </c>
      <c r="AU182" s="273" t="s">
        <v>84</v>
      </c>
      <c r="AV182" s="12" t="s">
        <v>84</v>
      </c>
      <c r="AW182" s="12" t="s">
        <v>31</v>
      </c>
      <c r="AX182" s="12" t="s">
        <v>76</v>
      </c>
      <c r="AY182" s="273" t="s">
        <v>180</v>
      </c>
    </row>
    <row r="183" s="13" customFormat="1">
      <c r="A183" s="13"/>
      <c r="B183" s="274"/>
      <c r="C183" s="275"/>
      <c r="D183" s="250" t="s">
        <v>289</v>
      </c>
      <c r="E183" s="276" t="s">
        <v>1</v>
      </c>
      <c r="F183" s="277" t="s">
        <v>353</v>
      </c>
      <c r="G183" s="275"/>
      <c r="H183" s="278">
        <v>73.799999999999997</v>
      </c>
      <c r="I183" s="279"/>
      <c r="J183" s="275"/>
      <c r="K183" s="275"/>
      <c r="L183" s="280"/>
      <c r="M183" s="281"/>
      <c r="N183" s="282"/>
      <c r="O183" s="282"/>
      <c r="P183" s="282"/>
      <c r="Q183" s="282"/>
      <c r="R183" s="282"/>
      <c r="S183" s="282"/>
      <c r="T183" s="28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4" t="s">
        <v>289</v>
      </c>
      <c r="AU183" s="284" t="s">
        <v>84</v>
      </c>
      <c r="AV183" s="13" t="s">
        <v>114</v>
      </c>
      <c r="AW183" s="13" t="s">
        <v>31</v>
      </c>
      <c r="AX183" s="13" t="s">
        <v>14</v>
      </c>
      <c r="AY183" s="284" t="s">
        <v>180</v>
      </c>
    </row>
    <row r="184" s="11" customFormat="1" ht="22.8" customHeight="1">
      <c r="A184" s="11"/>
      <c r="B184" s="222"/>
      <c r="C184" s="223"/>
      <c r="D184" s="224" t="s">
        <v>75</v>
      </c>
      <c r="E184" s="296" t="s">
        <v>1006</v>
      </c>
      <c r="F184" s="296" t="s">
        <v>1007</v>
      </c>
      <c r="G184" s="223"/>
      <c r="H184" s="223"/>
      <c r="I184" s="226"/>
      <c r="J184" s="297">
        <f>BK184</f>
        <v>0</v>
      </c>
      <c r="K184" s="223"/>
      <c r="L184" s="228"/>
      <c r="M184" s="229"/>
      <c r="N184" s="230"/>
      <c r="O184" s="230"/>
      <c r="P184" s="231">
        <f>P185</f>
        <v>0</v>
      </c>
      <c r="Q184" s="230"/>
      <c r="R184" s="231">
        <f>R185</f>
        <v>0</v>
      </c>
      <c r="S184" s="230"/>
      <c r="T184" s="232">
        <f>T185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33" t="s">
        <v>14</v>
      </c>
      <c r="AT184" s="234" t="s">
        <v>75</v>
      </c>
      <c r="AU184" s="234" t="s">
        <v>14</v>
      </c>
      <c r="AY184" s="233" t="s">
        <v>180</v>
      </c>
      <c r="BK184" s="235">
        <f>BK185</f>
        <v>0</v>
      </c>
    </row>
    <row r="185" s="2" customFormat="1" ht="48" customHeight="1">
      <c r="A185" s="37"/>
      <c r="B185" s="38"/>
      <c r="C185" s="254" t="s">
        <v>272</v>
      </c>
      <c r="D185" s="254" t="s">
        <v>205</v>
      </c>
      <c r="E185" s="255" t="s">
        <v>1008</v>
      </c>
      <c r="F185" s="256" t="s">
        <v>1009</v>
      </c>
      <c r="G185" s="257" t="s">
        <v>973</v>
      </c>
      <c r="H185" s="258">
        <v>79.623999999999995</v>
      </c>
      <c r="I185" s="259"/>
      <c r="J185" s="260">
        <f>ROUND(I185*H185,2)</f>
        <v>0</v>
      </c>
      <c r="K185" s="256" t="s">
        <v>918</v>
      </c>
      <c r="L185" s="43"/>
      <c r="M185" s="261" t="s">
        <v>1</v>
      </c>
      <c r="N185" s="262" t="s">
        <v>41</v>
      </c>
      <c r="O185" s="90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8" t="s">
        <v>114</v>
      </c>
      <c r="AT185" s="248" t="s">
        <v>205</v>
      </c>
      <c r="AU185" s="248" t="s">
        <v>84</v>
      </c>
      <c r="AY185" s="16" t="s">
        <v>180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6" t="s">
        <v>14</v>
      </c>
      <c r="BK185" s="249">
        <f>ROUND(I185*H185,2)</f>
        <v>0</v>
      </c>
      <c r="BL185" s="16" t="s">
        <v>114</v>
      </c>
      <c r="BM185" s="248" t="s">
        <v>1010</v>
      </c>
    </row>
    <row r="186" s="11" customFormat="1" ht="25.92" customHeight="1">
      <c r="A186" s="11"/>
      <c r="B186" s="222"/>
      <c r="C186" s="223"/>
      <c r="D186" s="224" t="s">
        <v>75</v>
      </c>
      <c r="E186" s="225" t="s">
        <v>181</v>
      </c>
      <c r="F186" s="225" t="s">
        <v>1011</v>
      </c>
      <c r="G186" s="223"/>
      <c r="H186" s="223"/>
      <c r="I186" s="226"/>
      <c r="J186" s="227">
        <f>BK186</f>
        <v>0</v>
      </c>
      <c r="K186" s="223"/>
      <c r="L186" s="228"/>
      <c r="M186" s="229"/>
      <c r="N186" s="230"/>
      <c r="O186" s="230"/>
      <c r="P186" s="231">
        <f>P187</f>
        <v>0</v>
      </c>
      <c r="Q186" s="230"/>
      <c r="R186" s="231">
        <f>R187</f>
        <v>4.8434925</v>
      </c>
      <c r="S186" s="230"/>
      <c r="T186" s="232">
        <f>T187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33" t="s">
        <v>92</v>
      </c>
      <c r="AT186" s="234" t="s">
        <v>75</v>
      </c>
      <c r="AU186" s="234" t="s">
        <v>76</v>
      </c>
      <c r="AY186" s="233" t="s">
        <v>180</v>
      </c>
      <c r="BK186" s="235">
        <f>BK187</f>
        <v>0</v>
      </c>
    </row>
    <row r="187" s="11" customFormat="1" ht="22.8" customHeight="1">
      <c r="A187" s="11"/>
      <c r="B187" s="222"/>
      <c r="C187" s="223"/>
      <c r="D187" s="224" t="s">
        <v>75</v>
      </c>
      <c r="E187" s="296" t="s">
        <v>1012</v>
      </c>
      <c r="F187" s="296" t="s">
        <v>1013</v>
      </c>
      <c r="G187" s="223"/>
      <c r="H187" s="223"/>
      <c r="I187" s="226"/>
      <c r="J187" s="297">
        <f>BK187</f>
        <v>0</v>
      </c>
      <c r="K187" s="223"/>
      <c r="L187" s="228"/>
      <c r="M187" s="229"/>
      <c r="N187" s="230"/>
      <c r="O187" s="230"/>
      <c r="P187" s="231">
        <f>SUM(P188:P204)</f>
        <v>0</v>
      </c>
      <c r="Q187" s="230"/>
      <c r="R187" s="231">
        <f>SUM(R188:R204)</f>
        <v>4.8434925</v>
      </c>
      <c r="S187" s="230"/>
      <c r="T187" s="232">
        <f>SUM(T188:T204)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33" t="s">
        <v>92</v>
      </c>
      <c r="AT187" s="234" t="s">
        <v>75</v>
      </c>
      <c r="AU187" s="234" t="s">
        <v>14</v>
      </c>
      <c r="AY187" s="233" t="s">
        <v>180</v>
      </c>
      <c r="BK187" s="235">
        <f>SUM(BK188:BK204)</f>
        <v>0</v>
      </c>
    </row>
    <row r="188" s="2" customFormat="1" ht="24" customHeight="1">
      <c r="A188" s="37"/>
      <c r="B188" s="38"/>
      <c r="C188" s="254" t="s">
        <v>276</v>
      </c>
      <c r="D188" s="254" t="s">
        <v>205</v>
      </c>
      <c r="E188" s="255" t="s">
        <v>1014</v>
      </c>
      <c r="F188" s="256" t="s">
        <v>1015</v>
      </c>
      <c r="G188" s="257" t="s">
        <v>1016</v>
      </c>
      <c r="H188" s="258">
        <v>3</v>
      </c>
      <c r="I188" s="259"/>
      <c r="J188" s="260">
        <f>ROUND(I188*H188,2)</f>
        <v>0</v>
      </c>
      <c r="K188" s="256" t="s">
        <v>918</v>
      </c>
      <c r="L188" s="43"/>
      <c r="M188" s="261" t="s">
        <v>1</v>
      </c>
      <c r="N188" s="262" t="s">
        <v>41</v>
      </c>
      <c r="O188" s="90"/>
      <c r="P188" s="246">
        <f>O188*H188</f>
        <v>0</v>
      </c>
      <c r="Q188" s="246">
        <v>0.0088000000000000005</v>
      </c>
      <c r="R188" s="246">
        <f>Q188*H188</f>
        <v>0.0264</v>
      </c>
      <c r="S188" s="246">
        <v>0</v>
      </c>
      <c r="T188" s="24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8" t="s">
        <v>454</v>
      </c>
      <c r="AT188" s="248" t="s">
        <v>205</v>
      </c>
      <c r="AU188" s="248" t="s">
        <v>84</v>
      </c>
      <c r="AY188" s="16" t="s">
        <v>180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6" t="s">
        <v>14</v>
      </c>
      <c r="BK188" s="249">
        <f>ROUND(I188*H188,2)</f>
        <v>0</v>
      </c>
      <c r="BL188" s="16" t="s">
        <v>454</v>
      </c>
      <c r="BM188" s="248" t="s">
        <v>1017</v>
      </c>
    </row>
    <row r="189" s="2" customFormat="1" ht="36" customHeight="1">
      <c r="A189" s="37"/>
      <c r="B189" s="38"/>
      <c r="C189" s="254" t="s">
        <v>280</v>
      </c>
      <c r="D189" s="254" t="s">
        <v>205</v>
      </c>
      <c r="E189" s="255" t="s">
        <v>1018</v>
      </c>
      <c r="F189" s="256" t="s">
        <v>1019</v>
      </c>
      <c r="G189" s="257" t="s">
        <v>917</v>
      </c>
      <c r="H189" s="258">
        <v>7</v>
      </c>
      <c r="I189" s="259"/>
      <c r="J189" s="260">
        <f>ROUND(I189*H189,2)</f>
        <v>0</v>
      </c>
      <c r="K189" s="256" t="s">
        <v>918</v>
      </c>
      <c r="L189" s="43"/>
      <c r="M189" s="261" t="s">
        <v>1</v>
      </c>
      <c r="N189" s="262" t="s">
        <v>41</v>
      </c>
      <c r="O189" s="90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8" t="s">
        <v>454</v>
      </c>
      <c r="AT189" s="248" t="s">
        <v>205</v>
      </c>
      <c r="AU189" s="248" t="s">
        <v>84</v>
      </c>
      <c r="AY189" s="16" t="s">
        <v>180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6" t="s">
        <v>14</v>
      </c>
      <c r="BK189" s="249">
        <f>ROUND(I189*H189,2)</f>
        <v>0</v>
      </c>
      <c r="BL189" s="16" t="s">
        <v>454</v>
      </c>
      <c r="BM189" s="248" t="s">
        <v>1020</v>
      </c>
    </row>
    <row r="190" s="12" customFormat="1">
      <c r="A190" s="12"/>
      <c r="B190" s="263"/>
      <c r="C190" s="264"/>
      <c r="D190" s="250" t="s">
        <v>289</v>
      </c>
      <c r="E190" s="265" t="s">
        <v>1</v>
      </c>
      <c r="F190" s="266" t="s">
        <v>1021</v>
      </c>
      <c r="G190" s="264"/>
      <c r="H190" s="267">
        <v>7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73" t="s">
        <v>289</v>
      </c>
      <c r="AU190" s="273" t="s">
        <v>84</v>
      </c>
      <c r="AV190" s="12" t="s">
        <v>84</v>
      </c>
      <c r="AW190" s="12" t="s">
        <v>31</v>
      </c>
      <c r="AX190" s="12" t="s">
        <v>14</v>
      </c>
      <c r="AY190" s="273" t="s">
        <v>180</v>
      </c>
    </row>
    <row r="191" s="2" customFormat="1" ht="36" customHeight="1">
      <c r="A191" s="37"/>
      <c r="B191" s="38"/>
      <c r="C191" s="254" t="s">
        <v>284</v>
      </c>
      <c r="D191" s="254" t="s">
        <v>205</v>
      </c>
      <c r="E191" s="255" t="s">
        <v>1022</v>
      </c>
      <c r="F191" s="256" t="s">
        <v>1023</v>
      </c>
      <c r="G191" s="257" t="s">
        <v>917</v>
      </c>
      <c r="H191" s="258">
        <v>5.25</v>
      </c>
      <c r="I191" s="259"/>
      <c r="J191" s="260">
        <f>ROUND(I191*H191,2)</f>
        <v>0</v>
      </c>
      <c r="K191" s="256" t="s">
        <v>918</v>
      </c>
      <c r="L191" s="43"/>
      <c r="M191" s="261" t="s">
        <v>1</v>
      </c>
      <c r="N191" s="262" t="s">
        <v>41</v>
      </c>
      <c r="O191" s="90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8" t="s">
        <v>454</v>
      </c>
      <c r="AT191" s="248" t="s">
        <v>205</v>
      </c>
      <c r="AU191" s="248" t="s">
        <v>84</v>
      </c>
      <c r="AY191" s="16" t="s">
        <v>180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6" t="s">
        <v>14</v>
      </c>
      <c r="BK191" s="249">
        <f>ROUND(I191*H191,2)</f>
        <v>0</v>
      </c>
      <c r="BL191" s="16" t="s">
        <v>454</v>
      </c>
      <c r="BM191" s="248" t="s">
        <v>1024</v>
      </c>
    </row>
    <row r="192" s="12" customFormat="1">
      <c r="A192" s="12"/>
      <c r="B192" s="263"/>
      <c r="C192" s="264"/>
      <c r="D192" s="250" t="s">
        <v>289</v>
      </c>
      <c r="E192" s="265" t="s">
        <v>1</v>
      </c>
      <c r="F192" s="266" t="s">
        <v>1025</v>
      </c>
      <c r="G192" s="264"/>
      <c r="H192" s="267">
        <v>5.25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73" t="s">
        <v>289</v>
      </c>
      <c r="AU192" s="273" t="s">
        <v>84</v>
      </c>
      <c r="AV192" s="12" t="s">
        <v>84</v>
      </c>
      <c r="AW192" s="12" t="s">
        <v>31</v>
      </c>
      <c r="AX192" s="12" t="s">
        <v>14</v>
      </c>
      <c r="AY192" s="273" t="s">
        <v>180</v>
      </c>
    </row>
    <row r="193" s="2" customFormat="1" ht="36" customHeight="1">
      <c r="A193" s="37"/>
      <c r="B193" s="38"/>
      <c r="C193" s="254" t="s">
        <v>291</v>
      </c>
      <c r="D193" s="254" t="s">
        <v>205</v>
      </c>
      <c r="E193" s="255" t="s">
        <v>1026</v>
      </c>
      <c r="F193" s="256" t="s">
        <v>1027</v>
      </c>
      <c r="G193" s="257" t="s">
        <v>229</v>
      </c>
      <c r="H193" s="258">
        <v>3700</v>
      </c>
      <c r="I193" s="259"/>
      <c r="J193" s="260">
        <f>ROUND(I193*H193,2)</f>
        <v>0</v>
      </c>
      <c r="K193" s="256" t="s">
        <v>918</v>
      </c>
      <c r="L193" s="43"/>
      <c r="M193" s="261" t="s">
        <v>1</v>
      </c>
      <c r="N193" s="262" t="s">
        <v>41</v>
      </c>
      <c r="O193" s="90"/>
      <c r="P193" s="246">
        <f>O193*H193</f>
        <v>0</v>
      </c>
      <c r="Q193" s="246">
        <v>0.00012</v>
      </c>
      <c r="R193" s="246">
        <f>Q193*H193</f>
        <v>0.44400000000000001</v>
      </c>
      <c r="S193" s="246">
        <v>0</v>
      </c>
      <c r="T193" s="24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8" t="s">
        <v>454</v>
      </c>
      <c r="AT193" s="248" t="s">
        <v>205</v>
      </c>
      <c r="AU193" s="248" t="s">
        <v>84</v>
      </c>
      <c r="AY193" s="16" t="s">
        <v>180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6" t="s">
        <v>14</v>
      </c>
      <c r="BK193" s="249">
        <f>ROUND(I193*H193,2)</f>
        <v>0</v>
      </c>
      <c r="BL193" s="16" t="s">
        <v>454</v>
      </c>
      <c r="BM193" s="248" t="s">
        <v>1028</v>
      </c>
    </row>
    <row r="194" s="2" customFormat="1" ht="48" customHeight="1">
      <c r="A194" s="37"/>
      <c r="B194" s="38"/>
      <c r="C194" s="254" t="s">
        <v>296</v>
      </c>
      <c r="D194" s="254" t="s">
        <v>205</v>
      </c>
      <c r="E194" s="255" t="s">
        <v>1029</v>
      </c>
      <c r="F194" s="256" t="s">
        <v>1030</v>
      </c>
      <c r="G194" s="257" t="s">
        <v>229</v>
      </c>
      <c r="H194" s="258">
        <v>3550</v>
      </c>
      <c r="I194" s="259"/>
      <c r="J194" s="260">
        <f>ROUND(I194*H194,2)</f>
        <v>0</v>
      </c>
      <c r="K194" s="256" t="s">
        <v>918</v>
      </c>
      <c r="L194" s="43"/>
      <c r="M194" s="261" t="s">
        <v>1</v>
      </c>
      <c r="N194" s="262" t="s">
        <v>41</v>
      </c>
      <c r="O194" s="90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8" t="s">
        <v>454</v>
      </c>
      <c r="AT194" s="248" t="s">
        <v>205</v>
      </c>
      <c r="AU194" s="248" t="s">
        <v>84</v>
      </c>
      <c r="AY194" s="16" t="s">
        <v>180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6" t="s">
        <v>14</v>
      </c>
      <c r="BK194" s="249">
        <f>ROUND(I194*H194,2)</f>
        <v>0</v>
      </c>
      <c r="BL194" s="16" t="s">
        <v>454</v>
      </c>
      <c r="BM194" s="248" t="s">
        <v>1031</v>
      </c>
    </row>
    <row r="195" s="2" customFormat="1" ht="36" customHeight="1">
      <c r="A195" s="37"/>
      <c r="B195" s="38"/>
      <c r="C195" s="254" t="s">
        <v>300</v>
      </c>
      <c r="D195" s="254" t="s">
        <v>205</v>
      </c>
      <c r="E195" s="255" t="s">
        <v>1032</v>
      </c>
      <c r="F195" s="256" t="s">
        <v>1033</v>
      </c>
      <c r="G195" s="257" t="s">
        <v>229</v>
      </c>
      <c r="H195" s="258">
        <v>210</v>
      </c>
      <c r="I195" s="259"/>
      <c r="J195" s="260">
        <f>ROUND(I195*H195,2)</f>
        <v>0</v>
      </c>
      <c r="K195" s="256" t="s">
        <v>918</v>
      </c>
      <c r="L195" s="43"/>
      <c r="M195" s="261" t="s">
        <v>1</v>
      </c>
      <c r="N195" s="262" t="s">
        <v>41</v>
      </c>
      <c r="O195" s="90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8" t="s">
        <v>454</v>
      </c>
      <c r="AT195" s="248" t="s">
        <v>205</v>
      </c>
      <c r="AU195" s="248" t="s">
        <v>84</v>
      </c>
      <c r="AY195" s="16" t="s">
        <v>180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6" t="s">
        <v>14</v>
      </c>
      <c r="BK195" s="249">
        <f>ROUND(I195*H195,2)</f>
        <v>0</v>
      </c>
      <c r="BL195" s="16" t="s">
        <v>454</v>
      </c>
      <c r="BM195" s="248" t="s">
        <v>1034</v>
      </c>
    </row>
    <row r="196" s="2" customFormat="1" ht="36" customHeight="1">
      <c r="A196" s="37"/>
      <c r="B196" s="38"/>
      <c r="C196" s="254" t="s">
        <v>304</v>
      </c>
      <c r="D196" s="254" t="s">
        <v>205</v>
      </c>
      <c r="E196" s="255" t="s">
        <v>1035</v>
      </c>
      <c r="F196" s="256" t="s">
        <v>1036</v>
      </c>
      <c r="G196" s="257" t="s">
        <v>229</v>
      </c>
      <c r="H196" s="258">
        <v>340</v>
      </c>
      <c r="I196" s="259"/>
      <c r="J196" s="260">
        <f>ROUND(I196*H196,2)</f>
        <v>0</v>
      </c>
      <c r="K196" s="256" t="s">
        <v>918</v>
      </c>
      <c r="L196" s="43"/>
      <c r="M196" s="261" t="s">
        <v>1</v>
      </c>
      <c r="N196" s="262" t="s">
        <v>41</v>
      </c>
      <c r="O196" s="90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8" t="s">
        <v>454</v>
      </c>
      <c r="AT196" s="248" t="s">
        <v>205</v>
      </c>
      <c r="AU196" s="248" t="s">
        <v>84</v>
      </c>
      <c r="AY196" s="16" t="s">
        <v>180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6" t="s">
        <v>14</v>
      </c>
      <c r="BK196" s="249">
        <f>ROUND(I196*H196,2)</f>
        <v>0</v>
      </c>
      <c r="BL196" s="16" t="s">
        <v>454</v>
      </c>
      <c r="BM196" s="248" t="s">
        <v>1037</v>
      </c>
    </row>
    <row r="197" s="2" customFormat="1" ht="36" customHeight="1">
      <c r="A197" s="37"/>
      <c r="B197" s="38"/>
      <c r="C197" s="254" t="s">
        <v>309</v>
      </c>
      <c r="D197" s="254" t="s">
        <v>205</v>
      </c>
      <c r="E197" s="255" t="s">
        <v>1038</v>
      </c>
      <c r="F197" s="256" t="s">
        <v>1039</v>
      </c>
      <c r="G197" s="257" t="s">
        <v>229</v>
      </c>
      <c r="H197" s="258">
        <v>1700</v>
      </c>
      <c r="I197" s="259"/>
      <c r="J197" s="260">
        <f>ROUND(I197*H197,2)</f>
        <v>0</v>
      </c>
      <c r="K197" s="256" t="s">
        <v>918</v>
      </c>
      <c r="L197" s="43"/>
      <c r="M197" s="261" t="s">
        <v>1</v>
      </c>
      <c r="N197" s="262" t="s">
        <v>41</v>
      </c>
      <c r="O197" s="90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8" t="s">
        <v>454</v>
      </c>
      <c r="AT197" s="248" t="s">
        <v>205</v>
      </c>
      <c r="AU197" s="248" t="s">
        <v>84</v>
      </c>
      <c r="AY197" s="16" t="s">
        <v>180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6" t="s">
        <v>14</v>
      </c>
      <c r="BK197" s="249">
        <f>ROUND(I197*H197,2)</f>
        <v>0</v>
      </c>
      <c r="BL197" s="16" t="s">
        <v>454</v>
      </c>
      <c r="BM197" s="248" t="s">
        <v>1040</v>
      </c>
    </row>
    <row r="198" s="2" customFormat="1" ht="36" customHeight="1">
      <c r="A198" s="37"/>
      <c r="B198" s="38"/>
      <c r="C198" s="254" t="s">
        <v>314</v>
      </c>
      <c r="D198" s="254" t="s">
        <v>205</v>
      </c>
      <c r="E198" s="255" t="s">
        <v>1041</v>
      </c>
      <c r="F198" s="256" t="s">
        <v>1042</v>
      </c>
      <c r="G198" s="257" t="s">
        <v>229</v>
      </c>
      <c r="H198" s="258">
        <v>1100</v>
      </c>
      <c r="I198" s="259"/>
      <c r="J198" s="260">
        <f>ROUND(I198*H198,2)</f>
        <v>0</v>
      </c>
      <c r="K198" s="256" t="s">
        <v>918</v>
      </c>
      <c r="L198" s="43"/>
      <c r="M198" s="261" t="s">
        <v>1</v>
      </c>
      <c r="N198" s="262" t="s">
        <v>41</v>
      </c>
      <c r="O198" s="90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8" t="s">
        <v>454</v>
      </c>
      <c r="AT198" s="248" t="s">
        <v>205</v>
      </c>
      <c r="AU198" s="248" t="s">
        <v>84</v>
      </c>
      <c r="AY198" s="16" t="s">
        <v>180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6" t="s">
        <v>14</v>
      </c>
      <c r="BK198" s="249">
        <f>ROUND(I198*H198,2)</f>
        <v>0</v>
      </c>
      <c r="BL198" s="16" t="s">
        <v>454</v>
      </c>
      <c r="BM198" s="248" t="s">
        <v>1043</v>
      </c>
    </row>
    <row r="199" s="2" customFormat="1" ht="36" customHeight="1">
      <c r="A199" s="37"/>
      <c r="B199" s="38"/>
      <c r="C199" s="254" t="s">
        <v>318</v>
      </c>
      <c r="D199" s="254" t="s">
        <v>205</v>
      </c>
      <c r="E199" s="255" t="s">
        <v>1044</v>
      </c>
      <c r="F199" s="256" t="s">
        <v>1045</v>
      </c>
      <c r="G199" s="257" t="s">
        <v>917</v>
      </c>
      <c r="H199" s="258">
        <v>5.25</v>
      </c>
      <c r="I199" s="259"/>
      <c r="J199" s="260">
        <f>ROUND(I199*H199,2)</f>
        <v>0</v>
      </c>
      <c r="K199" s="256" t="s">
        <v>918</v>
      </c>
      <c r="L199" s="43"/>
      <c r="M199" s="261" t="s">
        <v>1</v>
      </c>
      <c r="N199" s="262" t="s">
        <v>41</v>
      </c>
      <c r="O199" s="90"/>
      <c r="P199" s="246">
        <f>O199*H199</f>
        <v>0</v>
      </c>
      <c r="Q199" s="246">
        <v>0.18906999999999999</v>
      </c>
      <c r="R199" s="246">
        <f>Q199*H199</f>
        <v>0.99261749999999993</v>
      </c>
      <c r="S199" s="246">
        <v>0</v>
      </c>
      <c r="T199" s="24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8" t="s">
        <v>454</v>
      </c>
      <c r="AT199" s="248" t="s">
        <v>205</v>
      </c>
      <c r="AU199" s="248" t="s">
        <v>84</v>
      </c>
      <c r="AY199" s="16" t="s">
        <v>180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6" t="s">
        <v>14</v>
      </c>
      <c r="BK199" s="249">
        <f>ROUND(I199*H199,2)</f>
        <v>0</v>
      </c>
      <c r="BL199" s="16" t="s">
        <v>454</v>
      </c>
      <c r="BM199" s="248" t="s">
        <v>1046</v>
      </c>
    </row>
    <row r="200" s="12" customFormat="1">
      <c r="A200" s="12"/>
      <c r="B200" s="263"/>
      <c r="C200" s="264"/>
      <c r="D200" s="250" t="s">
        <v>289</v>
      </c>
      <c r="E200" s="265" t="s">
        <v>1</v>
      </c>
      <c r="F200" s="266" t="s">
        <v>1025</v>
      </c>
      <c r="G200" s="264"/>
      <c r="H200" s="267">
        <v>5.25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73" t="s">
        <v>289</v>
      </c>
      <c r="AU200" s="273" t="s">
        <v>84</v>
      </c>
      <c r="AV200" s="12" t="s">
        <v>84</v>
      </c>
      <c r="AW200" s="12" t="s">
        <v>31</v>
      </c>
      <c r="AX200" s="12" t="s">
        <v>14</v>
      </c>
      <c r="AY200" s="273" t="s">
        <v>180</v>
      </c>
    </row>
    <row r="201" s="2" customFormat="1" ht="24" customHeight="1">
      <c r="A201" s="37"/>
      <c r="B201" s="38"/>
      <c r="C201" s="254" t="s">
        <v>322</v>
      </c>
      <c r="D201" s="254" t="s">
        <v>205</v>
      </c>
      <c r="E201" s="255" t="s">
        <v>1047</v>
      </c>
      <c r="F201" s="256" t="s">
        <v>1048</v>
      </c>
      <c r="G201" s="257" t="s">
        <v>917</v>
      </c>
      <c r="H201" s="258">
        <v>7</v>
      </c>
      <c r="I201" s="259"/>
      <c r="J201" s="260">
        <f>ROUND(I201*H201,2)</f>
        <v>0</v>
      </c>
      <c r="K201" s="256" t="s">
        <v>918</v>
      </c>
      <c r="L201" s="43"/>
      <c r="M201" s="261" t="s">
        <v>1</v>
      </c>
      <c r="N201" s="262" t="s">
        <v>41</v>
      </c>
      <c r="O201" s="90"/>
      <c r="P201" s="246">
        <f>O201*H201</f>
        <v>0</v>
      </c>
      <c r="Q201" s="246">
        <v>0.36575999999999997</v>
      </c>
      <c r="R201" s="246">
        <f>Q201*H201</f>
        <v>2.5603199999999999</v>
      </c>
      <c r="S201" s="246">
        <v>0</v>
      </c>
      <c r="T201" s="24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8" t="s">
        <v>454</v>
      </c>
      <c r="AT201" s="248" t="s">
        <v>205</v>
      </c>
      <c r="AU201" s="248" t="s">
        <v>84</v>
      </c>
      <c r="AY201" s="16" t="s">
        <v>180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6" t="s">
        <v>14</v>
      </c>
      <c r="BK201" s="249">
        <f>ROUND(I201*H201,2)</f>
        <v>0</v>
      </c>
      <c r="BL201" s="16" t="s">
        <v>454</v>
      </c>
      <c r="BM201" s="248" t="s">
        <v>1049</v>
      </c>
    </row>
    <row r="202" s="12" customFormat="1">
      <c r="A202" s="12"/>
      <c r="B202" s="263"/>
      <c r="C202" s="264"/>
      <c r="D202" s="250" t="s">
        <v>289</v>
      </c>
      <c r="E202" s="265" t="s">
        <v>1</v>
      </c>
      <c r="F202" s="266" t="s">
        <v>1021</v>
      </c>
      <c r="G202" s="264"/>
      <c r="H202" s="267">
        <v>7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73" t="s">
        <v>289</v>
      </c>
      <c r="AU202" s="273" t="s">
        <v>84</v>
      </c>
      <c r="AV202" s="12" t="s">
        <v>84</v>
      </c>
      <c r="AW202" s="12" t="s">
        <v>31</v>
      </c>
      <c r="AX202" s="12" t="s">
        <v>14</v>
      </c>
      <c r="AY202" s="273" t="s">
        <v>180</v>
      </c>
    </row>
    <row r="203" s="2" customFormat="1" ht="24" customHeight="1">
      <c r="A203" s="37"/>
      <c r="B203" s="38"/>
      <c r="C203" s="254" t="s">
        <v>327</v>
      </c>
      <c r="D203" s="254" t="s">
        <v>205</v>
      </c>
      <c r="E203" s="255" t="s">
        <v>1050</v>
      </c>
      <c r="F203" s="256" t="s">
        <v>1051</v>
      </c>
      <c r="G203" s="257" t="s">
        <v>917</v>
      </c>
      <c r="H203" s="258">
        <v>5.25</v>
      </c>
      <c r="I203" s="259"/>
      <c r="J203" s="260">
        <f>ROUND(I203*H203,2)</f>
        <v>0</v>
      </c>
      <c r="K203" s="256" t="s">
        <v>918</v>
      </c>
      <c r="L203" s="43"/>
      <c r="M203" s="261" t="s">
        <v>1</v>
      </c>
      <c r="N203" s="262" t="s">
        <v>41</v>
      </c>
      <c r="O203" s="90"/>
      <c r="P203" s="246">
        <f>O203*H203</f>
        <v>0</v>
      </c>
      <c r="Q203" s="246">
        <v>0.15622</v>
      </c>
      <c r="R203" s="246">
        <f>Q203*H203</f>
        <v>0.82015499999999997</v>
      </c>
      <c r="S203" s="246">
        <v>0</v>
      </c>
      <c r="T203" s="24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8" t="s">
        <v>454</v>
      </c>
      <c r="AT203" s="248" t="s">
        <v>205</v>
      </c>
      <c r="AU203" s="248" t="s">
        <v>84</v>
      </c>
      <c r="AY203" s="16" t="s">
        <v>180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6" t="s">
        <v>14</v>
      </c>
      <c r="BK203" s="249">
        <f>ROUND(I203*H203,2)</f>
        <v>0</v>
      </c>
      <c r="BL203" s="16" t="s">
        <v>454</v>
      </c>
      <c r="BM203" s="248" t="s">
        <v>1052</v>
      </c>
    </row>
    <row r="204" s="12" customFormat="1">
      <c r="A204" s="12"/>
      <c r="B204" s="263"/>
      <c r="C204" s="264"/>
      <c r="D204" s="250" t="s">
        <v>289</v>
      </c>
      <c r="E204" s="265" t="s">
        <v>1</v>
      </c>
      <c r="F204" s="266" t="s">
        <v>1025</v>
      </c>
      <c r="G204" s="264"/>
      <c r="H204" s="267">
        <v>5.25</v>
      </c>
      <c r="I204" s="268"/>
      <c r="J204" s="264"/>
      <c r="K204" s="264"/>
      <c r="L204" s="269"/>
      <c r="M204" s="298"/>
      <c r="N204" s="299"/>
      <c r="O204" s="299"/>
      <c r="P204" s="299"/>
      <c r="Q204" s="299"/>
      <c r="R204" s="299"/>
      <c r="S204" s="299"/>
      <c r="T204" s="300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73" t="s">
        <v>289</v>
      </c>
      <c r="AU204" s="273" t="s">
        <v>84</v>
      </c>
      <c r="AV204" s="12" t="s">
        <v>84</v>
      </c>
      <c r="AW204" s="12" t="s">
        <v>31</v>
      </c>
      <c r="AX204" s="12" t="s">
        <v>14</v>
      </c>
      <c r="AY204" s="273" t="s">
        <v>180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192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oZii2zBXr0UL2orxDYYGEXf7fzNpUMqyzlZRka2rJ8of7ZkOk4Ohg6hR8KOXCZjbr7zHiA/uHpVTqxMdhf3thA==" hashValue="b1X9L8QKppH4GCZPPXzHIH3r/B42n8nacloHPP3zwZpoApufW4kLL+Ac0fucD+v00dq+U5pHoiVU9WSIOauj6g==" algorithmName="SHA-512" password="CC35"/>
  <autoFilter ref="C130:K20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1053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157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1054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ROUND((SUM(BE125:BE151)),  2)</f>
        <v>0</v>
      </c>
      <c r="G37" s="37"/>
      <c r="H37" s="37"/>
      <c r="I37" s="171">
        <v>0.20999999999999999</v>
      </c>
      <c r="J37" s="170">
        <f>ROUND(((SUM(BE125:BE151))*I37),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ROUND((SUM(BF125:BF151)),  2)</f>
        <v>0</v>
      </c>
      <c r="G38" s="37"/>
      <c r="H38" s="37"/>
      <c r="I38" s="171">
        <v>0.14999999999999999</v>
      </c>
      <c r="J38" s="170">
        <f>ROUND(((SUM(BF125:BF151))*I38),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ROUND((SUM(BG125:BG151)),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ROUND((SUM(BH125:BH151)),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ROUND((SUM(BI125:BI151)),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1053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SO1.2.1 - oprava TR a NL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164</v>
      </c>
      <c r="E101" s="206"/>
      <c r="F101" s="206"/>
      <c r="G101" s="206"/>
      <c r="H101" s="206"/>
      <c r="I101" s="207"/>
      <c r="J101" s="208">
        <f>J126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55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9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9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165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96" t="str">
        <f>E7</f>
        <v>Oprava rozvodů elektrické energie v ŽST Ústí n.L. západ_v2</v>
      </c>
      <c r="F111" s="31"/>
      <c r="G111" s="31"/>
      <c r="H111" s="31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153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1" customFormat="1" ht="16.5" customHeight="1">
      <c r="B113" s="20"/>
      <c r="C113" s="21"/>
      <c r="D113" s="21"/>
      <c r="E113" s="196" t="s">
        <v>154</v>
      </c>
      <c r="F113" s="21"/>
      <c r="G113" s="21"/>
      <c r="H113" s="21"/>
      <c r="I113" s="146"/>
      <c r="J113" s="21"/>
      <c r="K113" s="21"/>
      <c r="L113" s="19"/>
    </row>
    <row r="114" s="1" customFormat="1" ht="12" customHeight="1">
      <c r="B114" s="20"/>
      <c r="C114" s="31" t="s">
        <v>155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97" t="s">
        <v>1053</v>
      </c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157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SO1.2.1 - oprava TR a NL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157" t="s">
        <v>22</v>
      </c>
      <c r="J119" s="78" t="str">
        <f>IF(J16="","",J16)</f>
        <v>1. 4. 2019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157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157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210"/>
      <c r="B124" s="211"/>
      <c r="C124" s="212" t="s">
        <v>166</v>
      </c>
      <c r="D124" s="213" t="s">
        <v>61</v>
      </c>
      <c r="E124" s="213" t="s">
        <v>57</v>
      </c>
      <c r="F124" s="213" t="s">
        <v>58</v>
      </c>
      <c r="G124" s="213" t="s">
        <v>167</v>
      </c>
      <c r="H124" s="213" t="s">
        <v>168</v>
      </c>
      <c r="I124" s="214" t="s">
        <v>169</v>
      </c>
      <c r="J124" s="213" t="s">
        <v>161</v>
      </c>
      <c r="K124" s="215" t="s">
        <v>170</v>
      </c>
      <c r="L124" s="216"/>
      <c r="M124" s="99" t="s">
        <v>1</v>
      </c>
      <c r="N124" s="100" t="s">
        <v>40</v>
      </c>
      <c r="O124" s="100" t="s">
        <v>171</v>
      </c>
      <c r="P124" s="100" t="s">
        <v>172</v>
      </c>
      <c r="Q124" s="100" t="s">
        <v>173</v>
      </c>
      <c r="R124" s="100" t="s">
        <v>174</v>
      </c>
      <c r="S124" s="100" t="s">
        <v>175</v>
      </c>
      <c r="T124" s="101" t="s">
        <v>176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7"/>
      <c r="B125" s="38"/>
      <c r="C125" s="106" t="s">
        <v>177</v>
      </c>
      <c r="D125" s="39"/>
      <c r="E125" s="39"/>
      <c r="F125" s="39"/>
      <c r="G125" s="39"/>
      <c r="H125" s="39"/>
      <c r="I125" s="155"/>
      <c r="J125" s="217">
        <f>BK125</f>
        <v>0</v>
      </c>
      <c r="K125" s="39"/>
      <c r="L125" s="43"/>
      <c r="M125" s="102"/>
      <c r="N125" s="218"/>
      <c r="O125" s="103"/>
      <c r="P125" s="219">
        <f>P126</f>
        <v>0</v>
      </c>
      <c r="Q125" s="103"/>
      <c r="R125" s="219">
        <f>R126</f>
        <v>0</v>
      </c>
      <c r="S125" s="103"/>
      <c r="T125" s="22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163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75</v>
      </c>
      <c r="E126" s="225" t="s">
        <v>178</v>
      </c>
      <c r="F126" s="225" t="s">
        <v>179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SUM(P127:P151)</f>
        <v>0</v>
      </c>
      <c r="Q126" s="230"/>
      <c r="R126" s="231">
        <f>SUM(R127:R151)</f>
        <v>0</v>
      </c>
      <c r="S126" s="230"/>
      <c r="T126" s="232">
        <f>SUM(T127:T151)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114</v>
      </c>
      <c r="AT126" s="234" t="s">
        <v>75</v>
      </c>
      <c r="AU126" s="234" t="s">
        <v>76</v>
      </c>
      <c r="AY126" s="233" t="s">
        <v>180</v>
      </c>
      <c r="BK126" s="235">
        <f>SUM(BK127:BK151)</f>
        <v>0</v>
      </c>
    </row>
    <row r="127" s="2" customFormat="1" ht="24" customHeight="1">
      <c r="A127" s="37"/>
      <c r="B127" s="38"/>
      <c r="C127" s="236" t="s">
        <v>14</v>
      </c>
      <c r="D127" s="236" t="s">
        <v>181</v>
      </c>
      <c r="E127" s="237" t="s">
        <v>1055</v>
      </c>
      <c r="F127" s="238" t="s">
        <v>1056</v>
      </c>
      <c r="G127" s="239" t="s">
        <v>184</v>
      </c>
      <c r="H127" s="240">
        <v>1942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186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186</v>
      </c>
      <c r="BM127" s="248" t="s">
        <v>1057</v>
      </c>
    </row>
    <row r="128" s="2" customFormat="1" ht="24" customHeight="1">
      <c r="A128" s="37"/>
      <c r="B128" s="38"/>
      <c r="C128" s="236" t="s">
        <v>84</v>
      </c>
      <c r="D128" s="236" t="s">
        <v>181</v>
      </c>
      <c r="E128" s="237" t="s">
        <v>1058</v>
      </c>
      <c r="F128" s="238" t="s">
        <v>1059</v>
      </c>
      <c r="G128" s="239" t="s">
        <v>184</v>
      </c>
      <c r="H128" s="240">
        <v>94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186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186</v>
      </c>
      <c r="BM128" s="248" t="s">
        <v>1060</v>
      </c>
    </row>
    <row r="129" s="2" customFormat="1" ht="24" customHeight="1">
      <c r="A129" s="37"/>
      <c r="B129" s="38"/>
      <c r="C129" s="236" t="s">
        <v>92</v>
      </c>
      <c r="D129" s="236" t="s">
        <v>181</v>
      </c>
      <c r="E129" s="237" t="s">
        <v>1061</v>
      </c>
      <c r="F129" s="238" t="s">
        <v>1062</v>
      </c>
      <c r="G129" s="239" t="s">
        <v>229</v>
      </c>
      <c r="H129" s="240">
        <v>11225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186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186</v>
      </c>
      <c r="BM129" s="248" t="s">
        <v>1063</v>
      </c>
    </row>
    <row r="130" s="2" customFormat="1" ht="24" customHeight="1">
      <c r="A130" s="37"/>
      <c r="B130" s="38"/>
      <c r="C130" s="236" t="s">
        <v>114</v>
      </c>
      <c r="D130" s="236" t="s">
        <v>181</v>
      </c>
      <c r="E130" s="237" t="s">
        <v>1064</v>
      </c>
      <c r="F130" s="238" t="s">
        <v>1065</v>
      </c>
      <c r="G130" s="239" t="s">
        <v>229</v>
      </c>
      <c r="H130" s="240">
        <v>1222</v>
      </c>
      <c r="I130" s="241"/>
      <c r="J130" s="242">
        <f>ROUND(I130*H130,2)</f>
        <v>0</v>
      </c>
      <c r="K130" s="238" t="s">
        <v>185</v>
      </c>
      <c r="L130" s="243"/>
      <c r="M130" s="244" t="s">
        <v>1</v>
      </c>
      <c r="N130" s="245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186</v>
      </c>
      <c r="AT130" s="248" t="s">
        <v>181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186</v>
      </c>
      <c r="BM130" s="248" t="s">
        <v>1066</v>
      </c>
    </row>
    <row r="131" s="2" customFormat="1" ht="24" customHeight="1">
      <c r="A131" s="37"/>
      <c r="B131" s="38"/>
      <c r="C131" s="236" t="s">
        <v>199</v>
      </c>
      <c r="D131" s="236" t="s">
        <v>181</v>
      </c>
      <c r="E131" s="237" t="s">
        <v>1067</v>
      </c>
      <c r="F131" s="238" t="s">
        <v>1068</v>
      </c>
      <c r="G131" s="239" t="s">
        <v>229</v>
      </c>
      <c r="H131" s="240">
        <v>4688</v>
      </c>
      <c r="I131" s="241"/>
      <c r="J131" s="242">
        <f>ROUND(I131*H131,2)</f>
        <v>0</v>
      </c>
      <c r="K131" s="238" t="s">
        <v>185</v>
      </c>
      <c r="L131" s="2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186</v>
      </c>
      <c r="AT131" s="248" t="s">
        <v>181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186</v>
      </c>
      <c r="BM131" s="248" t="s">
        <v>1069</v>
      </c>
    </row>
    <row r="132" s="2" customFormat="1" ht="24" customHeight="1">
      <c r="A132" s="37"/>
      <c r="B132" s="38"/>
      <c r="C132" s="236" t="s">
        <v>204</v>
      </c>
      <c r="D132" s="236" t="s">
        <v>181</v>
      </c>
      <c r="E132" s="237" t="s">
        <v>1070</v>
      </c>
      <c r="F132" s="238" t="s">
        <v>1071</v>
      </c>
      <c r="G132" s="239" t="s">
        <v>229</v>
      </c>
      <c r="H132" s="240">
        <v>8909</v>
      </c>
      <c r="I132" s="241"/>
      <c r="J132" s="242">
        <f>ROUND(I132*H132,2)</f>
        <v>0</v>
      </c>
      <c r="K132" s="238" t="s">
        <v>185</v>
      </c>
      <c r="L132" s="243"/>
      <c r="M132" s="244" t="s">
        <v>1</v>
      </c>
      <c r="N132" s="245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186</v>
      </c>
      <c r="AT132" s="248" t="s">
        <v>181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186</v>
      </c>
      <c r="BM132" s="248" t="s">
        <v>1072</v>
      </c>
    </row>
    <row r="133" s="2" customFormat="1" ht="24" customHeight="1">
      <c r="A133" s="37"/>
      <c r="B133" s="38"/>
      <c r="C133" s="236" t="s">
        <v>210</v>
      </c>
      <c r="D133" s="236" t="s">
        <v>181</v>
      </c>
      <c r="E133" s="237" t="s">
        <v>1073</v>
      </c>
      <c r="F133" s="238" t="s">
        <v>1074</v>
      </c>
      <c r="G133" s="239" t="s">
        <v>229</v>
      </c>
      <c r="H133" s="240">
        <v>4688</v>
      </c>
      <c r="I133" s="241"/>
      <c r="J133" s="242">
        <f>ROUND(I133*H133,2)</f>
        <v>0</v>
      </c>
      <c r="K133" s="238" t="s">
        <v>185</v>
      </c>
      <c r="L133" s="243"/>
      <c r="M133" s="244" t="s">
        <v>1</v>
      </c>
      <c r="N133" s="245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186</v>
      </c>
      <c r="AT133" s="248" t="s">
        <v>181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186</v>
      </c>
      <c r="BM133" s="248" t="s">
        <v>1075</v>
      </c>
    </row>
    <row r="134" s="2" customFormat="1" ht="24" customHeight="1">
      <c r="A134" s="37"/>
      <c r="B134" s="38"/>
      <c r="C134" s="254" t="s">
        <v>214</v>
      </c>
      <c r="D134" s="254" t="s">
        <v>205</v>
      </c>
      <c r="E134" s="255" t="s">
        <v>1076</v>
      </c>
      <c r="F134" s="256" t="s">
        <v>1077</v>
      </c>
      <c r="G134" s="257" t="s">
        <v>184</v>
      </c>
      <c r="H134" s="258">
        <v>622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1078</v>
      </c>
    </row>
    <row r="135" s="2" customFormat="1" ht="24" customHeight="1">
      <c r="A135" s="37"/>
      <c r="B135" s="38"/>
      <c r="C135" s="254" t="s">
        <v>218</v>
      </c>
      <c r="D135" s="254" t="s">
        <v>205</v>
      </c>
      <c r="E135" s="255" t="s">
        <v>1079</v>
      </c>
      <c r="F135" s="256" t="s">
        <v>1080</v>
      </c>
      <c r="G135" s="257" t="s">
        <v>184</v>
      </c>
      <c r="H135" s="258">
        <v>1942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1081</v>
      </c>
    </row>
    <row r="136" s="2" customFormat="1" ht="24" customHeight="1">
      <c r="A136" s="37"/>
      <c r="B136" s="38"/>
      <c r="C136" s="254" t="s">
        <v>222</v>
      </c>
      <c r="D136" s="254" t="s">
        <v>205</v>
      </c>
      <c r="E136" s="255" t="s">
        <v>1082</v>
      </c>
      <c r="F136" s="256" t="s">
        <v>1083</v>
      </c>
      <c r="G136" s="257" t="s">
        <v>184</v>
      </c>
      <c r="H136" s="258">
        <v>94</v>
      </c>
      <c r="I136" s="259"/>
      <c r="J136" s="260">
        <f>ROUND(I136*H136,2)</f>
        <v>0</v>
      </c>
      <c r="K136" s="256" t="s">
        <v>185</v>
      </c>
      <c r="L136" s="43"/>
      <c r="M136" s="261" t="s">
        <v>1</v>
      </c>
      <c r="N136" s="262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1084</v>
      </c>
    </row>
    <row r="137" s="2" customFormat="1" ht="24" customHeight="1">
      <c r="A137" s="37"/>
      <c r="B137" s="38"/>
      <c r="C137" s="254" t="s">
        <v>226</v>
      </c>
      <c r="D137" s="254" t="s">
        <v>205</v>
      </c>
      <c r="E137" s="255" t="s">
        <v>1085</v>
      </c>
      <c r="F137" s="256" t="s">
        <v>1086</v>
      </c>
      <c r="G137" s="257" t="s">
        <v>229</v>
      </c>
      <c r="H137" s="258">
        <v>17135</v>
      </c>
      <c r="I137" s="259"/>
      <c r="J137" s="260">
        <f>ROUND(I137*H137,2)</f>
        <v>0</v>
      </c>
      <c r="K137" s="256" t="s">
        <v>185</v>
      </c>
      <c r="L137" s="43"/>
      <c r="M137" s="261" t="s">
        <v>1</v>
      </c>
      <c r="N137" s="262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208</v>
      </c>
      <c r="AT137" s="248" t="s">
        <v>205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208</v>
      </c>
      <c r="BM137" s="248" t="s">
        <v>1087</v>
      </c>
    </row>
    <row r="138" s="2" customFormat="1">
      <c r="A138" s="37"/>
      <c r="B138" s="38"/>
      <c r="C138" s="39"/>
      <c r="D138" s="250" t="s">
        <v>194</v>
      </c>
      <c r="E138" s="39"/>
      <c r="F138" s="251" t="s">
        <v>1088</v>
      </c>
      <c r="G138" s="39"/>
      <c r="H138" s="39"/>
      <c r="I138" s="155"/>
      <c r="J138" s="39"/>
      <c r="K138" s="39"/>
      <c r="L138" s="43"/>
      <c r="M138" s="252"/>
      <c r="N138" s="253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194</v>
      </c>
      <c r="AU138" s="16" t="s">
        <v>14</v>
      </c>
    </row>
    <row r="139" s="2" customFormat="1" ht="24" customHeight="1">
      <c r="A139" s="37"/>
      <c r="B139" s="38"/>
      <c r="C139" s="254" t="s">
        <v>231</v>
      </c>
      <c r="D139" s="254" t="s">
        <v>205</v>
      </c>
      <c r="E139" s="255" t="s">
        <v>1089</v>
      </c>
      <c r="F139" s="256" t="s">
        <v>1090</v>
      </c>
      <c r="G139" s="257" t="s">
        <v>229</v>
      </c>
      <c r="H139" s="258">
        <v>13597</v>
      </c>
      <c r="I139" s="259"/>
      <c r="J139" s="260">
        <f>ROUND(I139*H139,2)</f>
        <v>0</v>
      </c>
      <c r="K139" s="256" t="s">
        <v>185</v>
      </c>
      <c r="L139" s="43"/>
      <c r="M139" s="261" t="s">
        <v>1</v>
      </c>
      <c r="N139" s="262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208</v>
      </c>
      <c r="AT139" s="248" t="s">
        <v>205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208</v>
      </c>
      <c r="BM139" s="248" t="s">
        <v>1091</v>
      </c>
    </row>
    <row r="140" s="2" customFormat="1" ht="24" customHeight="1">
      <c r="A140" s="37"/>
      <c r="B140" s="38"/>
      <c r="C140" s="254" t="s">
        <v>235</v>
      </c>
      <c r="D140" s="254" t="s">
        <v>205</v>
      </c>
      <c r="E140" s="255" t="s">
        <v>1092</v>
      </c>
      <c r="F140" s="256" t="s">
        <v>1093</v>
      </c>
      <c r="G140" s="257" t="s">
        <v>229</v>
      </c>
      <c r="H140" s="258">
        <v>13597</v>
      </c>
      <c r="I140" s="259"/>
      <c r="J140" s="260">
        <f>ROUND(I140*H140,2)</f>
        <v>0</v>
      </c>
      <c r="K140" s="256" t="s">
        <v>185</v>
      </c>
      <c r="L140" s="43"/>
      <c r="M140" s="261" t="s">
        <v>1</v>
      </c>
      <c r="N140" s="262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208</v>
      </c>
      <c r="AT140" s="248" t="s">
        <v>205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208</v>
      </c>
      <c r="BM140" s="248" t="s">
        <v>1094</v>
      </c>
    </row>
    <row r="141" s="2" customFormat="1" ht="24" customHeight="1">
      <c r="A141" s="37"/>
      <c r="B141" s="38"/>
      <c r="C141" s="254" t="s">
        <v>239</v>
      </c>
      <c r="D141" s="254" t="s">
        <v>205</v>
      </c>
      <c r="E141" s="255" t="s">
        <v>1095</v>
      </c>
      <c r="F141" s="256" t="s">
        <v>1096</v>
      </c>
      <c r="G141" s="257" t="s">
        <v>184</v>
      </c>
      <c r="H141" s="258">
        <v>24</v>
      </c>
      <c r="I141" s="259"/>
      <c r="J141" s="260">
        <f>ROUND(I141*H141,2)</f>
        <v>0</v>
      </c>
      <c r="K141" s="256" t="s">
        <v>185</v>
      </c>
      <c r="L141" s="43"/>
      <c r="M141" s="261" t="s">
        <v>1</v>
      </c>
      <c r="N141" s="262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208</v>
      </c>
      <c r="AT141" s="248" t="s">
        <v>205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208</v>
      </c>
      <c r="BM141" s="248" t="s">
        <v>1097</v>
      </c>
    </row>
    <row r="142" s="2" customFormat="1" ht="24" customHeight="1">
      <c r="A142" s="37"/>
      <c r="B142" s="38"/>
      <c r="C142" s="254" t="s">
        <v>8</v>
      </c>
      <c r="D142" s="254" t="s">
        <v>205</v>
      </c>
      <c r="E142" s="255" t="s">
        <v>1098</v>
      </c>
      <c r="F142" s="256" t="s">
        <v>1099</v>
      </c>
      <c r="G142" s="257" t="s">
        <v>184</v>
      </c>
      <c r="H142" s="258">
        <v>24</v>
      </c>
      <c r="I142" s="259"/>
      <c r="J142" s="260">
        <f>ROUND(I142*H142,2)</f>
        <v>0</v>
      </c>
      <c r="K142" s="256" t="s">
        <v>185</v>
      </c>
      <c r="L142" s="43"/>
      <c r="M142" s="261" t="s">
        <v>1</v>
      </c>
      <c r="N142" s="262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208</v>
      </c>
      <c r="AT142" s="248" t="s">
        <v>205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208</v>
      </c>
      <c r="BM142" s="248" t="s">
        <v>1100</v>
      </c>
    </row>
    <row r="143" s="2" customFormat="1" ht="24" customHeight="1">
      <c r="A143" s="37"/>
      <c r="B143" s="38"/>
      <c r="C143" s="254" t="s">
        <v>247</v>
      </c>
      <c r="D143" s="254" t="s">
        <v>205</v>
      </c>
      <c r="E143" s="255" t="s">
        <v>1101</v>
      </c>
      <c r="F143" s="256" t="s">
        <v>1102</v>
      </c>
      <c r="G143" s="257" t="s">
        <v>184</v>
      </c>
      <c r="H143" s="258">
        <v>24</v>
      </c>
      <c r="I143" s="259"/>
      <c r="J143" s="260">
        <f>ROUND(I143*H143,2)</f>
        <v>0</v>
      </c>
      <c r="K143" s="256" t="s">
        <v>185</v>
      </c>
      <c r="L143" s="43"/>
      <c r="M143" s="261" t="s">
        <v>1</v>
      </c>
      <c r="N143" s="262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208</v>
      </c>
      <c r="AT143" s="248" t="s">
        <v>205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208</v>
      </c>
      <c r="BM143" s="248" t="s">
        <v>1103</v>
      </c>
    </row>
    <row r="144" s="2" customFormat="1" ht="24" customHeight="1">
      <c r="A144" s="37"/>
      <c r="B144" s="38"/>
      <c r="C144" s="254" t="s">
        <v>251</v>
      </c>
      <c r="D144" s="254" t="s">
        <v>205</v>
      </c>
      <c r="E144" s="255" t="s">
        <v>1104</v>
      </c>
      <c r="F144" s="256" t="s">
        <v>1105</v>
      </c>
      <c r="G144" s="257" t="s">
        <v>1016</v>
      </c>
      <c r="H144" s="258">
        <v>14</v>
      </c>
      <c r="I144" s="259"/>
      <c r="J144" s="260">
        <f>ROUND(I144*H144,2)</f>
        <v>0</v>
      </c>
      <c r="K144" s="256" t="s">
        <v>185</v>
      </c>
      <c r="L144" s="43"/>
      <c r="M144" s="261" t="s">
        <v>1</v>
      </c>
      <c r="N144" s="262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208</v>
      </c>
      <c r="AT144" s="248" t="s">
        <v>205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208</v>
      </c>
      <c r="BM144" s="248" t="s">
        <v>1106</v>
      </c>
    </row>
    <row r="145" s="2" customFormat="1" ht="24" customHeight="1">
      <c r="A145" s="37"/>
      <c r="B145" s="38"/>
      <c r="C145" s="254" t="s">
        <v>255</v>
      </c>
      <c r="D145" s="254" t="s">
        <v>205</v>
      </c>
      <c r="E145" s="255" t="s">
        <v>1107</v>
      </c>
      <c r="F145" s="256" t="s">
        <v>1108</v>
      </c>
      <c r="G145" s="257" t="s">
        <v>1016</v>
      </c>
      <c r="H145" s="258">
        <v>14</v>
      </c>
      <c r="I145" s="259"/>
      <c r="J145" s="260">
        <f>ROUND(I145*H145,2)</f>
        <v>0</v>
      </c>
      <c r="K145" s="256" t="s">
        <v>185</v>
      </c>
      <c r="L145" s="43"/>
      <c r="M145" s="261" t="s">
        <v>1</v>
      </c>
      <c r="N145" s="262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208</v>
      </c>
      <c r="AT145" s="248" t="s">
        <v>205</v>
      </c>
      <c r="AU145" s="248" t="s">
        <v>14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208</v>
      </c>
      <c r="BM145" s="248" t="s">
        <v>1109</v>
      </c>
    </row>
    <row r="146" s="2" customFormat="1" ht="48" customHeight="1">
      <c r="A146" s="37"/>
      <c r="B146" s="38"/>
      <c r="C146" s="254" t="s">
        <v>259</v>
      </c>
      <c r="D146" s="254" t="s">
        <v>205</v>
      </c>
      <c r="E146" s="255" t="s">
        <v>1110</v>
      </c>
      <c r="F146" s="256" t="s">
        <v>1111</v>
      </c>
      <c r="G146" s="257" t="s">
        <v>1112</v>
      </c>
      <c r="H146" s="258">
        <v>400</v>
      </c>
      <c r="I146" s="259"/>
      <c r="J146" s="260">
        <f>ROUND(I146*H146,2)</f>
        <v>0</v>
      </c>
      <c r="K146" s="256" t="s">
        <v>185</v>
      </c>
      <c r="L146" s="43"/>
      <c r="M146" s="261" t="s">
        <v>1</v>
      </c>
      <c r="N146" s="262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208</v>
      </c>
      <c r="AT146" s="248" t="s">
        <v>205</v>
      </c>
      <c r="AU146" s="248" t="s">
        <v>14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208</v>
      </c>
      <c r="BM146" s="248" t="s">
        <v>1113</v>
      </c>
    </row>
    <row r="147" s="2" customFormat="1" ht="36" customHeight="1">
      <c r="A147" s="37"/>
      <c r="B147" s="38"/>
      <c r="C147" s="254" t="s">
        <v>263</v>
      </c>
      <c r="D147" s="254" t="s">
        <v>205</v>
      </c>
      <c r="E147" s="255" t="s">
        <v>1114</v>
      </c>
      <c r="F147" s="256" t="s">
        <v>1115</v>
      </c>
      <c r="G147" s="257" t="s">
        <v>184</v>
      </c>
      <c r="H147" s="258">
        <v>1942</v>
      </c>
      <c r="I147" s="259"/>
      <c r="J147" s="260">
        <f>ROUND(I147*H147,2)</f>
        <v>0</v>
      </c>
      <c r="K147" s="256" t="s">
        <v>185</v>
      </c>
      <c r="L147" s="43"/>
      <c r="M147" s="261" t="s">
        <v>1</v>
      </c>
      <c r="N147" s="262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208</v>
      </c>
      <c r="AT147" s="248" t="s">
        <v>205</v>
      </c>
      <c r="AU147" s="248" t="s">
        <v>14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208</v>
      </c>
      <c r="BM147" s="248" t="s">
        <v>1116</v>
      </c>
    </row>
    <row r="148" s="2" customFormat="1" ht="36" customHeight="1">
      <c r="A148" s="37"/>
      <c r="B148" s="38"/>
      <c r="C148" s="254" t="s">
        <v>7</v>
      </c>
      <c r="D148" s="254" t="s">
        <v>205</v>
      </c>
      <c r="E148" s="255" t="s">
        <v>1117</v>
      </c>
      <c r="F148" s="256" t="s">
        <v>1118</v>
      </c>
      <c r="G148" s="257" t="s">
        <v>229</v>
      </c>
      <c r="H148" s="258">
        <v>15346</v>
      </c>
      <c r="I148" s="259"/>
      <c r="J148" s="260">
        <f>ROUND(I148*H148,2)</f>
        <v>0</v>
      </c>
      <c r="K148" s="256" t="s">
        <v>185</v>
      </c>
      <c r="L148" s="43"/>
      <c r="M148" s="261" t="s">
        <v>1</v>
      </c>
      <c r="N148" s="262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208</v>
      </c>
      <c r="AT148" s="248" t="s">
        <v>205</v>
      </c>
      <c r="AU148" s="248" t="s">
        <v>14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208</v>
      </c>
      <c r="BM148" s="248" t="s">
        <v>1119</v>
      </c>
    </row>
    <row r="149" s="2" customFormat="1" ht="36" customHeight="1">
      <c r="A149" s="37"/>
      <c r="B149" s="38"/>
      <c r="C149" s="254" t="s">
        <v>272</v>
      </c>
      <c r="D149" s="254" t="s">
        <v>205</v>
      </c>
      <c r="E149" s="255" t="s">
        <v>1120</v>
      </c>
      <c r="F149" s="256" t="s">
        <v>1121</v>
      </c>
      <c r="G149" s="257" t="s">
        <v>229</v>
      </c>
      <c r="H149" s="258">
        <v>15346</v>
      </c>
      <c r="I149" s="259"/>
      <c r="J149" s="260">
        <f>ROUND(I149*H149,2)</f>
        <v>0</v>
      </c>
      <c r="K149" s="256" t="s">
        <v>185</v>
      </c>
      <c r="L149" s="43"/>
      <c r="M149" s="261" t="s">
        <v>1</v>
      </c>
      <c r="N149" s="262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208</v>
      </c>
      <c r="AT149" s="248" t="s">
        <v>205</v>
      </c>
      <c r="AU149" s="248" t="s">
        <v>14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208</v>
      </c>
      <c r="BM149" s="248" t="s">
        <v>1122</v>
      </c>
    </row>
    <row r="150" s="2" customFormat="1" ht="36" customHeight="1">
      <c r="A150" s="37"/>
      <c r="B150" s="38"/>
      <c r="C150" s="254" t="s">
        <v>276</v>
      </c>
      <c r="D150" s="254" t="s">
        <v>205</v>
      </c>
      <c r="E150" s="255" t="s">
        <v>1123</v>
      </c>
      <c r="F150" s="256" t="s">
        <v>1124</v>
      </c>
      <c r="G150" s="257" t="s">
        <v>184</v>
      </c>
      <c r="H150" s="258">
        <v>1</v>
      </c>
      <c r="I150" s="259"/>
      <c r="J150" s="260">
        <f>ROUND(I150*H150,2)</f>
        <v>0</v>
      </c>
      <c r="K150" s="256" t="s">
        <v>185</v>
      </c>
      <c r="L150" s="43"/>
      <c r="M150" s="261" t="s">
        <v>1</v>
      </c>
      <c r="N150" s="262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208</v>
      </c>
      <c r="AT150" s="248" t="s">
        <v>205</v>
      </c>
      <c r="AU150" s="248" t="s">
        <v>14</v>
      </c>
      <c r="AY150" s="16" t="s">
        <v>180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14</v>
      </c>
      <c r="BK150" s="249">
        <f>ROUND(I150*H150,2)</f>
        <v>0</v>
      </c>
      <c r="BL150" s="16" t="s">
        <v>208</v>
      </c>
      <c r="BM150" s="248" t="s">
        <v>1125</v>
      </c>
    </row>
    <row r="151" s="2" customFormat="1" ht="96" customHeight="1">
      <c r="A151" s="37"/>
      <c r="B151" s="38"/>
      <c r="C151" s="254" t="s">
        <v>280</v>
      </c>
      <c r="D151" s="254" t="s">
        <v>205</v>
      </c>
      <c r="E151" s="255" t="s">
        <v>532</v>
      </c>
      <c r="F151" s="256" t="s">
        <v>533</v>
      </c>
      <c r="G151" s="257" t="s">
        <v>184</v>
      </c>
      <c r="H151" s="258">
        <v>1</v>
      </c>
      <c r="I151" s="259"/>
      <c r="J151" s="260">
        <f>ROUND(I151*H151,2)</f>
        <v>0</v>
      </c>
      <c r="K151" s="256" t="s">
        <v>185</v>
      </c>
      <c r="L151" s="43"/>
      <c r="M151" s="285" t="s">
        <v>1</v>
      </c>
      <c r="N151" s="286" t="s">
        <v>41</v>
      </c>
      <c r="O151" s="287"/>
      <c r="P151" s="288">
        <f>O151*H151</f>
        <v>0</v>
      </c>
      <c r="Q151" s="288">
        <v>0</v>
      </c>
      <c r="R151" s="288">
        <f>Q151*H151</f>
        <v>0</v>
      </c>
      <c r="S151" s="288">
        <v>0</v>
      </c>
      <c r="T151" s="2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208</v>
      </c>
      <c r="AT151" s="248" t="s">
        <v>205</v>
      </c>
      <c r="AU151" s="248" t="s">
        <v>14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208</v>
      </c>
      <c r="BM151" s="248" t="s">
        <v>1126</v>
      </c>
    </row>
    <row r="152" s="2" customFormat="1" ht="6.96" customHeight="1">
      <c r="A152" s="37"/>
      <c r="B152" s="65"/>
      <c r="C152" s="66"/>
      <c r="D152" s="66"/>
      <c r="E152" s="66"/>
      <c r="F152" s="66"/>
      <c r="G152" s="66"/>
      <c r="H152" s="66"/>
      <c r="I152" s="192"/>
      <c r="J152" s="66"/>
      <c r="K152" s="66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JXqXgVZPFUIvS7tjA/Qzm39lnDrkLmoDias8Yo6OSK9XX85yaj3GoVuVNCbKWpRKJBbLNrtaW/Vn7/DHjHi5hA==" hashValue="NS1TvrcefrFCPHV84c/tHwkJawNg4zzXFrDqDOic+b+7TsAZK9SB3oyLNXyS9j6pCKXI/J4JE5Gphdsy+4+HTQ==" algorithmName="SHA-512" password="CC35"/>
  <autoFilter ref="C124:K15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1053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1127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1128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ROUND((SUM(BE125:BE184)),  2)</f>
        <v>0</v>
      </c>
      <c r="G37" s="37"/>
      <c r="H37" s="37"/>
      <c r="I37" s="171">
        <v>0.20999999999999999</v>
      </c>
      <c r="J37" s="170">
        <f>ROUND(((SUM(BE125:BE184))*I37),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ROUND((SUM(BF125:BF184)),  2)</f>
        <v>0</v>
      </c>
      <c r="G38" s="37"/>
      <c r="H38" s="37"/>
      <c r="I38" s="171">
        <v>0.14999999999999999</v>
      </c>
      <c r="J38" s="170">
        <f>ROUND(((SUM(BF125:BF184))*I38),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ROUND((SUM(BG125:BG184)),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ROUND((SUM(BH125:BH184)),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ROUND((SUM(BI125:BI184)),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1053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1127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SO1.2.2.1 - SOÚŽI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164</v>
      </c>
      <c r="E101" s="206"/>
      <c r="F101" s="206"/>
      <c r="G101" s="206"/>
      <c r="H101" s="206"/>
      <c r="I101" s="207"/>
      <c r="J101" s="208">
        <f>J126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55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9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9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165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96" t="str">
        <f>E7</f>
        <v>Oprava rozvodů elektrické energie v ŽST Ústí n.L. západ_v2</v>
      </c>
      <c r="F111" s="31"/>
      <c r="G111" s="31"/>
      <c r="H111" s="31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153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1" customFormat="1" ht="16.5" customHeight="1">
      <c r="B113" s="20"/>
      <c r="C113" s="21"/>
      <c r="D113" s="21"/>
      <c r="E113" s="196" t="s">
        <v>154</v>
      </c>
      <c r="F113" s="21"/>
      <c r="G113" s="21"/>
      <c r="H113" s="21"/>
      <c r="I113" s="146"/>
      <c r="J113" s="21"/>
      <c r="K113" s="21"/>
      <c r="L113" s="19"/>
    </row>
    <row r="114" s="1" customFormat="1" ht="12" customHeight="1">
      <c r="B114" s="20"/>
      <c r="C114" s="31" t="s">
        <v>155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97" t="s">
        <v>1053</v>
      </c>
      <c r="F115" s="39"/>
      <c r="G115" s="39"/>
      <c r="H115" s="39"/>
      <c r="I115" s="155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1127</v>
      </c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SO1.2.2.1 - SOÚŽI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157" t="s">
        <v>22</v>
      </c>
      <c r="J119" s="78" t="str">
        <f>IF(J16="","",J16)</f>
        <v>1. 4. 2019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157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157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5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210"/>
      <c r="B124" s="211"/>
      <c r="C124" s="212" t="s">
        <v>166</v>
      </c>
      <c r="D124" s="213" t="s">
        <v>61</v>
      </c>
      <c r="E124" s="213" t="s">
        <v>57</v>
      </c>
      <c r="F124" s="213" t="s">
        <v>58</v>
      </c>
      <c r="G124" s="213" t="s">
        <v>167</v>
      </c>
      <c r="H124" s="213" t="s">
        <v>168</v>
      </c>
      <c r="I124" s="214" t="s">
        <v>169</v>
      </c>
      <c r="J124" s="213" t="s">
        <v>161</v>
      </c>
      <c r="K124" s="215" t="s">
        <v>170</v>
      </c>
      <c r="L124" s="216"/>
      <c r="M124" s="99" t="s">
        <v>1</v>
      </c>
      <c r="N124" s="100" t="s">
        <v>40</v>
      </c>
      <c r="O124" s="100" t="s">
        <v>171</v>
      </c>
      <c r="P124" s="100" t="s">
        <v>172</v>
      </c>
      <c r="Q124" s="100" t="s">
        <v>173</v>
      </c>
      <c r="R124" s="100" t="s">
        <v>174</v>
      </c>
      <c r="S124" s="100" t="s">
        <v>175</v>
      </c>
      <c r="T124" s="101" t="s">
        <v>176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7"/>
      <c r="B125" s="38"/>
      <c r="C125" s="106" t="s">
        <v>177</v>
      </c>
      <c r="D125" s="39"/>
      <c r="E125" s="39"/>
      <c r="F125" s="39"/>
      <c r="G125" s="39"/>
      <c r="H125" s="39"/>
      <c r="I125" s="155"/>
      <c r="J125" s="217">
        <f>BK125</f>
        <v>0</v>
      </c>
      <c r="K125" s="39"/>
      <c r="L125" s="43"/>
      <c r="M125" s="102"/>
      <c r="N125" s="218"/>
      <c r="O125" s="103"/>
      <c r="P125" s="219">
        <f>P126</f>
        <v>0</v>
      </c>
      <c r="Q125" s="103"/>
      <c r="R125" s="219">
        <f>R126</f>
        <v>0</v>
      </c>
      <c r="S125" s="103"/>
      <c r="T125" s="220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163</v>
      </c>
      <c r="BK125" s="221">
        <f>BK126</f>
        <v>0</v>
      </c>
    </row>
    <row r="126" s="11" customFormat="1" ht="25.92" customHeight="1">
      <c r="A126" s="11"/>
      <c r="B126" s="222"/>
      <c r="C126" s="223"/>
      <c r="D126" s="224" t="s">
        <v>75</v>
      </c>
      <c r="E126" s="225" t="s">
        <v>178</v>
      </c>
      <c r="F126" s="225" t="s">
        <v>179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SUM(P127:P184)</f>
        <v>0</v>
      </c>
      <c r="Q126" s="230"/>
      <c r="R126" s="231">
        <f>SUM(R127:R184)</f>
        <v>0</v>
      </c>
      <c r="S126" s="230"/>
      <c r="T126" s="232">
        <f>SUM(T127:T184)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3" t="s">
        <v>114</v>
      </c>
      <c r="AT126" s="234" t="s">
        <v>75</v>
      </c>
      <c r="AU126" s="234" t="s">
        <v>76</v>
      </c>
      <c r="AY126" s="233" t="s">
        <v>180</v>
      </c>
      <c r="BK126" s="235">
        <f>SUM(BK127:BK184)</f>
        <v>0</v>
      </c>
    </row>
    <row r="127" s="2" customFormat="1" ht="24" customHeight="1">
      <c r="A127" s="37"/>
      <c r="B127" s="38"/>
      <c r="C127" s="236" t="s">
        <v>14</v>
      </c>
      <c r="D127" s="236" t="s">
        <v>181</v>
      </c>
      <c r="E127" s="237" t="s">
        <v>1129</v>
      </c>
      <c r="F127" s="238" t="s">
        <v>1130</v>
      </c>
      <c r="G127" s="239" t="s">
        <v>184</v>
      </c>
      <c r="H127" s="240">
        <v>4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186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186</v>
      </c>
      <c r="BM127" s="248" t="s">
        <v>1131</v>
      </c>
    </row>
    <row r="128" s="2" customFormat="1" ht="24" customHeight="1">
      <c r="A128" s="37"/>
      <c r="B128" s="38"/>
      <c r="C128" s="236" t="s">
        <v>84</v>
      </c>
      <c r="D128" s="236" t="s">
        <v>181</v>
      </c>
      <c r="E128" s="237" t="s">
        <v>1132</v>
      </c>
      <c r="F128" s="238" t="s">
        <v>1133</v>
      </c>
      <c r="G128" s="239" t="s">
        <v>927</v>
      </c>
      <c r="H128" s="240">
        <v>28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186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186</v>
      </c>
      <c r="BM128" s="248" t="s">
        <v>1134</v>
      </c>
    </row>
    <row r="129" s="2" customFormat="1" ht="24" customHeight="1">
      <c r="A129" s="37"/>
      <c r="B129" s="38"/>
      <c r="C129" s="236" t="s">
        <v>92</v>
      </c>
      <c r="D129" s="236" t="s">
        <v>181</v>
      </c>
      <c r="E129" s="237" t="s">
        <v>1135</v>
      </c>
      <c r="F129" s="238" t="s">
        <v>1136</v>
      </c>
      <c r="G129" s="239" t="s">
        <v>184</v>
      </c>
      <c r="H129" s="240">
        <v>30</v>
      </c>
      <c r="I129" s="241"/>
      <c r="J129" s="242">
        <f>ROUND(I129*H129,2)</f>
        <v>0</v>
      </c>
      <c r="K129" s="238" t="s">
        <v>185</v>
      </c>
      <c r="L129" s="2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186</v>
      </c>
      <c r="AT129" s="248" t="s">
        <v>181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186</v>
      </c>
      <c r="BM129" s="248" t="s">
        <v>1137</v>
      </c>
    </row>
    <row r="130" s="2" customFormat="1" ht="24" customHeight="1">
      <c r="A130" s="37"/>
      <c r="B130" s="38"/>
      <c r="C130" s="236" t="s">
        <v>114</v>
      </c>
      <c r="D130" s="236" t="s">
        <v>181</v>
      </c>
      <c r="E130" s="237" t="s">
        <v>1138</v>
      </c>
      <c r="F130" s="238" t="s">
        <v>1139</v>
      </c>
      <c r="G130" s="239" t="s">
        <v>184</v>
      </c>
      <c r="H130" s="240">
        <v>16</v>
      </c>
      <c r="I130" s="241"/>
      <c r="J130" s="242">
        <f>ROUND(I130*H130,2)</f>
        <v>0</v>
      </c>
      <c r="K130" s="238" t="s">
        <v>185</v>
      </c>
      <c r="L130" s="243"/>
      <c r="M130" s="244" t="s">
        <v>1</v>
      </c>
      <c r="N130" s="245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186</v>
      </c>
      <c r="AT130" s="248" t="s">
        <v>181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186</v>
      </c>
      <c r="BM130" s="248" t="s">
        <v>1140</v>
      </c>
    </row>
    <row r="131" s="2" customFormat="1" ht="24" customHeight="1">
      <c r="A131" s="37"/>
      <c r="B131" s="38"/>
      <c r="C131" s="236" t="s">
        <v>199</v>
      </c>
      <c r="D131" s="236" t="s">
        <v>181</v>
      </c>
      <c r="E131" s="237" t="s">
        <v>1141</v>
      </c>
      <c r="F131" s="238" t="s">
        <v>1142</v>
      </c>
      <c r="G131" s="239" t="s">
        <v>184</v>
      </c>
      <c r="H131" s="240">
        <v>2</v>
      </c>
      <c r="I131" s="241"/>
      <c r="J131" s="242">
        <f>ROUND(I131*H131,2)</f>
        <v>0</v>
      </c>
      <c r="K131" s="238" t="s">
        <v>185</v>
      </c>
      <c r="L131" s="2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186</v>
      </c>
      <c r="AT131" s="248" t="s">
        <v>181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186</v>
      </c>
      <c r="BM131" s="248" t="s">
        <v>1143</v>
      </c>
    </row>
    <row r="132" s="2" customFormat="1" ht="24" customHeight="1">
      <c r="A132" s="37"/>
      <c r="B132" s="38"/>
      <c r="C132" s="236" t="s">
        <v>204</v>
      </c>
      <c r="D132" s="236" t="s">
        <v>181</v>
      </c>
      <c r="E132" s="237" t="s">
        <v>1144</v>
      </c>
      <c r="F132" s="238" t="s">
        <v>1145</v>
      </c>
      <c r="G132" s="239" t="s">
        <v>184</v>
      </c>
      <c r="H132" s="240">
        <v>2</v>
      </c>
      <c r="I132" s="241"/>
      <c r="J132" s="242">
        <f>ROUND(I132*H132,2)</f>
        <v>0</v>
      </c>
      <c r="K132" s="238" t="s">
        <v>185</v>
      </c>
      <c r="L132" s="243"/>
      <c r="M132" s="244" t="s">
        <v>1</v>
      </c>
      <c r="N132" s="245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186</v>
      </c>
      <c r="AT132" s="248" t="s">
        <v>181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186</v>
      </c>
      <c r="BM132" s="248" t="s">
        <v>1146</v>
      </c>
    </row>
    <row r="133" s="2" customFormat="1" ht="24" customHeight="1">
      <c r="A133" s="37"/>
      <c r="B133" s="38"/>
      <c r="C133" s="236" t="s">
        <v>210</v>
      </c>
      <c r="D133" s="236" t="s">
        <v>181</v>
      </c>
      <c r="E133" s="237" t="s">
        <v>1147</v>
      </c>
      <c r="F133" s="238" t="s">
        <v>1148</v>
      </c>
      <c r="G133" s="239" t="s">
        <v>184</v>
      </c>
      <c r="H133" s="240">
        <v>1</v>
      </c>
      <c r="I133" s="241"/>
      <c r="J133" s="242">
        <f>ROUND(I133*H133,2)</f>
        <v>0</v>
      </c>
      <c r="K133" s="238" t="s">
        <v>185</v>
      </c>
      <c r="L133" s="243"/>
      <c r="M133" s="244" t="s">
        <v>1</v>
      </c>
      <c r="N133" s="245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186</v>
      </c>
      <c r="AT133" s="248" t="s">
        <v>181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186</v>
      </c>
      <c r="BM133" s="248" t="s">
        <v>1149</v>
      </c>
    </row>
    <row r="134" s="2" customFormat="1" ht="24" customHeight="1">
      <c r="A134" s="37"/>
      <c r="B134" s="38"/>
      <c r="C134" s="236" t="s">
        <v>214</v>
      </c>
      <c r="D134" s="236" t="s">
        <v>181</v>
      </c>
      <c r="E134" s="237" t="s">
        <v>1150</v>
      </c>
      <c r="F134" s="238" t="s">
        <v>1151</v>
      </c>
      <c r="G134" s="239" t="s">
        <v>184</v>
      </c>
      <c r="H134" s="240">
        <v>1</v>
      </c>
      <c r="I134" s="241"/>
      <c r="J134" s="242">
        <f>ROUND(I134*H134,2)</f>
        <v>0</v>
      </c>
      <c r="K134" s="238" t="s">
        <v>185</v>
      </c>
      <c r="L134" s="243"/>
      <c r="M134" s="244" t="s">
        <v>1</v>
      </c>
      <c r="N134" s="245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186</v>
      </c>
      <c r="AT134" s="248" t="s">
        <v>181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186</v>
      </c>
      <c r="BM134" s="248" t="s">
        <v>1152</v>
      </c>
    </row>
    <row r="135" s="2" customFormat="1" ht="24" customHeight="1">
      <c r="A135" s="37"/>
      <c r="B135" s="38"/>
      <c r="C135" s="236" t="s">
        <v>218</v>
      </c>
      <c r="D135" s="236" t="s">
        <v>181</v>
      </c>
      <c r="E135" s="237" t="s">
        <v>1153</v>
      </c>
      <c r="F135" s="238" t="s">
        <v>1154</v>
      </c>
      <c r="G135" s="239" t="s">
        <v>229</v>
      </c>
      <c r="H135" s="240">
        <v>52</v>
      </c>
      <c r="I135" s="241"/>
      <c r="J135" s="242">
        <f>ROUND(I135*H135,2)</f>
        <v>0</v>
      </c>
      <c r="K135" s="238" t="s">
        <v>185</v>
      </c>
      <c r="L135" s="243"/>
      <c r="M135" s="244" t="s">
        <v>1</v>
      </c>
      <c r="N135" s="245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186</v>
      </c>
      <c r="AT135" s="248" t="s">
        <v>181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186</v>
      </c>
      <c r="BM135" s="248" t="s">
        <v>1155</v>
      </c>
    </row>
    <row r="136" s="2" customFormat="1" ht="24" customHeight="1">
      <c r="A136" s="37"/>
      <c r="B136" s="38"/>
      <c r="C136" s="236" t="s">
        <v>222</v>
      </c>
      <c r="D136" s="236" t="s">
        <v>181</v>
      </c>
      <c r="E136" s="237" t="s">
        <v>1156</v>
      </c>
      <c r="F136" s="238" t="s">
        <v>1157</v>
      </c>
      <c r="G136" s="239" t="s">
        <v>184</v>
      </c>
      <c r="H136" s="240">
        <v>2</v>
      </c>
      <c r="I136" s="241"/>
      <c r="J136" s="242">
        <f>ROUND(I136*H136,2)</f>
        <v>0</v>
      </c>
      <c r="K136" s="238" t="s">
        <v>185</v>
      </c>
      <c r="L136" s="243"/>
      <c r="M136" s="244" t="s">
        <v>1</v>
      </c>
      <c r="N136" s="245" t="s">
        <v>41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186</v>
      </c>
      <c r="AT136" s="248" t="s">
        <v>181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186</v>
      </c>
      <c r="BM136" s="248" t="s">
        <v>1158</v>
      </c>
    </row>
    <row r="137" s="2" customFormat="1" ht="24" customHeight="1">
      <c r="A137" s="37"/>
      <c r="B137" s="38"/>
      <c r="C137" s="236" t="s">
        <v>226</v>
      </c>
      <c r="D137" s="236" t="s">
        <v>181</v>
      </c>
      <c r="E137" s="237" t="s">
        <v>1159</v>
      </c>
      <c r="F137" s="238" t="s">
        <v>1160</v>
      </c>
      <c r="G137" s="239" t="s">
        <v>184</v>
      </c>
      <c r="H137" s="240">
        <v>2</v>
      </c>
      <c r="I137" s="241"/>
      <c r="J137" s="242">
        <f>ROUND(I137*H137,2)</f>
        <v>0</v>
      </c>
      <c r="K137" s="238" t="s">
        <v>185</v>
      </c>
      <c r="L137" s="243"/>
      <c r="M137" s="244" t="s">
        <v>1</v>
      </c>
      <c r="N137" s="245" t="s">
        <v>41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186</v>
      </c>
      <c r="AT137" s="248" t="s">
        <v>181</v>
      </c>
      <c r="AU137" s="248" t="s">
        <v>14</v>
      </c>
      <c r="AY137" s="16" t="s">
        <v>180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14</v>
      </c>
      <c r="BK137" s="249">
        <f>ROUND(I137*H137,2)</f>
        <v>0</v>
      </c>
      <c r="BL137" s="16" t="s">
        <v>186</v>
      </c>
      <c r="BM137" s="248" t="s">
        <v>1161</v>
      </c>
    </row>
    <row r="138" s="2" customFormat="1" ht="24" customHeight="1">
      <c r="A138" s="37"/>
      <c r="B138" s="38"/>
      <c r="C138" s="236" t="s">
        <v>231</v>
      </c>
      <c r="D138" s="236" t="s">
        <v>181</v>
      </c>
      <c r="E138" s="237" t="s">
        <v>1162</v>
      </c>
      <c r="F138" s="238" t="s">
        <v>1163</v>
      </c>
      <c r="G138" s="239" t="s">
        <v>184</v>
      </c>
      <c r="H138" s="240">
        <v>2</v>
      </c>
      <c r="I138" s="241"/>
      <c r="J138" s="242">
        <f>ROUND(I138*H138,2)</f>
        <v>0</v>
      </c>
      <c r="K138" s="238" t="s">
        <v>185</v>
      </c>
      <c r="L138" s="243"/>
      <c r="M138" s="244" t="s">
        <v>1</v>
      </c>
      <c r="N138" s="245" t="s">
        <v>41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186</v>
      </c>
      <c r="AT138" s="248" t="s">
        <v>181</v>
      </c>
      <c r="AU138" s="248" t="s">
        <v>14</v>
      </c>
      <c r="AY138" s="16" t="s">
        <v>180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14</v>
      </c>
      <c r="BK138" s="249">
        <f>ROUND(I138*H138,2)</f>
        <v>0</v>
      </c>
      <c r="BL138" s="16" t="s">
        <v>186</v>
      </c>
      <c r="BM138" s="248" t="s">
        <v>1164</v>
      </c>
    </row>
    <row r="139" s="2" customFormat="1" ht="24" customHeight="1">
      <c r="A139" s="37"/>
      <c r="B139" s="38"/>
      <c r="C139" s="236" t="s">
        <v>235</v>
      </c>
      <c r="D139" s="236" t="s">
        <v>181</v>
      </c>
      <c r="E139" s="237" t="s">
        <v>1165</v>
      </c>
      <c r="F139" s="238" t="s">
        <v>1166</v>
      </c>
      <c r="G139" s="239" t="s">
        <v>184</v>
      </c>
      <c r="H139" s="240">
        <v>2</v>
      </c>
      <c r="I139" s="241"/>
      <c r="J139" s="242">
        <f>ROUND(I139*H139,2)</f>
        <v>0</v>
      </c>
      <c r="K139" s="238" t="s">
        <v>185</v>
      </c>
      <c r="L139" s="243"/>
      <c r="M139" s="244" t="s">
        <v>1</v>
      </c>
      <c r="N139" s="245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186</v>
      </c>
      <c r="AT139" s="248" t="s">
        <v>181</v>
      </c>
      <c r="AU139" s="248" t="s">
        <v>14</v>
      </c>
      <c r="AY139" s="16" t="s">
        <v>180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14</v>
      </c>
      <c r="BK139" s="249">
        <f>ROUND(I139*H139,2)</f>
        <v>0</v>
      </c>
      <c r="BL139" s="16" t="s">
        <v>186</v>
      </c>
      <c r="BM139" s="248" t="s">
        <v>1167</v>
      </c>
    </row>
    <row r="140" s="2" customFormat="1" ht="24" customHeight="1">
      <c r="A140" s="37"/>
      <c r="B140" s="38"/>
      <c r="C140" s="236" t="s">
        <v>239</v>
      </c>
      <c r="D140" s="236" t="s">
        <v>181</v>
      </c>
      <c r="E140" s="237" t="s">
        <v>1168</v>
      </c>
      <c r="F140" s="238" t="s">
        <v>1169</v>
      </c>
      <c r="G140" s="239" t="s">
        <v>184</v>
      </c>
      <c r="H140" s="240">
        <v>16</v>
      </c>
      <c r="I140" s="241"/>
      <c r="J140" s="242">
        <f>ROUND(I140*H140,2)</f>
        <v>0</v>
      </c>
      <c r="K140" s="238" t="s">
        <v>185</v>
      </c>
      <c r="L140" s="2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186</v>
      </c>
      <c r="AT140" s="248" t="s">
        <v>181</v>
      </c>
      <c r="AU140" s="248" t="s">
        <v>14</v>
      </c>
      <c r="AY140" s="16" t="s">
        <v>180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14</v>
      </c>
      <c r="BK140" s="249">
        <f>ROUND(I140*H140,2)</f>
        <v>0</v>
      </c>
      <c r="BL140" s="16" t="s">
        <v>186</v>
      </c>
      <c r="BM140" s="248" t="s">
        <v>1170</v>
      </c>
    </row>
    <row r="141" s="2" customFormat="1" ht="24" customHeight="1">
      <c r="A141" s="37"/>
      <c r="B141" s="38"/>
      <c r="C141" s="236" t="s">
        <v>8</v>
      </c>
      <c r="D141" s="236" t="s">
        <v>181</v>
      </c>
      <c r="E141" s="237" t="s">
        <v>1055</v>
      </c>
      <c r="F141" s="238" t="s">
        <v>1056</v>
      </c>
      <c r="G141" s="239" t="s">
        <v>184</v>
      </c>
      <c r="H141" s="240">
        <v>200</v>
      </c>
      <c r="I141" s="241"/>
      <c r="J141" s="242">
        <f>ROUND(I141*H141,2)</f>
        <v>0</v>
      </c>
      <c r="K141" s="238" t="s">
        <v>185</v>
      </c>
      <c r="L141" s="243"/>
      <c r="M141" s="244" t="s">
        <v>1</v>
      </c>
      <c r="N141" s="245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186</v>
      </c>
      <c r="AT141" s="248" t="s">
        <v>181</v>
      </c>
      <c r="AU141" s="248" t="s">
        <v>14</v>
      </c>
      <c r="AY141" s="16" t="s">
        <v>180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14</v>
      </c>
      <c r="BK141" s="249">
        <f>ROUND(I141*H141,2)</f>
        <v>0</v>
      </c>
      <c r="BL141" s="16" t="s">
        <v>186</v>
      </c>
      <c r="BM141" s="248" t="s">
        <v>1171</v>
      </c>
    </row>
    <row r="142" s="2" customFormat="1" ht="24" customHeight="1">
      <c r="A142" s="37"/>
      <c r="B142" s="38"/>
      <c r="C142" s="236" t="s">
        <v>247</v>
      </c>
      <c r="D142" s="236" t="s">
        <v>181</v>
      </c>
      <c r="E142" s="237" t="s">
        <v>1172</v>
      </c>
      <c r="F142" s="238" t="s">
        <v>1173</v>
      </c>
      <c r="G142" s="239" t="s">
        <v>184</v>
      </c>
      <c r="H142" s="240">
        <v>1</v>
      </c>
      <c r="I142" s="241"/>
      <c r="J142" s="242">
        <f>ROUND(I142*H142,2)</f>
        <v>0</v>
      </c>
      <c r="K142" s="238" t="s">
        <v>185</v>
      </c>
      <c r="L142" s="243"/>
      <c r="M142" s="244" t="s">
        <v>1</v>
      </c>
      <c r="N142" s="245" t="s">
        <v>41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186</v>
      </c>
      <c r="AT142" s="248" t="s">
        <v>181</v>
      </c>
      <c r="AU142" s="248" t="s">
        <v>14</v>
      </c>
      <c r="AY142" s="16" t="s">
        <v>180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14</v>
      </c>
      <c r="BK142" s="249">
        <f>ROUND(I142*H142,2)</f>
        <v>0</v>
      </c>
      <c r="BL142" s="16" t="s">
        <v>186</v>
      </c>
      <c r="BM142" s="248" t="s">
        <v>1174</v>
      </c>
    </row>
    <row r="143" s="2" customFormat="1" ht="24" customHeight="1">
      <c r="A143" s="37"/>
      <c r="B143" s="38"/>
      <c r="C143" s="236" t="s">
        <v>251</v>
      </c>
      <c r="D143" s="236" t="s">
        <v>181</v>
      </c>
      <c r="E143" s="237" t="s">
        <v>1175</v>
      </c>
      <c r="F143" s="238" t="s">
        <v>1176</v>
      </c>
      <c r="G143" s="239" t="s">
        <v>184</v>
      </c>
      <c r="H143" s="240">
        <v>2</v>
      </c>
      <c r="I143" s="241"/>
      <c r="J143" s="242">
        <f>ROUND(I143*H143,2)</f>
        <v>0</v>
      </c>
      <c r="K143" s="238" t="s">
        <v>185</v>
      </c>
      <c r="L143" s="243"/>
      <c r="M143" s="244" t="s">
        <v>1</v>
      </c>
      <c r="N143" s="245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186</v>
      </c>
      <c r="AT143" s="248" t="s">
        <v>181</v>
      </c>
      <c r="AU143" s="248" t="s">
        <v>14</v>
      </c>
      <c r="AY143" s="16" t="s">
        <v>180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14</v>
      </c>
      <c r="BK143" s="249">
        <f>ROUND(I143*H143,2)</f>
        <v>0</v>
      </c>
      <c r="BL143" s="16" t="s">
        <v>186</v>
      </c>
      <c r="BM143" s="248" t="s">
        <v>1177</v>
      </c>
    </row>
    <row r="144" s="2" customFormat="1" ht="24" customHeight="1">
      <c r="A144" s="37"/>
      <c r="B144" s="38"/>
      <c r="C144" s="236" t="s">
        <v>255</v>
      </c>
      <c r="D144" s="236" t="s">
        <v>181</v>
      </c>
      <c r="E144" s="237" t="s">
        <v>1178</v>
      </c>
      <c r="F144" s="238" t="s">
        <v>1179</v>
      </c>
      <c r="G144" s="239" t="s">
        <v>184</v>
      </c>
      <c r="H144" s="240">
        <v>2</v>
      </c>
      <c r="I144" s="241"/>
      <c r="J144" s="242">
        <f>ROUND(I144*H144,2)</f>
        <v>0</v>
      </c>
      <c r="K144" s="238" t="s">
        <v>185</v>
      </c>
      <c r="L144" s="243"/>
      <c r="M144" s="244" t="s">
        <v>1</v>
      </c>
      <c r="N144" s="245" t="s">
        <v>41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186</v>
      </c>
      <c r="AT144" s="248" t="s">
        <v>181</v>
      </c>
      <c r="AU144" s="248" t="s">
        <v>14</v>
      </c>
      <c r="AY144" s="16" t="s">
        <v>180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14</v>
      </c>
      <c r="BK144" s="249">
        <f>ROUND(I144*H144,2)</f>
        <v>0</v>
      </c>
      <c r="BL144" s="16" t="s">
        <v>186</v>
      </c>
      <c r="BM144" s="248" t="s">
        <v>1180</v>
      </c>
    </row>
    <row r="145" s="2" customFormat="1" ht="24" customHeight="1">
      <c r="A145" s="37"/>
      <c r="B145" s="38"/>
      <c r="C145" s="236" t="s">
        <v>259</v>
      </c>
      <c r="D145" s="236" t="s">
        <v>181</v>
      </c>
      <c r="E145" s="237" t="s">
        <v>1181</v>
      </c>
      <c r="F145" s="238" t="s">
        <v>1182</v>
      </c>
      <c r="G145" s="239" t="s">
        <v>184</v>
      </c>
      <c r="H145" s="240">
        <v>4</v>
      </c>
      <c r="I145" s="241"/>
      <c r="J145" s="242">
        <f>ROUND(I145*H145,2)</f>
        <v>0</v>
      </c>
      <c r="K145" s="238" t="s">
        <v>185</v>
      </c>
      <c r="L145" s="243"/>
      <c r="M145" s="244" t="s">
        <v>1</v>
      </c>
      <c r="N145" s="245" t="s">
        <v>41</v>
      </c>
      <c r="O145" s="90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8" t="s">
        <v>186</v>
      </c>
      <c r="AT145" s="248" t="s">
        <v>181</v>
      </c>
      <c r="AU145" s="248" t="s">
        <v>14</v>
      </c>
      <c r="AY145" s="16" t="s">
        <v>180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6" t="s">
        <v>14</v>
      </c>
      <c r="BK145" s="249">
        <f>ROUND(I145*H145,2)</f>
        <v>0</v>
      </c>
      <c r="BL145" s="16" t="s">
        <v>186</v>
      </c>
      <c r="BM145" s="248" t="s">
        <v>1183</v>
      </c>
    </row>
    <row r="146" s="2" customFormat="1" ht="24" customHeight="1">
      <c r="A146" s="37"/>
      <c r="B146" s="38"/>
      <c r="C146" s="236" t="s">
        <v>263</v>
      </c>
      <c r="D146" s="236" t="s">
        <v>181</v>
      </c>
      <c r="E146" s="237" t="s">
        <v>1184</v>
      </c>
      <c r="F146" s="238" t="s">
        <v>1185</v>
      </c>
      <c r="G146" s="239" t="s">
        <v>184</v>
      </c>
      <c r="H146" s="240">
        <v>6</v>
      </c>
      <c r="I146" s="241"/>
      <c r="J146" s="242">
        <f>ROUND(I146*H146,2)</f>
        <v>0</v>
      </c>
      <c r="K146" s="238" t="s">
        <v>185</v>
      </c>
      <c r="L146" s="243"/>
      <c r="M146" s="244" t="s">
        <v>1</v>
      </c>
      <c r="N146" s="245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186</v>
      </c>
      <c r="AT146" s="248" t="s">
        <v>181</v>
      </c>
      <c r="AU146" s="248" t="s">
        <v>14</v>
      </c>
      <c r="AY146" s="16" t="s">
        <v>180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14</v>
      </c>
      <c r="BK146" s="249">
        <f>ROUND(I146*H146,2)</f>
        <v>0</v>
      </c>
      <c r="BL146" s="16" t="s">
        <v>186</v>
      </c>
      <c r="BM146" s="248" t="s">
        <v>1186</v>
      </c>
    </row>
    <row r="147" s="2" customFormat="1" ht="24" customHeight="1">
      <c r="A147" s="37"/>
      <c r="B147" s="38"/>
      <c r="C147" s="236" t="s">
        <v>7</v>
      </c>
      <c r="D147" s="236" t="s">
        <v>181</v>
      </c>
      <c r="E147" s="237" t="s">
        <v>1187</v>
      </c>
      <c r="F147" s="238" t="s">
        <v>1188</v>
      </c>
      <c r="G147" s="239" t="s">
        <v>184</v>
      </c>
      <c r="H147" s="240">
        <v>6</v>
      </c>
      <c r="I147" s="241"/>
      <c r="J147" s="242">
        <f>ROUND(I147*H147,2)</f>
        <v>0</v>
      </c>
      <c r="K147" s="238" t="s">
        <v>185</v>
      </c>
      <c r="L147" s="243"/>
      <c r="M147" s="244" t="s">
        <v>1</v>
      </c>
      <c r="N147" s="245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186</v>
      </c>
      <c r="AT147" s="248" t="s">
        <v>181</v>
      </c>
      <c r="AU147" s="248" t="s">
        <v>14</v>
      </c>
      <c r="AY147" s="16" t="s">
        <v>180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14</v>
      </c>
      <c r="BK147" s="249">
        <f>ROUND(I147*H147,2)</f>
        <v>0</v>
      </c>
      <c r="BL147" s="16" t="s">
        <v>186</v>
      </c>
      <c r="BM147" s="248" t="s">
        <v>1189</v>
      </c>
    </row>
    <row r="148" s="2" customFormat="1" ht="24" customHeight="1">
      <c r="A148" s="37"/>
      <c r="B148" s="38"/>
      <c r="C148" s="236" t="s">
        <v>272</v>
      </c>
      <c r="D148" s="236" t="s">
        <v>181</v>
      </c>
      <c r="E148" s="237" t="s">
        <v>1190</v>
      </c>
      <c r="F148" s="238" t="s">
        <v>1191</v>
      </c>
      <c r="G148" s="239" t="s">
        <v>184</v>
      </c>
      <c r="H148" s="240">
        <v>1</v>
      </c>
      <c r="I148" s="241"/>
      <c r="J148" s="242">
        <f>ROUND(I148*H148,2)</f>
        <v>0</v>
      </c>
      <c r="K148" s="238" t="s">
        <v>185</v>
      </c>
      <c r="L148" s="243"/>
      <c r="M148" s="244" t="s">
        <v>1</v>
      </c>
      <c r="N148" s="245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186</v>
      </c>
      <c r="AT148" s="248" t="s">
        <v>181</v>
      </c>
      <c r="AU148" s="248" t="s">
        <v>14</v>
      </c>
      <c r="AY148" s="16" t="s">
        <v>180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14</v>
      </c>
      <c r="BK148" s="249">
        <f>ROUND(I148*H148,2)</f>
        <v>0</v>
      </c>
      <c r="BL148" s="16" t="s">
        <v>186</v>
      </c>
      <c r="BM148" s="248" t="s">
        <v>1192</v>
      </c>
    </row>
    <row r="149" s="2" customFormat="1" ht="24" customHeight="1">
      <c r="A149" s="37"/>
      <c r="B149" s="38"/>
      <c r="C149" s="236" t="s">
        <v>276</v>
      </c>
      <c r="D149" s="236" t="s">
        <v>181</v>
      </c>
      <c r="E149" s="237" t="s">
        <v>1193</v>
      </c>
      <c r="F149" s="238" t="s">
        <v>1194</v>
      </c>
      <c r="G149" s="239" t="s">
        <v>184</v>
      </c>
      <c r="H149" s="240">
        <v>1</v>
      </c>
      <c r="I149" s="241"/>
      <c r="J149" s="242">
        <f>ROUND(I149*H149,2)</f>
        <v>0</v>
      </c>
      <c r="K149" s="238" t="s">
        <v>185</v>
      </c>
      <c r="L149" s="243"/>
      <c r="M149" s="244" t="s">
        <v>1</v>
      </c>
      <c r="N149" s="245" t="s">
        <v>41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186</v>
      </c>
      <c r="AT149" s="248" t="s">
        <v>181</v>
      </c>
      <c r="AU149" s="248" t="s">
        <v>14</v>
      </c>
      <c r="AY149" s="16" t="s">
        <v>180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14</v>
      </c>
      <c r="BK149" s="249">
        <f>ROUND(I149*H149,2)</f>
        <v>0</v>
      </c>
      <c r="BL149" s="16" t="s">
        <v>186</v>
      </c>
      <c r="BM149" s="248" t="s">
        <v>1195</v>
      </c>
    </row>
    <row r="150" s="2" customFormat="1" ht="24" customHeight="1">
      <c r="A150" s="37"/>
      <c r="B150" s="38"/>
      <c r="C150" s="236" t="s">
        <v>280</v>
      </c>
      <c r="D150" s="236" t="s">
        <v>181</v>
      </c>
      <c r="E150" s="237" t="s">
        <v>1196</v>
      </c>
      <c r="F150" s="238" t="s">
        <v>1197</v>
      </c>
      <c r="G150" s="239" t="s">
        <v>184</v>
      </c>
      <c r="H150" s="240">
        <v>2</v>
      </c>
      <c r="I150" s="241"/>
      <c r="J150" s="242">
        <f>ROUND(I150*H150,2)</f>
        <v>0</v>
      </c>
      <c r="K150" s="238" t="s">
        <v>185</v>
      </c>
      <c r="L150" s="243"/>
      <c r="M150" s="244" t="s">
        <v>1</v>
      </c>
      <c r="N150" s="245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208</v>
      </c>
      <c r="AT150" s="248" t="s">
        <v>181</v>
      </c>
      <c r="AU150" s="248" t="s">
        <v>14</v>
      </c>
      <c r="AY150" s="16" t="s">
        <v>180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14</v>
      </c>
      <c r="BK150" s="249">
        <f>ROUND(I150*H150,2)</f>
        <v>0</v>
      </c>
      <c r="BL150" s="16" t="s">
        <v>208</v>
      </c>
      <c r="BM150" s="248" t="s">
        <v>1198</v>
      </c>
    </row>
    <row r="151" s="2" customFormat="1" ht="24" customHeight="1">
      <c r="A151" s="37"/>
      <c r="B151" s="38"/>
      <c r="C151" s="236" t="s">
        <v>284</v>
      </c>
      <c r="D151" s="236" t="s">
        <v>181</v>
      </c>
      <c r="E151" s="237" t="s">
        <v>1199</v>
      </c>
      <c r="F151" s="238" t="s">
        <v>1200</v>
      </c>
      <c r="G151" s="239" t="s">
        <v>184</v>
      </c>
      <c r="H151" s="240">
        <v>2</v>
      </c>
      <c r="I151" s="241"/>
      <c r="J151" s="242">
        <f>ROUND(I151*H151,2)</f>
        <v>0</v>
      </c>
      <c r="K151" s="238" t="s">
        <v>185</v>
      </c>
      <c r="L151" s="243"/>
      <c r="M151" s="244" t="s">
        <v>1</v>
      </c>
      <c r="N151" s="245" t="s">
        <v>41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208</v>
      </c>
      <c r="AT151" s="248" t="s">
        <v>181</v>
      </c>
      <c r="AU151" s="248" t="s">
        <v>14</v>
      </c>
      <c r="AY151" s="16" t="s">
        <v>180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14</v>
      </c>
      <c r="BK151" s="249">
        <f>ROUND(I151*H151,2)</f>
        <v>0</v>
      </c>
      <c r="BL151" s="16" t="s">
        <v>208</v>
      </c>
      <c r="BM151" s="248" t="s">
        <v>1201</v>
      </c>
    </row>
    <row r="152" s="2" customFormat="1" ht="60" customHeight="1">
      <c r="A152" s="37"/>
      <c r="B152" s="38"/>
      <c r="C152" s="254" t="s">
        <v>291</v>
      </c>
      <c r="D152" s="254" t="s">
        <v>205</v>
      </c>
      <c r="E152" s="255" t="s">
        <v>1202</v>
      </c>
      <c r="F152" s="256" t="s">
        <v>1203</v>
      </c>
      <c r="G152" s="257" t="s">
        <v>184</v>
      </c>
      <c r="H152" s="258">
        <v>4</v>
      </c>
      <c r="I152" s="259"/>
      <c r="J152" s="260">
        <f>ROUND(I152*H152,2)</f>
        <v>0</v>
      </c>
      <c r="K152" s="256" t="s">
        <v>185</v>
      </c>
      <c r="L152" s="43"/>
      <c r="M152" s="261" t="s">
        <v>1</v>
      </c>
      <c r="N152" s="262" t="s">
        <v>41</v>
      </c>
      <c r="O152" s="90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208</v>
      </c>
      <c r="AT152" s="248" t="s">
        <v>205</v>
      </c>
      <c r="AU152" s="248" t="s">
        <v>14</v>
      </c>
      <c r="AY152" s="16" t="s">
        <v>180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14</v>
      </c>
      <c r="BK152" s="249">
        <f>ROUND(I152*H152,2)</f>
        <v>0</v>
      </c>
      <c r="BL152" s="16" t="s">
        <v>208</v>
      </c>
      <c r="BM152" s="248" t="s">
        <v>1204</v>
      </c>
    </row>
    <row r="153" s="2" customFormat="1" ht="84" customHeight="1">
      <c r="A153" s="37"/>
      <c r="B153" s="38"/>
      <c r="C153" s="254" t="s">
        <v>296</v>
      </c>
      <c r="D153" s="254" t="s">
        <v>205</v>
      </c>
      <c r="E153" s="255" t="s">
        <v>1205</v>
      </c>
      <c r="F153" s="256" t="s">
        <v>1206</v>
      </c>
      <c r="G153" s="257" t="s">
        <v>927</v>
      </c>
      <c r="H153" s="258">
        <v>28</v>
      </c>
      <c r="I153" s="259"/>
      <c r="J153" s="260">
        <f>ROUND(I153*H153,2)</f>
        <v>0</v>
      </c>
      <c r="K153" s="256" t="s">
        <v>185</v>
      </c>
      <c r="L153" s="43"/>
      <c r="M153" s="261" t="s">
        <v>1</v>
      </c>
      <c r="N153" s="262" t="s">
        <v>41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208</v>
      </c>
      <c r="AT153" s="248" t="s">
        <v>205</v>
      </c>
      <c r="AU153" s="248" t="s">
        <v>14</v>
      </c>
      <c r="AY153" s="16" t="s">
        <v>180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14</v>
      </c>
      <c r="BK153" s="249">
        <f>ROUND(I153*H153,2)</f>
        <v>0</v>
      </c>
      <c r="BL153" s="16" t="s">
        <v>208</v>
      </c>
      <c r="BM153" s="248" t="s">
        <v>1207</v>
      </c>
    </row>
    <row r="154" s="2" customFormat="1" ht="36" customHeight="1">
      <c r="A154" s="37"/>
      <c r="B154" s="38"/>
      <c r="C154" s="254" t="s">
        <v>300</v>
      </c>
      <c r="D154" s="254" t="s">
        <v>205</v>
      </c>
      <c r="E154" s="255" t="s">
        <v>1208</v>
      </c>
      <c r="F154" s="256" t="s">
        <v>1209</v>
      </c>
      <c r="G154" s="257" t="s">
        <v>184</v>
      </c>
      <c r="H154" s="258">
        <v>2</v>
      </c>
      <c r="I154" s="259"/>
      <c r="J154" s="260">
        <f>ROUND(I154*H154,2)</f>
        <v>0</v>
      </c>
      <c r="K154" s="256" t="s">
        <v>185</v>
      </c>
      <c r="L154" s="43"/>
      <c r="M154" s="261" t="s">
        <v>1</v>
      </c>
      <c r="N154" s="262" t="s">
        <v>41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208</v>
      </c>
      <c r="AT154" s="248" t="s">
        <v>205</v>
      </c>
      <c r="AU154" s="248" t="s">
        <v>14</v>
      </c>
      <c r="AY154" s="16" t="s">
        <v>180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14</v>
      </c>
      <c r="BK154" s="249">
        <f>ROUND(I154*H154,2)</f>
        <v>0</v>
      </c>
      <c r="BL154" s="16" t="s">
        <v>208</v>
      </c>
      <c r="BM154" s="248" t="s">
        <v>1210</v>
      </c>
    </row>
    <row r="155" s="2" customFormat="1" ht="24" customHeight="1">
      <c r="A155" s="37"/>
      <c r="B155" s="38"/>
      <c r="C155" s="254" t="s">
        <v>304</v>
      </c>
      <c r="D155" s="254" t="s">
        <v>205</v>
      </c>
      <c r="E155" s="255" t="s">
        <v>1211</v>
      </c>
      <c r="F155" s="256" t="s">
        <v>1212</v>
      </c>
      <c r="G155" s="257" t="s">
        <v>184</v>
      </c>
      <c r="H155" s="258">
        <v>2</v>
      </c>
      <c r="I155" s="259"/>
      <c r="J155" s="260">
        <f>ROUND(I155*H155,2)</f>
        <v>0</v>
      </c>
      <c r="K155" s="256" t="s">
        <v>185</v>
      </c>
      <c r="L155" s="43"/>
      <c r="M155" s="261" t="s">
        <v>1</v>
      </c>
      <c r="N155" s="262" t="s">
        <v>41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208</v>
      </c>
      <c r="AT155" s="248" t="s">
        <v>205</v>
      </c>
      <c r="AU155" s="248" t="s">
        <v>14</v>
      </c>
      <c r="AY155" s="16" t="s">
        <v>180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14</v>
      </c>
      <c r="BK155" s="249">
        <f>ROUND(I155*H155,2)</f>
        <v>0</v>
      </c>
      <c r="BL155" s="16" t="s">
        <v>208</v>
      </c>
      <c r="BM155" s="248" t="s">
        <v>1213</v>
      </c>
    </row>
    <row r="156" s="2" customFormat="1" ht="24" customHeight="1">
      <c r="A156" s="37"/>
      <c r="B156" s="38"/>
      <c r="C156" s="254" t="s">
        <v>309</v>
      </c>
      <c r="D156" s="254" t="s">
        <v>205</v>
      </c>
      <c r="E156" s="255" t="s">
        <v>1214</v>
      </c>
      <c r="F156" s="256" t="s">
        <v>1215</v>
      </c>
      <c r="G156" s="257" t="s">
        <v>184</v>
      </c>
      <c r="H156" s="258">
        <v>4</v>
      </c>
      <c r="I156" s="259"/>
      <c r="J156" s="260">
        <f>ROUND(I156*H156,2)</f>
        <v>0</v>
      </c>
      <c r="K156" s="256" t="s">
        <v>185</v>
      </c>
      <c r="L156" s="43"/>
      <c r="M156" s="261" t="s">
        <v>1</v>
      </c>
      <c r="N156" s="262" t="s">
        <v>41</v>
      </c>
      <c r="O156" s="90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8" t="s">
        <v>208</v>
      </c>
      <c r="AT156" s="248" t="s">
        <v>205</v>
      </c>
      <c r="AU156" s="248" t="s">
        <v>14</v>
      </c>
      <c r="AY156" s="16" t="s">
        <v>180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6" t="s">
        <v>14</v>
      </c>
      <c r="BK156" s="249">
        <f>ROUND(I156*H156,2)</f>
        <v>0</v>
      </c>
      <c r="BL156" s="16" t="s">
        <v>208</v>
      </c>
      <c r="BM156" s="248" t="s">
        <v>1216</v>
      </c>
    </row>
    <row r="157" s="2" customFormat="1" ht="24" customHeight="1">
      <c r="A157" s="37"/>
      <c r="B157" s="38"/>
      <c r="C157" s="254" t="s">
        <v>314</v>
      </c>
      <c r="D157" s="254" t="s">
        <v>205</v>
      </c>
      <c r="E157" s="255" t="s">
        <v>1217</v>
      </c>
      <c r="F157" s="256" t="s">
        <v>1218</v>
      </c>
      <c r="G157" s="257" t="s">
        <v>184</v>
      </c>
      <c r="H157" s="258">
        <v>4</v>
      </c>
      <c r="I157" s="259"/>
      <c r="J157" s="260">
        <f>ROUND(I157*H157,2)</f>
        <v>0</v>
      </c>
      <c r="K157" s="256" t="s">
        <v>185</v>
      </c>
      <c r="L157" s="43"/>
      <c r="M157" s="261" t="s">
        <v>1</v>
      </c>
      <c r="N157" s="262" t="s">
        <v>41</v>
      </c>
      <c r="O157" s="90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8" t="s">
        <v>208</v>
      </c>
      <c r="AT157" s="248" t="s">
        <v>205</v>
      </c>
      <c r="AU157" s="248" t="s">
        <v>14</v>
      </c>
      <c r="AY157" s="16" t="s">
        <v>180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6" t="s">
        <v>14</v>
      </c>
      <c r="BK157" s="249">
        <f>ROUND(I157*H157,2)</f>
        <v>0</v>
      </c>
      <c r="BL157" s="16" t="s">
        <v>208</v>
      </c>
      <c r="BM157" s="248" t="s">
        <v>1219</v>
      </c>
    </row>
    <row r="158" s="2" customFormat="1" ht="24" customHeight="1">
      <c r="A158" s="37"/>
      <c r="B158" s="38"/>
      <c r="C158" s="254" t="s">
        <v>318</v>
      </c>
      <c r="D158" s="254" t="s">
        <v>205</v>
      </c>
      <c r="E158" s="255" t="s">
        <v>1220</v>
      </c>
      <c r="F158" s="256" t="s">
        <v>1221</v>
      </c>
      <c r="G158" s="257" t="s">
        <v>184</v>
      </c>
      <c r="H158" s="258">
        <v>2</v>
      </c>
      <c r="I158" s="259"/>
      <c r="J158" s="260">
        <f>ROUND(I158*H158,2)</f>
        <v>0</v>
      </c>
      <c r="K158" s="256" t="s">
        <v>185</v>
      </c>
      <c r="L158" s="43"/>
      <c r="M158" s="261" t="s">
        <v>1</v>
      </c>
      <c r="N158" s="262" t="s">
        <v>41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208</v>
      </c>
      <c r="AT158" s="248" t="s">
        <v>205</v>
      </c>
      <c r="AU158" s="248" t="s">
        <v>14</v>
      </c>
      <c r="AY158" s="16" t="s">
        <v>180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14</v>
      </c>
      <c r="BK158" s="249">
        <f>ROUND(I158*H158,2)</f>
        <v>0</v>
      </c>
      <c r="BL158" s="16" t="s">
        <v>208</v>
      </c>
      <c r="BM158" s="248" t="s">
        <v>1222</v>
      </c>
    </row>
    <row r="159" s="2" customFormat="1" ht="36" customHeight="1">
      <c r="A159" s="37"/>
      <c r="B159" s="38"/>
      <c r="C159" s="254" t="s">
        <v>322</v>
      </c>
      <c r="D159" s="254" t="s">
        <v>205</v>
      </c>
      <c r="E159" s="255" t="s">
        <v>1223</v>
      </c>
      <c r="F159" s="256" t="s">
        <v>1224</v>
      </c>
      <c r="G159" s="257" t="s">
        <v>184</v>
      </c>
      <c r="H159" s="258">
        <v>4</v>
      </c>
      <c r="I159" s="259"/>
      <c r="J159" s="260">
        <f>ROUND(I159*H159,2)</f>
        <v>0</v>
      </c>
      <c r="K159" s="256" t="s">
        <v>185</v>
      </c>
      <c r="L159" s="43"/>
      <c r="M159" s="261" t="s">
        <v>1</v>
      </c>
      <c r="N159" s="262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208</v>
      </c>
      <c r="AT159" s="248" t="s">
        <v>205</v>
      </c>
      <c r="AU159" s="248" t="s">
        <v>14</v>
      </c>
      <c r="AY159" s="16" t="s">
        <v>180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14</v>
      </c>
      <c r="BK159" s="249">
        <f>ROUND(I159*H159,2)</f>
        <v>0</v>
      </c>
      <c r="BL159" s="16" t="s">
        <v>208</v>
      </c>
      <c r="BM159" s="248" t="s">
        <v>1225</v>
      </c>
    </row>
    <row r="160" s="2" customFormat="1" ht="24" customHeight="1">
      <c r="A160" s="37"/>
      <c r="B160" s="38"/>
      <c r="C160" s="254" t="s">
        <v>327</v>
      </c>
      <c r="D160" s="254" t="s">
        <v>205</v>
      </c>
      <c r="E160" s="255" t="s">
        <v>1226</v>
      </c>
      <c r="F160" s="256" t="s">
        <v>1227</v>
      </c>
      <c r="G160" s="257" t="s">
        <v>184</v>
      </c>
      <c r="H160" s="258">
        <v>16</v>
      </c>
      <c r="I160" s="259"/>
      <c r="J160" s="260">
        <f>ROUND(I160*H160,2)</f>
        <v>0</v>
      </c>
      <c r="K160" s="256" t="s">
        <v>185</v>
      </c>
      <c r="L160" s="43"/>
      <c r="M160" s="261" t="s">
        <v>1</v>
      </c>
      <c r="N160" s="262" t="s">
        <v>41</v>
      </c>
      <c r="O160" s="90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8" t="s">
        <v>208</v>
      </c>
      <c r="AT160" s="248" t="s">
        <v>205</v>
      </c>
      <c r="AU160" s="248" t="s">
        <v>14</v>
      </c>
      <c r="AY160" s="16" t="s">
        <v>180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6" t="s">
        <v>14</v>
      </c>
      <c r="BK160" s="249">
        <f>ROUND(I160*H160,2)</f>
        <v>0</v>
      </c>
      <c r="BL160" s="16" t="s">
        <v>208</v>
      </c>
      <c r="BM160" s="248" t="s">
        <v>1228</v>
      </c>
    </row>
    <row r="161" s="2" customFormat="1" ht="24" customHeight="1">
      <c r="A161" s="37"/>
      <c r="B161" s="38"/>
      <c r="C161" s="254" t="s">
        <v>331</v>
      </c>
      <c r="D161" s="254" t="s">
        <v>205</v>
      </c>
      <c r="E161" s="255" t="s">
        <v>1079</v>
      </c>
      <c r="F161" s="256" t="s">
        <v>1080</v>
      </c>
      <c r="G161" s="257" t="s">
        <v>184</v>
      </c>
      <c r="H161" s="258">
        <v>200</v>
      </c>
      <c r="I161" s="259"/>
      <c r="J161" s="260">
        <f>ROUND(I161*H161,2)</f>
        <v>0</v>
      </c>
      <c r="K161" s="256" t="s">
        <v>185</v>
      </c>
      <c r="L161" s="43"/>
      <c r="M161" s="261" t="s">
        <v>1</v>
      </c>
      <c r="N161" s="262" t="s">
        <v>41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208</v>
      </c>
      <c r="AT161" s="248" t="s">
        <v>205</v>
      </c>
      <c r="AU161" s="248" t="s">
        <v>14</v>
      </c>
      <c r="AY161" s="16" t="s">
        <v>180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14</v>
      </c>
      <c r="BK161" s="249">
        <f>ROUND(I161*H161,2)</f>
        <v>0</v>
      </c>
      <c r="BL161" s="16" t="s">
        <v>208</v>
      </c>
      <c r="BM161" s="248" t="s">
        <v>1229</v>
      </c>
    </row>
    <row r="162" s="2" customFormat="1" ht="24" customHeight="1">
      <c r="A162" s="37"/>
      <c r="B162" s="38"/>
      <c r="C162" s="254" t="s">
        <v>335</v>
      </c>
      <c r="D162" s="254" t="s">
        <v>205</v>
      </c>
      <c r="E162" s="255" t="s">
        <v>1230</v>
      </c>
      <c r="F162" s="256" t="s">
        <v>1231</v>
      </c>
      <c r="G162" s="257" t="s">
        <v>184</v>
      </c>
      <c r="H162" s="258">
        <v>6</v>
      </c>
      <c r="I162" s="259"/>
      <c r="J162" s="260">
        <f>ROUND(I162*H162,2)</f>
        <v>0</v>
      </c>
      <c r="K162" s="256" t="s">
        <v>185</v>
      </c>
      <c r="L162" s="43"/>
      <c r="M162" s="261" t="s">
        <v>1</v>
      </c>
      <c r="N162" s="262" t="s">
        <v>41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208</v>
      </c>
      <c r="AT162" s="248" t="s">
        <v>205</v>
      </c>
      <c r="AU162" s="248" t="s">
        <v>14</v>
      </c>
      <c r="AY162" s="16" t="s">
        <v>180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14</v>
      </c>
      <c r="BK162" s="249">
        <f>ROUND(I162*H162,2)</f>
        <v>0</v>
      </c>
      <c r="BL162" s="16" t="s">
        <v>208</v>
      </c>
      <c r="BM162" s="248" t="s">
        <v>1232</v>
      </c>
    </row>
    <row r="163" s="2" customFormat="1" ht="24" customHeight="1">
      <c r="A163" s="37"/>
      <c r="B163" s="38"/>
      <c r="C163" s="254" t="s">
        <v>339</v>
      </c>
      <c r="D163" s="254" t="s">
        <v>205</v>
      </c>
      <c r="E163" s="255" t="s">
        <v>1233</v>
      </c>
      <c r="F163" s="256" t="s">
        <v>1234</v>
      </c>
      <c r="G163" s="257" t="s">
        <v>184</v>
      </c>
      <c r="H163" s="258">
        <v>5</v>
      </c>
      <c r="I163" s="259"/>
      <c r="J163" s="260">
        <f>ROUND(I163*H163,2)</f>
        <v>0</v>
      </c>
      <c r="K163" s="256" t="s">
        <v>185</v>
      </c>
      <c r="L163" s="43"/>
      <c r="M163" s="261" t="s">
        <v>1</v>
      </c>
      <c r="N163" s="262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208</v>
      </c>
      <c r="AT163" s="248" t="s">
        <v>205</v>
      </c>
      <c r="AU163" s="248" t="s">
        <v>14</v>
      </c>
      <c r="AY163" s="16" t="s">
        <v>180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14</v>
      </c>
      <c r="BK163" s="249">
        <f>ROUND(I163*H163,2)</f>
        <v>0</v>
      </c>
      <c r="BL163" s="16" t="s">
        <v>208</v>
      </c>
      <c r="BM163" s="248" t="s">
        <v>1235</v>
      </c>
    </row>
    <row r="164" s="2" customFormat="1" ht="24" customHeight="1">
      <c r="A164" s="37"/>
      <c r="B164" s="38"/>
      <c r="C164" s="254" t="s">
        <v>343</v>
      </c>
      <c r="D164" s="254" t="s">
        <v>205</v>
      </c>
      <c r="E164" s="255" t="s">
        <v>1236</v>
      </c>
      <c r="F164" s="256" t="s">
        <v>1237</v>
      </c>
      <c r="G164" s="257" t="s">
        <v>184</v>
      </c>
      <c r="H164" s="258">
        <v>1</v>
      </c>
      <c r="I164" s="259"/>
      <c r="J164" s="260">
        <f>ROUND(I164*H164,2)</f>
        <v>0</v>
      </c>
      <c r="K164" s="256" t="s">
        <v>185</v>
      </c>
      <c r="L164" s="43"/>
      <c r="M164" s="261" t="s">
        <v>1</v>
      </c>
      <c r="N164" s="262" t="s">
        <v>41</v>
      </c>
      <c r="O164" s="90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8" t="s">
        <v>208</v>
      </c>
      <c r="AT164" s="248" t="s">
        <v>205</v>
      </c>
      <c r="AU164" s="248" t="s">
        <v>14</v>
      </c>
      <c r="AY164" s="16" t="s">
        <v>180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6" t="s">
        <v>14</v>
      </c>
      <c r="BK164" s="249">
        <f>ROUND(I164*H164,2)</f>
        <v>0</v>
      </c>
      <c r="BL164" s="16" t="s">
        <v>208</v>
      </c>
      <c r="BM164" s="248" t="s">
        <v>1238</v>
      </c>
    </row>
    <row r="165" s="2" customFormat="1" ht="24" customHeight="1">
      <c r="A165" s="37"/>
      <c r="B165" s="38"/>
      <c r="C165" s="254" t="s">
        <v>347</v>
      </c>
      <c r="D165" s="254" t="s">
        <v>205</v>
      </c>
      <c r="E165" s="255" t="s">
        <v>1239</v>
      </c>
      <c r="F165" s="256" t="s">
        <v>1240</v>
      </c>
      <c r="G165" s="257" t="s">
        <v>184</v>
      </c>
      <c r="H165" s="258">
        <v>2</v>
      </c>
      <c r="I165" s="259"/>
      <c r="J165" s="260">
        <f>ROUND(I165*H165,2)</f>
        <v>0</v>
      </c>
      <c r="K165" s="256" t="s">
        <v>185</v>
      </c>
      <c r="L165" s="43"/>
      <c r="M165" s="261" t="s">
        <v>1</v>
      </c>
      <c r="N165" s="262" t="s">
        <v>41</v>
      </c>
      <c r="O165" s="90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208</v>
      </c>
      <c r="AT165" s="248" t="s">
        <v>205</v>
      </c>
      <c r="AU165" s="248" t="s">
        <v>14</v>
      </c>
      <c r="AY165" s="16" t="s">
        <v>180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14</v>
      </c>
      <c r="BK165" s="249">
        <f>ROUND(I165*H165,2)</f>
        <v>0</v>
      </c>
      <c r="BL165" s="16" t="s">
        <v>208</v>
      </c>
      <c r="BM165" s="248" t="s">
        <v>1241</v>
      </c>
    </row>
    <row r="166" s="2" customFormat="1" ht="24" customHeight="1">
      <c r="A166" s="37"/>
      <c r="B166" s="38"/>
      <c r="C166" s="254" t="s">
        <v>354</v>
      </c>
      <c r="D166" s="254" t="s">
        <v>205</v>
      </c>
      <c r="E166" s="255" t="s">
        <v>1242</v>
      </c>
      <c r="F166" s="256" t="s">
        <v>1243</v>
      </c>
      <c r="G166" s="257" t="s">
        <v>184</v>
      </c>
      <c r="H166" s="258">
        <v>4</v>
      </c>
      <c r="I166" s="259"/>
      <c r="J166" s="260">
        <f>ROUND(I166*H166,2)</f>
        <v>0</v>
      </c>
      <c r="K166" s="256" t="s">
        <v>185</v>
      </c>
      <c r="L166" s="43"/>
      <c r="M166" s="261" t="s">
        <v>1</v>
      </c>
      <c r="N166" s="262" t="s">
        <v>41</v>
      </c>
      <c r="O166" s="90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8" t="s">
        <v>208</v>
      </c>
      <c r="AT166" s="248" t="s">
        <v>205</v>
      </c>
      <c r="AU166" s="248" t="s">
        <v>14</v>
      </c>
      <c r="AY166" s="16" t="s">
        <v>180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6" t="s">
        <v>14</v>
      </c>
      <c r="BK166" s="249">
        <f>ROUND(I166*H166,2)</f>
        <v>0</v>
      </c>
      <c r="BL166" s="16" t="s">
        <v>208</v>
      </c>
      <c r="BM166" s="248" t="s">
        <v>1244</v>
      </c>
    </row>
    <row r="167" s="2" customFormat="1" ht="24" customHeight="1">
      <c r="A167" s="37"/>
      <c r="B167" s="38"/>
      <c r="C167" s="254" t="s">
        <v>358</v>
      </c>
      <c r="D167" s="254" t="s">
        <v>205</v>
      </c>
      <c r="E167" s="255" t="s">
        <v>1245</v>
      </c>
      <c r="F167" s="256" t="s">
        <v>1246</v>
      </c>
      <c r="G167" s="257" t="s">
        <v>184</v>
      </c>
      <c r="H167" s="258">
        <v>6</v>
      </c>
      <c r="I167" s="259"/>
      <c r="J167" s="260">
        <f>ROUND(I167*H167,2)</f>
        <v>0</v>
      </c>
      <c r="K167" s="256" t="s">
        <v>185</v>
      </c>
      <c r="L167" s="43"/>
      <c r="M167" s="261" t="s">
        <v>1</v>
      </c>
      <c r="N167" s="262" t="s">
        <v>41</v>
      </c>
      <c r="O167" s="90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8" t="s">
        <v>208</v>
      </c>
      <c r="AT167" s="248" t="s">
        <v>205</v>
      </c>
      <c r="AU167" s="248" t="s">
        <v>14</v>
      </c>
      <c r="AY167" s="16" t="s">
        <v>180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6" t="s">
        <v>14</v>
      </c>
      <c r="BK167" s="249">
        <f>ROUND(I167*H167,2)</f>
        <v>0</v>
      </c>
      <c r="BL167" s="16" t="s">
        <v>208</v>
      </c>
      <c r="BM167" s="248" t="s">
        <v>1247</v>
      </c>
    </row>
    <row r="168" s="2" customFormat="1" ht="24" customHeight="1">
      <c r="A168" s="37"/>
      <c r="B168" s="38"/>
      <c r="C168" s="254" t="s">
        <v>362</v>
      </c>
      <c r="D168" s="254" t="s">
        <v>205</v>
      </c>
      <c r="E168" s="255" t="s">
        <v>1248</v>
      </c>
      <c r="F168" s="256" t="s">
        <v>1249</v>
      </c>
      <c r="G168" s="257" t="s">
        <v>184</v>
      </c>
      <c r="H168" s="258">
        <v>6</v>
      </c>
      <c r="I168" s="259"/>
      <c r="J168" s="260">
        <f>ROUND(I168*H168,2)</f>
        <v>0</v>
      </c>
      <c r="K168" s="256" t="s">
        <v>185</v>
      </c>
      <c r="L168" s="43"/>
      <c r="M168" s="261" t="s">
        <v>1</v>
      </c>
      <c r="N168" s="262" t="s">
        <v>41</v>
      </c>
      <c r="O168" s="90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208</v>
      </c>
      <c r="AT168" s="248" t="s">
        <v>205</v>
      </c>
      <c r="AU168" s="248" t="s">
        <v>14</v>
      </c>
      <c r="AY168" s="16" t="s">
        <v>180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14</v>
      </c>
      <c r="BK168" s="249">
        <f>ROUND(I168*H168,2)</f>
        <v>0</v>
      </c>
      <c r="BL168" s="16" t="s">
        <v>208</v>
      </c>
      <c r="BM168" s="248" t="s">
        <v>1250</v>
      </c>
    </row>
    <row r="169" s="2" customFormat="1" ht="24" customHeight="1">
      <c r="A169" s="37"/>
      <c r="B169" s="38"/>
      <c r="C169" s="254" t="s">
        <v>366</v>
      </c>
      <c r="D169" s="254" t="s">
        <v>205</v>
      </c>
      <c r="E169" s="255" t="s">
        <v>1092</v>
      </c>
      <c r="F169" s="256" t="s">
        <v>1093</v>
      </c>
      <c r="G169" s="257" t="s">
        <v>229</v>
      </c>
      <c r="H169" s="258">
        <v>1500</v>
      </c>
      <c r="I169" s="259"/>
      <c r="J169" s="260">
        <f>ROUND(I169*H169,2)</f>
        <v>0</v>
      </c>
      <c r="K169" s="256" t="s">
        <v>185</v>
      </c>
      <c r="L169" s="43"/>
      <c r="M169" s="261" t="s">
        <v>1</v>
      </c>
      <c r="N169" s="262" t="s">
        <v>41</v>
      </c>
      <c r="O169" s="90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8" t="s">
        <v>208</v>
      </c>
      <c r="AT169" s="248" t="s">
        <v>205</v>
      </c>
      <c r="AU169" s="248" t="s">
        <v>14</v>
      </c>
      <c r="AY169" s="16" t="s">
        <v>180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6" t="s">
        <v>14</v>
      </c>
      <c r="BK169" s="249">
        <f>ROUND(I169*H169,2)</f>
        <v>0</v>
      </c>
      <c r="BL169" s="16" t="s">
        <v>208</v>
      </c>
      <c r="BM169" s="248" t="s">
        <v>1251</v>
      </c>
    </row>
    <row r="170" s="2" customFormat="1" ht="24" customHeight="1">
      <c r="A170" s="37"/>
      <c r="B170" s="38"/>
      <c r="C170" s="254" t="s">
        <v>372</v>
      </c>
      <c r="D170" s="254" t="s">
        <v>205</v>
      </c>
      <c r="E170" s="255" t="s">
        <v>1095</v>
      </c>
      <c r="F170" s="256" t="s">
        <v>1096</v>
      </c>
      <c r="G170" s="257" t="s">
        <v>184</v>
      </c>
      <c r="H170" s="258">
        <v>13</v>
      </c>
      <c r="I170" s="259"/>
      <c r="J170" s="260">
        <f>ROUND(I170*H170,2)</f>
        <v>0</v>
      </c>
      <c r="K170" s="256" t="s">
        <v>185</v>
      </c>
      <c r="L170" s="43"/>
      <c r="M170" s="261" t="s">
        <v>1</v>
      </c>
      <c r="N170" s="262" t="s">
        <v>41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208</v>
      </c>
      <c r="AT170" s="248" t="s">
        <v>205</v>
      </c>
      <c r="AU170" s="248" t="s">
        <v>14</v>
      </c>
      <c r="AY170" s="16" t="s">
        <v>180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14</v>
      </c>
      <c r="BK170" s="249">
        <f>ROUND(I170*H170,2)</f>
        <v>0</v>
      </c>
      <c r="BL170" s="16" t="s">
        <v>208</v>
      </c>
      <c r="BM170" s="248" t="s">
        <v>1252</v>
      </c>
    </row>
    <row r="171" s="2" customFormat="1" ht="24" customHeight="1">
      <c r="A171" s="37"/>
      <c r="B171" s="38"/>
      <c r="C171" s="254" t="s">
        <v>376</v>
      </c>
      <c r="D171" s="254" t="s">
        <v>205</v>
      </c>
      <c r="E171" s="255" t="s">
        <v>1098</v>
      </c>
      <c r="F171" s="256" t="s">
        <v>1099</v>
      </c>
      <c r="G171" s="257" t="s">
        <v>184</v>
      </c>
      <c r="H171" s="258">
        <v>13</v>
      </c>
      <c r="I171" s="259"/>
      <c r="J171" s="260">
        <f>ROUND(I171*H171,2)</f>
        <v>0</v>
      </c>
      <c r="K171" s="256" t="s">
        <v>185</v>
      </c>
      <c r="L171" s="43"/>
      <c r="M171" s="261" t="s">
        <v>1</v>
      </c>
      <c r="N171" s="262" t="s">
        <v>41</v>
      </c>
      <c r="O171" s="90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208</v>
      </c>
      <c r="AT171" s="248" t="s">
        <v>205</v>
      </c>
      <c r="AU171" s="248" t="s">
        <v>14</v>
      </c>
      <c r="AY171" s="16" t="s">
        <v>180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14</v>
      </c>
      <c r="BK171" s="249">
        <f>ROUND(I171*H171,2)</f>
        <v>0</v>
      </c>
      <c r="BL171" s="16" t="s">
        <v>208</v>
      </c>
      <c r="BM171" s="248" t="s">
        <v>1253</v>
      </c>
    </row>
    <row r="172" s="2" customFormat="1" ht="24" customHeight="1">
      <c r="A172" s="37"/>
      <c r="B172" s="38"/>
      <c r="C172" s="254" t="s">
        <v>380</v>
      </c>
      <c r="D172" s="254" t="s">
        <v>205</v>
      </c>
      <c r="E172" s="255" t="s">
        <v>1101</v>
      </c>
      <c r="F172" s="256" t="s">
        <v>1102</v>
      </c>
      <c r="G172" s="257" t="s">
        <v>184</v>
      </c>
      <c r="H172" s="258">
        <v>13</v>
      </c>
      <c r="I172" s="259"/>
      <c r="J172" s="260">
        <f>ROUND(I172*H172,2)</f>
        <v>0</v>
      </c>
      <c r="K172" s="256" t="s">
        <v>185</v>
      </c>
      <c r="L172" s="43"/>
      <c r="M172" s="261" t="s">
        <v>1</v>
      </c>
      <c r="N172" s="262" t="s">
        <v>41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208</v>
      </c>
      <c r="AT172" s="248" t="s">
        <v>205</v>
      </c>
      <c r="AU172" s="248" t="s">
        <v>14</v>
      </c>
      <c r="AY172" s="16" t="s">
        <v>180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14</v>
      </c>
      <c r="BK172" s="249">
        <f>ROUND(I172*H172,2)</f>
        <v>0</v>
      </c>
      <c r="BL172" s="16" t="s">
        <v>208</v>
      </c>
      <c r="BM172" s="248" t="s">
        <v>1254</v>
      </c>
    </row>
    <row r="173" s="2" customFormat="1" ht="24" customHeight="1">
      <c r="A173" s="37"/>
      <c r="B173" s="38"/>
      <c r="C173" s="254" t="s">
        <v>384</v>
      </c>
      <c r="D173" s="254" t="s">
        <v>205</v>
      </c>
      <c r="E173" s="255" t="s">
        <v>1104</v>
      </c>
      <c r="F173" s="256" t="s">
        <v>1105</v>
      </c>
      <c r="G173" s="257" t="s">
        <v>1016</v>
      </c>
      <c r="H173" s="258">
        <v>1.5</v>
      </c>
      <c r="I173" s="259"/>
      <c r="J173" s="260">
        <f>ROUND(I173*H173,2)</f>
        <v>0</v>
      </c>
      <c r="K173" s="256" t="s">
        <v>185</v>
      </c>
      <c r="L173" s="43"/>
      <c r="M173" s="261" t="s">
        <v>1</v>
      </c>
      <c r="N173" s="262" t="s">
        <v>41</v>
      </c>
      <c r="O173" s="90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208</v>
      </c>
      <c r="AT173" s="248" t="s">
        <v>205</v>
      </c>
      <c r="AU173" s="248" t="s">
        <v>14</v>
      </c>
      <c r="AY173" s="16" t="s">
        <v>180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14</v>
      </c>
      <c r="BK173" s="249">
        <f>ROUND(I173*H173,2)</f>
        <v>0</v>
      </c>
      <c r="BL173" s="16" t="s">
        <v>208</v>
      </c>
      <c r="BM173" s="248" t="s">
        <v>1255</v>
      </c>
    </row>
    <row r="174" s="2" customFormat="1" ht="24" customHeight="1">
      <c r="A174" s="37"/>
      <c r="B174" s="38"/>
      <c r="C174" s="254" t="s">
        <v>388</v>
      </c>
      <c r="D174" s="254" t="s">
        <v>205</v>
      </c>
      <c r="E174" s="255" t="s">
        <v>1107</v>
      </c>
      <c r="F174" s="256" t="s">
        <v>1108</v>
      </c>
      <c r="G174" s="257" t="s">
        <v>1016</v>
      </c>
      <c r="H174" s="258">
        <v>1.5</v>
      </c>
      <c r="I174" s="259"/>
      <c r="J174" s="260">
        <f>ROUND(I174*H174,2)</f>
        <v>0</v>
      </c>
      <c r="K174" s="256" t="s">
        <v>185</v>
      </c>
      <c r="L174" s="43"/>
      <c r="M174" s="261" t="s">
        <v>1</v>
      </c>
      <c r="N174" s="262" t="s">
        <v>41</v>
      </c>
      <c r="O174" s="90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8" t="s">
        <v>208</v>
      </c>
      <c r="AT174" s="248" t="s">
        <v>205</v>
      </c>
      <c r="AU174" s="248" t="s">
        <v>14</v>
      </c>
      <c r="AY174" s="16" t="s">
        <v>180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6" t="s">
        <v>14</v>
      </c>
      <c r="BK174" s="249">
        <f>ROUND(I174*H174,2)</f>
        <v>0</v>
      </c>
      <c r="BL174" s="16" t="s">
        <v>208</v>
      </c>
      <c r="BM174" s="248" t="s">
        <v>1256</v>
      </c>
    </row>
    <row r="175" s="2" customFormat="1" ht="24" customHeight="1">
      <c r="A175" s="37"/>
      <c r="B175" s="38"/>
      <c r="C175" s="254" t="s">
        <v>392</v>
      </c>
      <c r="D175" s="254" t="s">
        <v>205</v>
      </c>
      <c r="E175" s="255" t="s">
        <v>1257</v>
      </c>
      <c r="F175" s="256" t="s">
        <v>1258</v>
      </c>
      <c r="G175" s="257" t="s">
        <v>184</v>
      </c>
      <c r="H175" s="258">
        <v>1</v>
      </c>
      <c r="I175" s="259"/>
      <c r="J175" s="260">
        <f>ROUND(I175*H175,2)</f>
        <v>0</v>
      </c>
      <c r="K175" s="256" t="s">
        <v>185</v>
      </c>
      <c r="L175" s="43"/>
      <c r="M175" s="261" t="s">
        <v>1</v>
      </c>
      <c r="N175" s="262" t="s">
        <v>41</v>
      </c>
      <c r="O175" s="90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8" t="s">
        <v>208</v>
      </c>
      <c r="AT175" s="248" t="s">
        <v>205</v>
      </c>
      <c r="AU175" s="248" t="s">
        <v>14</v>
      </c>
      <c r="AY175" s="16" t="s">
        <v>180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6" t="s">
        <v>14</v>
      </c>
      <c r="BK175" s="249">
        <f>ROUND(I175*H175,2)</f>
        <v>0</v>
      </c>
      <c r="BL175" s="16" t="s">
        <v>208</v>
      </c>
      <c r="BM175" s="248" t="s">
        <v>1259</v>
      </c>
    </row>
    <row r="176" s="2" customFormat="1" ht="24" customHeight="1">
      <c r="A176" s="37"/>
      <c r="B176" s="38"/>
      <c r="C176" s="254" t="s">
        <v>396</v>
      </c>
      <c r="D176" s="254" t="s">
        <v>205</v>
      </c>
      <c r="E176" s="255" t="s">
        <v>1260</v>
      </c>
      <c r="F176" s="256" t="s">
        <v>1261</v>
      </c>
      <c r="G176" s="257" t="s">
        <v>184</v>
      </c>
      <c r="H176" s="258">
        <v>1</v>
      </c>
      <c r="I176" s="259"/>
      <c r="J176" s="260">
        <f>ROUND(I176*H176,2)</f>
        <v>0</v>
      </c>
      <c r="K176" s="256" t="s">
        <v>185</v>
      </c>
      <c r="L176" s="43"/>
      <c r="M176" s="261" t="s">
        <v>1</v>
      </c>
      <c r="N176" s="262" t="s">
        <v>41</v>
      </c>
      <c r="O176" s="90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8" t="s">
        <v>208</v>
      </c>
      <c r="AT176" s="248" t="s">
        <v>205</v>
      </c>
      <c r="AU176" s="248" t="s">
        <v>14</v>
      </c>
      <c r="AY176" s="16" t="s">
        <v>180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6" t="s">
        <v>14</v>
      </c>
      <c r="BK176" s="249">
        <f>ROUND(I176*H176,2)</f>
        <v>0</v>
      </c>
      <c r="BL176" s="16" t="s">
        <v>208</v>
      </c>
      <c r="BM176" s="248" t="s">
        <v>1262</v>
      </c>
    </row>
    <row r="177" s="2" customFormat="1" ht="24" customHeight="1">
      <c r="A177" s="37"/>
      <c r="B177" s="38"/>
      <c r="C177" s="254" t="s">
        <v>400</v>
      </c>
      <c r="D177" s="254" t="s">
        <v>205</v>
      </c>
      <c r="E177" s="255" t="s">
        <v>1263</v>
      </c>
      <c r="F177" s="256" t="s">
        <v>1264</v>
      </c>
      <c r="G177" s="257" t="s">
        <v>184</v>
      </c>
      <c r="H177" s="258">
        <v>2</v>
      </c>
      <c r="I177" s="259"/>
      <c r="J177" s="260">
        <f>ROUND(I177*H177,2)</f>
        <v>0</v>
      </c>
      <c r="K177" s="256" t="s">
        <v>185</v>
      </c>
      <c r="L177" s="43"/>
      <c r="M177" s="261" t="s">
        <v>1</v>
      </c>
      <c r="N177" s="262" t="s">
        <v>41</v>
      </c>
      <c r="O177" s="90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8" t="s">
        <v>208</v>
      </c>
      <c r="AT177" s="248" t="s">
        <v>205</v>
      </c>
      <c r="AU177" s="248" t="s">
        <v>14</v>
      </c>
      <c r="AY177" s="16" t="s">
        <v>180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6" t="s">
        <v>14</v>
      </c>
      <c r="BK177" s="249">
        <f>ROUND(I177*H177,2)</f>
        <v>0</v>
      </c>
      <c r="BL177" s="16" t="s">
        <v>208</v>
      </c>
      <c r="BM177" s="248" t="s">
        <v>1265</v>
      </c>
    </row>
    <row r="178" s="2" customFormat="1" ht="24" customHeight="1">
      <c r="A178" s="37"/>
      <c r="B178" s="38"/>
      <c r="C178" s="254" t="s">
        <v>404</v>
      </c>
      <c r="D178" s="254" t="s">
        <v>205</v>
      </c>
      <c r="E178" s="255" t="s">
        <v>1266</v>
      </c>
      <c r="F178" s="256" t="s">
        <v>1267</v>
      </c>
      <c r="G178" s="257" t="s">
        <v>184</v>
      </c>
      <c r="H178" s="258">
        <v>1</v>
      </c>
      <c r="I178" s="259"/>
      <c r="J178" s="260">
        <f>ROUND(I178*H178,2)</f>
        <v>0</v>
      </c>
      <c r="K178" s="256" t="s">
        <v>185</v>
      </c>
      <c r="L178" s="43"/>
      <c r="M178" s="261" t="s">
        <v>1</v>
      </c>
      <c r="N178" s="262" t="s">
        <v>41</v>
      </c>
      <c r="O178" s="90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8" t="s">
        <v>208</v>
      </c>
      <c r="AT178" s="248" t="s">
        <v>205</v>
      </c>
      <c r="AU178" s="248" t="s">
        <v>14</v>
      </c>
      <c r="AY178" s="16" t="s">
        <v>180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6" t="s">
        <v>14</v>
      </c>
      <c r="BK178" s="249">
        <f>ROUND(I178*H178,2)</f>
        <v>0</v>
      </c>
      <c r="BL178" s="16" t="s">
        <v>208</v>
      </c>
      <c r="BM178" s="248" t="s">
        <v>1268</v>
      </c>
    </row>
    <row r="179" s="2" customFormat="1" ht="36" customHeight="1">
      <c r="A179" s="37"/>
      <c r="B179" s="38"/>
      <c r="C179" s="254" t="s">
        <v>408</v>
      </c>
      <c r="D179" s="254" t="s">
        <v>205</v>
      </c>
      <c r="E179" s="255" t="s">
        <v>1269</v>
      </c>
      <c r="F179" s="256" t="s">
        <v>1270</v>
      </c>
      <c r="G179" s="257" t="s">
        <v>184</v>
      </c>
      <c r="H179" s="258">
        <v>16</v>
      </c>
      <c r="I179" s="259"/>
      <c r="J179" s="260">
        <f>ROUND(I179*H179,2)</f>
        <v>0</v>
      </c>
      <c r="K179" s="256" t="s">
        <v>185</v>
      </c>
      <c r="L179" s="43"/>
      <c r="M179" s="261" t="s">
        <v>1</v>
      </c>
      <c r="N179" s="262" t="s">
        <v>41</v>
      </c>
      <c r="O179" s="90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8" t="s">
        <v>208</v>
      </c>
      <c r="AT179" s="248" t="s">
        <v>205</v>
      </c>
      <c r="AU179" s="248" t="s">
        <v>14</v>
      </c>
      <c r="AY179" s="16" t="s">
        <v>180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6" t="s">
        <v>14</v>
      </c>
      <c r="BK179" s="249">
        <f>ROUND(I179*H179,2)</f>
        <v>0</v>
      </c>
      <c r="BL179" s="16" t="s">
        <v>208</v>
      </c>
      <c r="BM179" s="248" t="s">
        <v>1271</v>
      </c>
    </row>
    <row r="180" s="2" customFormat="1" ht="48" customHeight="1">
      <c r="A180" s="37"/>
      <c r="B180" s="38"/>
      <c r="C180" s="254" t="s">
        <v>413</v>
      </c>
      <c r="D180" s="254" t="s">
        <v>205</v>
      </c>
      <c r="E180" s="255" t="s">
        <v>1272</v>
      </c>
      <c r="F180" s="256" t="s">
        <v>1273</v>
      </c>
      <c r="G180" s="257" t="s">
        <v>184</v>
      </c>
      <c r="H180" s="258">
        <v>4</v>
      </c>
      <c r="I180" s="259"/>
      <c r="J180" s="260">
        <f>ROUND(I180*H180,2)</f>
        <v>0</v>
      </c>
      <c r="K180" s="256" t="s">
        <v>185</v>
      </c>
      <c r="L180" s="43"/>
      <c r="M180" s="261" t="s">
        <v>1</v>
      </c>
      <c r="N180" s="262" t="s">
        <v>41</v>
      </c>
      <c r="O180" s="90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8" t="s">
        <v>208</v>
      </c>
      <c r="AT180" s="248" t="s">
        <v>205</v>
      </c>
      <c r="AU180" s="248" t="s">
        <v>14</v>
      </c>
      <c r="AY180" s="16" t="s">
        <v>180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6" t="s">
        <v>14</v>
      </c>
      <c r="BK180" s="249">
        <f>ROUND(I180*H180,2)</f>
        <v>0</v>
      </c>
      <c r="BL180" s="16" t="s">
        <v>208</v>
      </c>
      <c r="BM180" s="248" t="s">
        <v>1274</v>
      </c>
    </row>
    <row r="181" s="2" customFormat="1" ht="36" customHeight="1">
      <c r="A181" s="37"/>
      <c r="B181" s="38"/>
      <c r="C181" s="254" t="s">
        <v>417</v>
      </c>
      <c r="D181" s="254" t="s">
        <v>205</v>
      </c>
      <c r="E181" s="255" t="s">
        <v>1114</v>
      </c>
      <c r="F181" s="256" t="s">
        <v>1115</v>
      </c>
      <c r="G181" s="257" t="s">
        <v>184</v>
      </c>
      <c r="H181" s="258">
        <v>200</v>
      </c>
      <c r="I181" s="259"/>
      <c r="J181" s="260">
        <f>ROUND(I181*H181,2)</f>
        <v>0</v>
      </c>
      <c r="K181" s="256" t="s">
        <v>185</v>
      </c>
      <c r="L181" s="43"/>
      <c r="M181" s="261" t="s">
        <v>1</v>
      </c>
      <c r="N181" s="262" t="s">
        <v>41</v>
      </c>
      <c r="O181" s="90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8" t="s">
        <v>208</v>
      </c>
      <c r="AT181" s="248" t="s">
        <v>205</v>
      </c>
      <c r="AU181" s="248" t="s">
        <v>14</v>
      </c>
      <c r="AY181" s="16" t="s">
        <v>180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6" t="s">
        <v>14</v>
      </c>
      <c r="BK181" s="249">
        <f>ROUND(I181*H181,2)</f>
        <v>0</v>
      </c>
      <c r="BL181" s="16" t="s">
        <v>208</v>
      </c>
      <c r="BM181" s="248" t="s">
        <v>1275</v>
      </c>
    </row>
    <row r="182" s="2" customFormat="1" ht="36" customHeight="1">
      <c r="A182" s="37"/>
      <c r="B182" s="38"/>
      <c r="C182" s="254" t="s">
        <v>421</v>
      </c>
      <c r="D182" s="254" t="s">
        <v>205</v>
      </c>
      <c r="E182" s="255" t="s">
        <v>1276</v>
      </c>
      <c r="F182" s="256" t="s">
        <v>1277</v>
      </c>
      <c r="G182" s="257" t="s">
        <v>184</v>
      </c>
      <c r="H182" s="258">
        <v>8</v>
      </c>
      <c r="I182" s="259"/>
      <c r="J182" s="260">
        <f>ROUND(I182*H182,2)</f>
        <v>0</v>
      </c>
      <c r="K182" s="256" t="s">
        <v>185</v>
      </c>
      <c r="L182" s="43"/>
      <c r="M182" s="261" t="s">
        <v>1</v>
      </c>
      <c r="N182" s="262" t="s">
        <v>41</v>
      </c>
      <c r="O182" s="90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8" t="s">
        <v>208</v>
      </c>
      <c r="AT182" s="248" t="s">
        <v>205</v>
      </c>
      <c r="AU182" s="248" t="s">
        <v>14</v>
      </c>
      <c r="AY182" s="16" t="s">
        <v>180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6" t="s">
        <v>14</v>
      </c>
      <c r="BK182" s="249">
        <f>ROUND(I182*H182,2)</f>
        <v>0</v>
      </c>
      <c r="BL182" s="16" t="s">
        <v>208</v>
      </c>
      <c r="BM182" s="248" t="s">
        <v>1278</v>
      </c>
    </row>
    <row r="183" s="2" customFormat="1" ht="48" customHeight="1">
      <c r="A183" s="37"/>
      <c r="B183" s="38"/>
      <c r="C183" s="254" t="s">
        <v>425</v>
      </c>
      <c r="D183" s="254" t="s">
        <v>205</v>
      </c>
      <c r="E183" s="255" t="s">
        <v>1110</v>
      </c>
      <c r="F183" s="256" t="s">
        <v>1111</v>
      </c>
      <c r="G183" s="257" t="s">
        <v>1112</v>
      </c>
      <c r="H183" s="258">
        <v>120</v>
      </c>
      <c r="I183" s="259"/>
      <c r="J183" s="260">
        <f>ROUND(I183*H183,2)</f>
        <v>0</v>
      </c>
      <c r="K183" s="256" t="s">
        <v>185</v>
      </c>
      <c r="L183" s="43"/>
      <c r="M183" s="261" t="s">
        <v>1</v>
      </c>
      <c r="N183" s="262" t="s">
        <v>41</v>
      </c>
      <c r="O183" s="90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8" t="s">
        <v>208</v>
      </c>
      <c r="AT183" s="248" t="s">
        <v>205</v>
      </c>
      <c r="AU183" s="248" t="s">
        <v>14</v>
      </c>
      <c r="AY183" s="16" t="s">
        <v>180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6" t="s">
        <v>14</v>
      </c>
      <c r="BK183" s="249">
        <f>ROUND(I183*H183,2)</f>
        <v>0</v>
      </c>
      <c r="BL183" s="16" t="s">
        <v>208</v>
      </c>
      <c r="BM183" s="248" t="s">
        <v>1279</v>
      </c>
    </row>
    <row r="184" s="2" customFormat="1" ht="96" customHeight="1">
      <c r="A184" s="37"/>
      <c r="B184" s="38"/>
      <c r="C184" s="254" t="s">
        <v>429</v>
      </c>
      <c r="D184" s="254" t="s">
        <v>205</v>
      </c>
      <c r="E184" s="255" t="s">
        <v>532</v>
      </c>
      <c r="F184" s="256" t="s">
        <v>533</v>
      </c>
      <c r="G184" s="257" t="s">
        <v>184</v>
      </c>
      <c r="H184" s="258">
        <v>1</v>
      </c>
      <c r="I184" s="259"/>
      <c r="J184" s="260">
        <f>ROUND(I184*H184,2)</f>
        <v>0</v>
      </c>
      <c r="K184" s="256" t="s">
        <v>185</v>
      </c>
      <c r="L184" s="43"/>
      <c r="M184" s="285" t="s">
        <v>1</v>
      </c>
      <c r="N184" s="286" t="s">
        <v>41</v>
      </c>
      <c r="O184" s="287"/>
      <c r="P184" s="288">
        <f>O184*H184</f>
        <v>0</v>
      </c>
      <c r="Q184" s="288">
        <v>0</v>
      </c>
      <c r="R184" s="288">
        <f>Q184*H184</f>
        <v>0</v>
      </c>
      <c r="S184" s="288">
        <v>0</v>
      </c>
      <c r="T184" s="2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8" t="s">
        <v>208</v>
      </c>
      <c r="AT184" s="248" t="s">
        <v>205</v>
      </c>
      <c r="AU184" s="248" t="s">
        <v>14</v>
      </c>
      <c r="AY184" s="16" t="s">
        <v>180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6" t="s">
        <v>14</v>
      </c>
      <c r="BK184" s="249">
        <f>ROUND(I184*H184,2)</f>
        <v>0</v>
      </c>
      <c r="BL184" s="16" t="s">
        <v>208</v>
      </c>
      <c r="BM184" s="248" t="s">
        <v>1280</v>
      </c>
    </row>
    <row r="185" s="2" customFormat="1" ht="6.96" customHeight="1">
      <c r="A185" s="37"/>
      <c r="B185" s="65"/>
      <c r="C185" s="66"/>
      <c r="D185" s="66"/>
      <c r="E185" s="66"/>
      <c r="F185" s="66"/>
      <c r="G185" s="66"/>
      <c r="H185" s="66"/>
      <c r="I185" s="192"/>
      <c r="J185" s="66"/>
      <c r="K185" s="66"/>
      <c r="L185" s="43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sheet="1" autoFilter="0" formatColumns="0" formatRows="0" objects="1" scenarios="1" spinCount="100000" saltValue="QrflZW7Lt4LPO3hz35fC9LCRfiUVVJ0D82Tp1Nt7EGTraCeap0JbaifvYLpsQd4ia3POQvjL5HZq+mfvrc+U1g==" hashValue="2KS95wRgHerPOmiNAlFJUZoM/+DcTw+sjc3s93A8cVipmV7tJEfHe8Xkhz6hoDX//Z4qeRhZBG8zRTLgWwAtVg==" algorithmName="SHA-512" password="CC35"/>
  <autoFilter ref="C124:K1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>
      <c r="B8" s="19"/>
      <c r="D8" s="152" t="s">
        <v>153</v>
      </c>
      <c r="L8" s="19"/>
    </row>
    <row r="9" hidden="1" s="1" customFormat="1" ht="16.5" customHeight="1">
      <c r="B9" s="19"/>
      <c r="E9" s="153" t="s">
        <v>154</v>
      </c>
      <c r="F9" s="1"/>
      <c r="G9" s="1"/>
      <c r="H9" s="1"/>
      <c r="I9" s="146"/>
      <c r="L9" s="19"/>
    </row>
    <row r="10" hidden="1" s="1" customFormat="1" ht="12" customHeight="1">
      <c r="B10" s="19"/>
      <c r="D10" s="152" t="s">
        <v>155</v>
      </c>
      <c r="I10" s="146"/>
      <c r="L10" s="19"/>
    </row>
    <row r="11" hidden="1" s="2" customFormat="1" ht="16.5" customHeight="1">
      <c r="A11" s="37"/>
      <c r="B11" s="43"/>
      <c r="C11" s="37"/>
      <c r="D11" s="37"/>
      <c r="E11" s="154" t="s">
        <v>1053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2" t="s">
        <v>1127</v>
      </c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6" t="s">
        <v>1281</v>
      </c>
      <c r="F13" s="37"/>
      <c r="G13" s="37"/>
      <c r="H13" s="37"/>
      <c r="I13" s="155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155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2" t="s">
        <v>18</v>
      </c>
      <c r="E15" s="37"/>
      <c r="F15" s="140" t="s">
        <v>1</v>
      </c>
      <c r="G15" s="37"/>
      <c r="H15" s="37"/>
      <c r="I15" s="157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20</v>
      </c>
      <c r="E16" s="37"/>
      <c r="F16" s="140" t="s">
        <v>26</v>
      </c>
      <c r="G16" s="37"/>
      <c r="H16" s="37"/>
      <c r="I16" s="157" t="s">
        <v>22</v>
      </c>
      <c r="J16" s="158" t="str">
        <f>'Rekapitulace stavby'!AN8</f>
        <v>1. 4. 2019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155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2" t="s">
        <v>24</v>
      </c>
      <c r="E18" s="37"/>
      <c r="F18" s="37"/>
      <c r="G18" s="37"/>
      <c r="H18" s="37"/>
      <c r="I18" s="157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7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55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2" t="s">
        <v>28</v>
      </c>
      <c r="E21" s="37"/>
      <c r="F21" s="37"/>
      <c r="G21" s="37"/>
      <c r="H21" s="37"/>
      <c r="I21" s="157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7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55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2" t="s">
        <v>30</v>
      </c>
      <c r="E24" s="37"/>
      <c r="F24" s="37"/>
      <c r="G24" s="37"/>
      <c r="H24" s="37"/>
      <c r="I24" s="157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7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55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2" t="s">
        <v>32</v>
      </c>
      <c r="E27" s="37"/>
      <c r="F27" s="37"/>
      <c r="G27" s="37"/>
      <c r="H27" s="37"/>
      <c r="I27" s="157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7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155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2" t="s">
        <v>34</v>
      </c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155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6" t="s">
        <v>36</v>
      </c>
      <c r="E34" s="37"/>
      <c r="F34" s="37"/>
      <c r="G34" s="37"/>
      <c r="H34" s="37"/>
      <c r="I34" s="155"/>
      <c r="J34" s="167">
        <f>ROUND(J127,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64"/>
      <c r="E35" s="164"/>
      <c r="F35" s="164"/>
      <c r="G35" s="164"/>
      <c r="H35" s="164"/>
      <c r="I35" s="165"/>
      <c r="J35" s="164"/>
      <c r="K35" s="164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8" t="s">
        <v>38</v>
      </c>
      <c r="G36" s="37"/>
      <c r="H36" s="37"/>
      <c r="I36" s="169" t="s">
        <v>37</v>
      </c>
      <c r="J36" s="168" t="s">
        <v>39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4" t="s">
        <v>40</v>
      </c>
      <c r="E37" s="152" t="s">
        <v>41</v>
      </c>
      <c r="F37" s="170">
        <f>ROUND((SUM(BE127:BE134)),  2)</f>
        <v>0</v>
      </c>
      <c r="G37" s="37"/>
      <c r="H37" s="37"/>
      <c r="I37" s="171">
        <v>0.20999999999999999</v>
      </c>
      <c r="J37" s="170">
        <f>ROUND(((SUM(BE127:BE134))*I37),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42</v>
      </c>
      <c r="F38" s="170">
        <f>ROUND((SUM(BF127:BF134)),  2)</f>
        <v>0</v>
      </c>
      <c r="G38" s="37"/>
      <c r="H38" s="37"/>
      <c r="I38" s="171">
        <v>0.14999999999999999</v>
      </c>
      <c r="J38" s="170">
        <f>ROUND(((SUM(BF127:BF134))*I38),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43</v>
      </c>
      <c r="F39" s="170">
        <f>ROUND((SUM(BG127:BG134)),  2)</f>
        <v>0</v>
      </c>
      <c r="G39" s="37"/>
      <c r="H39" s="37"/>
      <c r="I39" s="171">
        <v>0.20999999999999999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2" t="s">
        <v>44</v>
      </c>
      <c r="F40" s="170">
        <f>ROUND((SUM(BH127:BH134)),  2)</f>
        <v>0</v>
      </c>
      <c r="G40" s="37"/>
      <c r="H40" s="37"/>
      <c r="I40" s="171">
        <v>0.14999999999999999</v>
      </c>
      <c r="J40" s="17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2" t="s">
        <v>45</v>
      </c>
      <c r="F41" s="170">
        <f>ROUND((SUM(BI127:BI134)),  2)</f>
        <v>0</v>
      </c>
      <c r="G41" s="37"/>
      <c r="H41" s="37"/>
      <c r="I41" s="171">
        <v>0</v>
      </c>
      <c r="J41" s="17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72"/>
      <c r="D43" s="173" t="s">
        <v>46</v>
      </c>
      <c r="E43" s="174"/>
      <c r="F43" s="174"/>
      <c r="G43" s="175" t="s">
        <v>47</v>
      </c>
      <c r="H43" s="176" t="s">
        <v>48</v>
      </c>
      <c r="I43" s="177"/>
      <c r="J43" s="178">
        <f>SUM(J34:J41)</f>
        <v>0</v>
      </c>
      <c r="K43" s="17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155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1" customFormat="1" ht="16.5" customHeight="1">
      <c r="B87" s="20"/>
      <c r="C87" s="21"/>
      <c r="D87" s="21"/>
      <c r="E87" s="196" t="s">
        <v>154</v>
      </c>
      <c r="F87" s="21"/>
      <c r="G87" s="21"/>
      <c r="H87" s="21"/>
      <c r="I87" s="146"/>
      <c r="J87" s="21"/>
      <c r="K87" s="21"/>
      <c r="L87" s="19"/>
    </row>
    <row r="88" hidden="1" s="1" customFormat="1" ht="12" customHeight="1">
      <c r="B88" s="20"/>
      <c r="C88" s="31" t="s">
        <v>155</v>
      </c>
      <c r="D88" s="21"/>
      <c r="E88" s="21"/>
      <c r="F88" s="21"/>
      <c r="G88" s="21"/>
      <c r="H88" s="21"/>
      <c r="I88" s="146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97" t="s">
        <v>1053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1127</v>
      </c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SO1.2.2.2 - ÚRS</v>
      </c>
      <c r="F91" s="39"/>
      <c r="G91" s="39"/>
      <c r="H91" s="39"/>
      <c r="I91" s="155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157" t="s">
        <v>22</v>
      </c>
      <c r="J93" s="78" t="str">
        <f>IF(J16="","",J16)</f>
        <v>1. 4. 2019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155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157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157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98" t="s">
        <v>160</v>
      </c>
      <c r="D98" s="199"/>
      <c r="E98" s="199"/>
      <c r="F98" s="199"/>
      <c r="G98" s="199"/>
      <c r="H98" s="199"/>
      <c r="I98" s="200"/>
      <c r="J98" s="201" t="s">
        <v>161</v>
      </c>
      <c r="K98" s="19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155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202" t="s">
        <v>162</v>
      </c>
      <c r="D100" s="39"/>
      <c r="E100" s="39"/>
      <c r="F100" s="39"/>
      <c r="G100" s="39"/>
      <c r="H100" s="39"/>
      <c r="I100" s="155"/>
      <c r="J100" s="109">
        <f>J127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163</v>
      </c>
    </row>
    <row r="101" hidden="1" s="9" customFormat="1" ht="24.96" customHeight="1">
      <c r="A101" s="9"/>
      <c r="B101" s="203"/>
      <c r="C101" s="204"/>
      <c r="D101" s="205" t="s">
        <v>905</v>
      </c>
      <c r="E101" s="206"/>
      <c r="F101" s="206"/>
      <c r="G101" s="206"/>
      <c r="H101" s="206"/>
      <c r="I101" s="207"/>
      <c r="J101" s="208">
        <f>J128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4" customFormat="1" ht="19.92" customHeight="1">
      <c r="A102" s="14"/>
      <c r="B102" s="290"/>
      <c r="C102" s="131"/>
      <c r="D102" s="291" t="s">
        <v>1282</v>
      </c>
      <c r="E102" s="292"/>
      <c r="F102" s="292"/>
      <c r="G102" s="292"/>
      <c r="H102" s="292"/>
      <c r="I102" s="293"/>
      <c r="J102" s="294">
        <f>J129</f>
        <v>0</v>
      </c>
      <c r="K102" s="131"/>
      <c r="L102" s="29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hidden="1" s="14" customFormat="1" ht="19.92" customHeight="1">
      <c r="A103" s="14"/>
      <c r="B103" s="290"/>
      <c r="C103" s="131"/>
      <c r="D103" s="291" t="s">
        <v>1283</v>
      </c>
      <c r="E103" s="292"/>
      <c r="F103" s="292"/>
      <c r="G103" s="292"/>
      <c r="H103" s="292"/>
      <c r="I103" s="293"/>
      <c r="J103" s="294">
        <f>J131</f>
        <v>0</v>
      </c>
      <c r="K103" s="131"/>
      <c r="L103" s="29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hidden="1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55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9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/>
    <row r="107" hidden="1"/>
    <row r="108" hidden="1"/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9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165</v>
      </c>
      <c r="D110" s="39"/>
      <c r="E110" s="39"/>
      <c r="F110" s="39"/>
      <c r="G110" s="39"/>
      <c r="H110" s="39"/>
      <c r="I110" s="155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96" t="str">
        <f>E7</f>
        <v>Oprava rozvodů elektrické energie v ŽST Ústí n.L. západ_v2</v>
      </c>
      <c r="F113" s="31"/>
      <c r="G113" s="31"/>
      <c r="H113" s="31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153</v>
      </c>
      <c r="D114" s="21"/>
      <c r="E114" s="21"/>
      <c r="F114" s="21"/>
      <c r="G114" s="21"/>
      <c r="H114" s="21"/>
      <c r="I114" s="146"/>
      <c r="J114" s="21"/>
      <c r="K114" s="21"/>
      <c r="L114" s="19"/>
    </row>
    <row r="115" s="1" customFormat="1" ht="16.5" customHeight="1">
      <c r="B115" s="20"/>
      <c r="C115" s="21"/>
      <c r="D115" s="21"/>
      <c r="E115" s="196" t="s">
        <v>154</v>
      </c>
      <c r="F115" s="21"/>
      <c r="G115" s="21"/>
      <c r="H115" s="21"/>
      <c r="I115" s="146"/>
      <c r="J115" s="21"/>
      <c r="K115" s="21"/>
      <c r="L115" s="19"/>
    </row>
    <row r="116" s="1" customFormat="1" ht="12" customHeight="1">
      <c r="B116" s="20"/>
      <c r="C116" s="31" t="s">
        <v>155</v>
      </c>
      <c r="D116" s="21"/>
      <c r="E116" s="21"/>
      <c r="F116" s="21"/>
      <c r="G116" s="21"/>
      <c r="H116" s="21"/>
      <c r="I116" s="146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97" t="s">
        <v>1053</v>
      </c>
      <c r="F117" s="39"/>
      <c r="G117" s="39"/>
      <c r="H117" s="39"/>
      <c r="I117" s="155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1127</v>
      </c>
      <c r="D118" s="39"/>
      <c r="E118" s="39"/>
      <c r="F118" s="39"/>
      <c r="G118" s="39"/>
      <c r="H118" s="39"/>
      <c r="I118" s="155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E13</f>
        <v>SO1.2.2.2 - ÚRS</v>
      </c>
      <c r="F119" s="39"/>
      <c r="G119" s="39"/>
      <c r="H119" s="39"/>
      <c r="I119" s="155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5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F16</f>
        <v xml:space="preserve"> </v>
      </c>
      <c r="G121" s="39"/>
      <c r="H121" s="39"/>
      <c r="I121" s="157" t="s">
        <v>22</v>
      </c>
      <c r="J121" s="78" t="str">
        <f>IF(J16="","",J16)</f>
        <v>1. 4. 2019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155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E19</f>
        <v xml:space="preserve"> </v>
      </c>
      <c r="G123" s="39"/>
      <c r="H123" s="39"/>
      <c r="I123" s="157" t="s">
        <v>30</v>
      </c>
      <c r="J123" s="35" t="str">
        <f>E25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IF(E22="","",E22)</f>
        <v>Vyplň údaj</v>
      </c>
      <c r="G124" s="39"/>
      <c r="H124" s="39"/>
      <c r="I124" s="157" t="s">
        <v>32</v>
      </c>
      <c r="J124" s="35" t="str">
        <f>E28</f>
        <v>Jilich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155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210"/>
      <c r="B126" s="211"/>
      <c r="C126" s="212" t="s">
        <v>166</v>
      </c>
      <c r="D126" s="213" t="s">
        <v>61</v>
      </c>
      <c r="E126" s="213" t="s">
        <v>57</v>
      </c>
      <c r="F126" s="213" t="s">
        <v>58</v>
      </c>
      <c r="G126" s="213" t="s">
        <v>167</v>
      </c>
      <c r="H126" s="213" t="s">
        <v>168</v>
      </c>
      <c r="I126" s="214" t="s">
        <v>169</v>
      </c>
      <c r="J126" s="213" t="s">
        <v>161</v>
      </c>
      <c r="K126" s="215" t="s">
        <v>170</v>
      </c>
      <c r="L126" s="216"/>
      <c r="M126" s="99" t="s">
        <v>1</v>
      </c>
      <c r="N126" s="100" t="s">
        <v>40</v>
      </c>
      <c r="O126" s="100" t="s">
        <v>171</v>
      </c>
      <c r="P126" s="100" t="s">
        <v>172</v>
      </c>
      <c r="Q126" s="100" t="s">
        <v>173</v>
      </c>
      <c r="R126" s="100" t="s">
        <v>174</v>
      </c>
      <c r="S126" s="100" t="s">
        <v>175</v>
      </c>
      <c r="T126" s="101" t="s">
        <v>176</v>
      </c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</row>
    <row r="127" s="2" customFormat="1" ht="22.8" customHeight="1">
      <c r="A127" s="37"/>
      <c r="B127" s="38"/>
      <c r="C127" s="106" t="s">
        <v>177</v>
      </c>
      <c r="D127" s="39"/>
      <c r="E127" s="39"/>
      <c r="F127" s="39"/>
      <c r="G127" s="39"/>
      <c r="H127" s="39"/>
      <c r="I127" s="155"/>
      <c r="J127" s="217">
        <f>BK127</f>
        <v>0</v>
      </c>
      <c r="K127" s="39"/>
      <c r="L127" s="43"/>
      <c r="M127" s="102"/>
      <c r="N127" s="218"/>
      <c r="O127" s="103"/>
      <c r="P127" s="219">
        <f>P128</f>
        <v>0</v>
      </c>
      <c r="Q127" s="103"/>
      <c r="R127" s="219">
        <f>R128</f>
        <v>0</v>
      </c>
      <c r="S127" s="103"/>
      <c r="T127" s="220">
        <f>T128</f>
        <v>36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163</v>
      </c>
      <c r="BK127" s="221">
        <f>BK128</f>
        <v>0</v>
      </c>
    </row>
    <row r="128" s="11" customFormat="1" ht="25.92" customHeight="1">
      <c r="A128" s="11"/>
      <c r="B128" s="222"/>
      <c r="C128" s="223"/>
      <c r="D128" s="224" t="s">
        <v>75</v>
      </c>
      <c r="E128" s="225" t="s">
        <v>912</v>
      </c>
      <c r="F128" s="225" t="s">
        <v>913</v>
      </c>
      <c r="G128" s="223"/>
      <c r="H128" s="223"/>
      <c r="I128" s="226"/>
      <c r="J128" s="227">
        <f>BK128</f>
        <v>0</v>
      </c>
      <c r="K128" s="223"/>
      <c r="L128" s="228"/>
      <c r="M128" s="229"/>
      <c r="N128" s="230"/>
      <c r="O128" s="230"/>
      <c r="P128" s="231">
        <f>P129+P131</f>
        <v>0</v>
      </c>
      <c r="Q128" s="230"/>
      <c r="R128" s="231">
        <f>R129+R131</f>
        <v>0</v>
      </c>
      <c r="S128" s="230"/>
      <c r="T128" s="232">
        <f>T129+T131</f>
        <v>36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3" t="s">
        <v>14</v>
      </c>
      <c r="AT128" s="234" t="s">
        <v>75</v>
      </c>
      <c r="AU128" s="234" t="s">
        <v>76</v>
      </c>
      <c r="AY128" s="233" t="s">
        <v>180</v>
      </c>
      <c r="BK128" s="235">
        <f>BK129+BK131</f>
        <v>0</v>
      </c>
    </row>
    <row r="129" s="11" customFormat="1" ht="22.8" customHeight="1">
      <c r="A129" s="11"/>
      <c r="B129" s="222"/>
      <c r="C129" s="223"/>
      <c r="D129" s="224" t="s">
        <v>75</v>
      </c>
      <c r="E129" s="296" t="s">
        <v>218</v>
      </c>
      <c r="F129" s="296" t="s">
        <v>1284</v>
      </c>
      <c r="G129" s="223"/>
      <c r="H129" s="223"/>
      <c r="I129" s="226"/>
      <c r="J129" s="297">
        <f>BK129</f>
        <v>0</v>
      </c>
      <c r="K129" s="223"/>
      <c r="L129" s="228"/>
      <c r="M129" s="229"/>
      <c r="N129" s="230"/>
      <c r="O129" s="230"/>
      <c r="P129" s="231">
        <f>P130</f>
        <v>0</v>
      </c>
      <c r="Q129" s="230"/>
      <c r="R129" s="231">
        <f>R130</f>
        <v>0</v>
      </c>
      <c r="S129" s="230"/>
      <c r="T129" s="232">
        <f>T130</f>
        <v>36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3" t="s">
        <v>14</v>
      </c>
      <c r="AT129" s="234" t="s">
        <v>75</v>
      </c>
      <c r="AU129" s="234" t="s">
        <v>14</v>
      </c>
      <c r="AY129" s="233" t="s">
        <v>180</v>
      </c>
      <c r="BK129" s="235">
        <f>BK130</f>
        <v>0</v>
      </c>
    </row>
    <row r="130" s="2" customFormat="1" ht="16.5" customHeight="1">
      <c r="A130" s="37"/>
      <c r="B130" s="38"/>
      <c r="C130" s="254" t="s">
        <v>14</v>
      </c>
      <c r="D130" s="254" t="s">
        <v>205</v>
      </c>
      <c r="E130" s="255" t="s">
        <v>1285</v>
      </c>
      <c r="F130" s="256" t="s">
        <v>1286</v>
      </c>
      <c r="G130" s="257" t="s">
        <v>927</v>
      </c>
      <c r="H130" s="258">
        <v>15</v>
      </c>
      <c r="I130" s="259"/>
      <c r="J130" s="260">
        <f>ROUND(I130*H130,2)</f>
        <v>0</v>
      </c>
      <c r="K130" s="256" t="s">
        <v>1287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2.3999999999999999</v>
      </c>
      <c r="T130" s="247">
        <f>S130*H130</f>
        <v>36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114</v>
      </c>
      <c r="AT130" s="248" t="s">
        <v>205</v>
      </c>
      <c r="AU130" s="248" t="s">
        <v>84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114</v>
      </c>
      <c r="BM130" s="248" t="s">
        <v>1288</v>
      </c>
    </row>
    <row r="131" s="11" customFormat="1" ht="22.8" customHeight="1">
      <c r="A131" s="11"/>
      <c r="B131" s="222"/>
      <c r="C131" s="223"/>
      <c r="D131" s="224" t="s">
        <v>75</v>
      </c>
      <c r="E131" s="296" t="s">
        <v>1289</v>
      </c>
      <c r="F131" s="296" t="s">
        <v>1290</v>
      </c>
      <c r="G131" s="223"/>
      <c r="H131" s="223"/>
      <c r="I131" s="226"/>
      <c r="J131" s="297">
        <f>BK131</f>
        <v>0</v>
      </c>
      <c r="K131" s="223"/>
      <c r="L131" s="228"/>
      <c r="M131" s="229"/>
      <c r="N131" s="230"/>
      <c r="O131" s="230"/>
      <c r="P131" s="231">
        <f>SUM(P132:P134)</f>
        <v>0</v>
      </c>
      <c r="Q131" s="230"/>
      <c r="R131" s="231">
        <f>SUM(R132:R134)</f>
        <v>0</v>
      </c>
      <c r="S131" s="230"/>
      <c r="T131" s="232">
        <f>SUM(T132:T134)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3" t="s">
        <v>14</v>
      </c>
      <c r="AT131" s="234" t="s">
        <v>75</v>
      </c>
      <c r="AU131" s="234" t="s">
        <v>14</v>
      </c>
      <c r="AY131" s="233" t="s">
        <v>180</v>
      </c>
      <c r="BK131" s="235">
        <f>SUM(BK132:BK134)</f>
        <v>0</v>
      </c>
    </row>
    <row r="132" s="2" customFormat="1" ht="24" customHeight="1">
      <c r="A132" s="37"/>
      <c r="B132" s="38"/>
      <c r="C132" s="254" t="s">
        <v>84</v>
      </c>
      <c r="D132" s="254" t="s">
        <v>205</v>
      </c>
      <c r="E132" s="255" t="s">
        <v>1291</v>
      </c>
      <c r="F132" s="256" t="s">
        <v>1292</v>
      </c>
      <c r="G132" s="257" t="s">
        <v>973</v>
      </c>
      <c r="H132" s="258">
        <v>40</v>
      </c>
      <c r="I132" s="259"/>
      <c r="J132" s="260">
        <f>ROUND(I132*H132,2)</f>
        <v>0</v>
      </c>
      <c r="K132" s="256" t="s">
        <v>1287</v>
      </c>
      <c r="L132" s="43"/>
      <c r="M132" s="261" t="s">
        <v>1</v>
      </c>
      <c r="N132" s="262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114</v>
      </c>
      <c r="AT132" s="248" t="s">
        <v>205</v>
      </c>
      <c r="AU132" s="248" t="s">
        <v>84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114</v>
      </c>
      <c r="BM132" s="248" t="s">
        <v>1293</v>
      </c>
    </row>
    <row r="133" s="2" customFormat="1" ht="36" customHeight="1">
      <c r="A133" s="37"/>
      <c r="B133" s="38"/>
      <c r="C133" s="254" t="s">
        <v>114</v>
      </c>
      <c r="D133" s="254" t="s">
        <v>205</v>
      </c>
      <c r="E133" s="255" t="s">
        <v>1294</v>
      </c>
      <c r="F133" s="256" t="s">
        <v>1295</v>
      </c>
      <c r="G133" s="257" t="s">
        <v>1296</v>
      </c>
      <c r="H133" s="258">
        <v>400</v>
      </c>
      <c r="I133" s="259"/>
      <c r="J133" s="260">
        <f>ROUND(I133*H133,2)</f>
        <v>0</v>
      </c>
      <c r="K133" s="256" t="s">
        <v>1287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114</v>
      </c>
      <c r="AT133" s="248" t="s">
        <v>205</v>
      </c>
      <c r="AU133" s="248" t="s">
        <v>84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114</v>
      </c>
      <c r="BM133" s="248" t="s">
        <v>1297</v>
      </c>
    </row>
    <row r="134" s="2" customFormat="1" ht="36" customHeight="1">
      <c r="A134" s="37"/>
      <c r="B134" s="38"/>
      <c r="C134" s="254" t="s">
        <v>92</v>
      </c>
      <c r="D134" s="254" t="s">
        <v>205</v>
      </c>
      <c r="E134" s="255" t="s">
        <v>1298</v>
      </c>
      <c r="F134" s="256" t="s">
        <v>1299</v>
      </c>
      <c r="G134" s="257" t="s">
        <v>973</v>
      </c>
      <c r="H134" s="258">
        <v>33</v>
      </c>
      <c r="I134" s="259"/>
      <c r="J134" s="260">
        <f>ROUND(I134*H134,2)</f>
        <v>0</v>
      </c>
      <c r="K134" s="256" t="s">
        <v>1287</v>
      </c>
      <c r="L134" s="43"/>
      <c r="M134" s="285" t="s">
        <v>1</v>
      </c>
      <c r="N134" s="286" t="s">
        <v>41</v>
      </c>
      <c r="O134" s="287"/>
      <c r="P134" s="288">
        <f>O134*H134</f>
        <v>0</v>
      </c>
      <c r="Q134" s="288">
        <v>0</v>
      </c>
      <c r="R134" s="288">
        <f>Q134*H134</f>
        <v>0</v>
      </c>
      <c r="S134" s="288">
        <v>0</v>
      </c>
      <c r="T134" s="2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114</v>
      </c>
      <c r="AT134" s="248" t="s">
        <v>205</v>
      </c>
      <c r="AU134" s="248" t="s">
        <v>84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114</v>
      </c>
      <c r="BM134" s="248" t="s">
        <v>1300</v>
      </c>
    </row>
    <row r="135" s="2" customFormat="1" ht="6.96" customHeight="1">
      <c r="A135" s="37"/>
      <c r="B135" s="65"/>
      <c r="C135" s="66"/>
      <c r="D135" s="66"/>
      <c r="E135" s="66"/>
      <c r="F135" s="66"/>
      <c r="G135" s="66"/>
      <c r="H135" s="66"/>
      <c r="I135" s="192"/>
      <c r="J135" s="66"/>
      <c r="K135" s="66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Zs6jhog6EOmABiYQ6pG8be5SW2b+vq36+nqb9tBSNGL64ndGdGfCh0Feds7FuPkY9Jf3BQMX5EGp8yOmwPDlDw==" hashValue="qu626IMZmIQseXNJ43+jg5F8qfSATMkjofdO+SVutPn2gwxQ1soN8jqOtuRTedpj0TCxwfq9XzXmkS0opuu0Hg==" algorithmName="SHA-512" password="CC35"/>
  <autoFilter ref="C126:K13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84</v>
      </c>
    </row>
    <row r="4" hidden="1" s="1" customFormat="1" ht="24.96" customHeight="1">
      <c r="B4" s="19"/>
      <c r="D4" s="150" t="s">
        <v>152</v>
      </c>
      <c r="I4" s="146"/>
      <c r="L4" s="19"/>
      <c r="M4" s="151" t="s">
        <v>10</v>
      </c>
      <c r="AT4" s="16" t="s">
        <v>4</v>
      </c>
    </row>
    <row r="5" hidden="1" s="1" customFormat="1" ht="6.96" customHeight="1">
      <c r="B5" s="19"/>
      <c r="I5" s="146"/>
      <c r="L5" s="19"/>
    </row>
    <row r="6" hidden="1" s="1" customFormat="1" ht="12" customHeight="1">
      <c r="B6" s="19"/>
      <c r="D6" s="152" t="s">
        <v>16</v>
      </c>
      <c r="I6" s="146"/>
      <c r="L6" s="19"/>
    </row>
    <row r="7" hidden="1" s="1" customFormat="1" ht="16.5" customHeight="1">
      <c r="B7" s="19"/>
      <c r="E7" s="153" t="str">
        <f>'Rekapitulace stavby'!K6</f>
        <v>Oprava rozvodů elektrické energie v ŽST Ústí n.L. západ_v2</v>
      </c>
      <c r="F7" s="152"/>
      <c r="G7" s="152"/>
      <c r="H7" s="152"/>
      <c r="I7" s="146"/>
      <c r="L7" s="19"/>
    </row>
    <row r="8" hidden="1" s="1" customFormat="1" ht="12" customHeight="1">
      <c r="B8" s="19"/>
      <c r="D8" s="152" t="s">
        <v>153</v>
      </c>
      <c r="I8" s="146"/>
      <c r="L8" s="19"/>
    </row>
    <row r="9" hidden="1" s="2" customFormat="1" ht="16.5" customHeight="1">
      <c r="A9" s="37"/>
      <c r="B9" s="43"/>
      <c r="C9" s="37"/>
      <c r="D9" s="37"/>
      <c r="E9" s="153" t="s">
        <v>1301</v>
      </c>
      <c r="F9" s="37"/>
      <c r="G9" s="37"/>
      <c r="H9" s="37"/>
      <c r="I9" s="155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52" t="s">
        <v>155</v>
      </c>
      <c r="E10" s="37"/>
      <c r="F10" s="37"/>
      <c r="G10" s="37"/>
      <c r="H10" s="37"/>
      <c r="I10" s="155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6" t="s">
        <v>1302</v>
      </c>
      <c r="F11" s="37"/>
      <c r="G11" s="37"/>
      <c r="H11" s="37"/>
      <c r="I11" s="155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55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52" t="s">
        <v>18</v>
      </c>
      <c r="E13" s="37"/>
      <c r="F13" s="140" t="s">
        <v>1</v>
      </c>
      <c r="G13" s="37"/>
      <c r="H13" s="37"/>
      <c r="I13" s="157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52" t="s">
        <v>20</v>
      </c>
      <c r="E14" s="37"/>
      <c r="F14" s="140" t="s">
        <v>26</v>
      </c>
      <c r="G14" s="37"/>
      <c r="H14" s="37"/>
      <c r="I14" s="157" t="s">
        <v>22</v>
      </c>
      <c r="J14" s="158" t="str">
        <f>'Rekapitulace stavby'!AN8</f>
        <v>1. 4. 2019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5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2" t="s">
        <v>24</v>
      </c>
      <c r="E16" s="37"/>
      <c r="F16" s="37"/>
      <c r="G16" s="37"/>
      <c r="H16" s="37"/>
      <c r="I16" s="157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7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5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52" t="s">
        <v>28</v>
      </c>
      <c r="E19" s="37"/>
      <c r="F19" s="37"/>
      <c r="G19" s="37"/>
      <c r="H19" s="37"/>
      <c r="I19" s="157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7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5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52" t="s">
        <v>30</v>
      </c>
      <c r="E22" s="37"/>
      <c r="F22" s="37"/>
      <c r="G22" s="37"/>
      <c r="H22" s="37"/>
      <c r="I22" s="157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7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5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52" t="s">
        <v>32</v>
      </c>
      <c r="E25" s="37"/>
      <c r="F25" s="37"/>
      <c r="G25" s="37"/>
      <c r="H25" s="37"/>
      <c r="I25" s="157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>Jilich</v>
      </c>
      <c r="F26" s="37"/>
      <c r="G26" s="37"/>
      <c r="H26" s="37"/>
      <c r="I26" s="157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5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52" t="s">
        <v>34</v>
      </c>
      <c r="E28" s="37"/>
      <c r="F28" s="37"/>
      <c r="G28" s="37"/>
      <c r="H28" s="37"/>
      <c r="I28" s="155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5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64"/>
      <c r="E31" s="164"/>
      <c r="F31" s="164"/>
      <c r="G31" s="164"/>
      <c r="H31" s="164"/>
      <c r="I31" s="165"/>
      <c r="J31" s="164"/>
      <c r="K31" s="16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66" t="s">
        <v>36</v>
      </c>
      <c r="E32" s="37"/>
      <c r="F32" s="37"/>
      <c r="G32" s="37"/>
      <c r="H32" s="37"/>
      <c r="I32" s="155"/>
      <c r="J32" s="167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64"/>
      <c r="E33" s="164"/>
      <c r="F33" s="164"/>
      <c r="G33" s="164"/>
      <c r="H33" s="164"/>
      <c r="I33" s="165"/>
      <c r="J33" s="164"/>
      <c r="K33" s="164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8" t="s">
        <v>38</v>
      </c>
      <c r="G34" s="37"/>
      <c r="H34" s="37"/>
      <c r="I34" s="169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40</v>
      </c>
      <c r="E35" s="152" t="s">
        <v>41</v>
      </c>
      <c r="F35" s="170">
        <f>ROUND((SUM(BE121:BE136)),  2)</f>
        <v>0</v>
      </c>
      <c r="G35" s="37"/>
      <c r="H35" s="37"/>
      <c r="I35" s="171">
        <v>0.20999999999999999</v>
      </c>
      <c r="J35" s="170">
        <f>ROUND(((SUM(BE121:BE136))*I35),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2" t="s">
        <v>42</v>
      </c>
      <c r="F36" s="170">
        <f>ROUND((SUM(BF121:BF136)),  2)</f>
        <v>0</v>
      </c>
      <c r="G36" s="37"/>
      <c r="H36" s="37"/>
      <c r="I36" s="171">
        <v>0.14999999999999999</v>
      </c>
      <c r="J36" s="170">
        <f>ROUND(((SUM(BF121:BF136))*I36),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2" t="s">
        <v>43</v>
      </c>
      <c r="F37" s="170">
        <f>ROUND((SUM(BG121:BG136)),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2" t="s">
        <v>44</v>
      </c>
      <c r="F38" s="170">
        <f>ROUND((SUM(BH121:BH136)),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2" t="s">
        <v>45</v>
      </c>
      <c r="F39" s="170">
        <f>ROUND((SUM(BI121:BI136)),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5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5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I43" s="146"/>
      <c r="L43" s="19"/>
    </row>
    <row r="44" hidden="1" s="1" customFormat="1" ht="14.4" customHeight="1">
      <c r="B44" s="19"/>
      <c r="I44" s="146"/>
      <c r="L44" s="19"/>
    </row>
    <row r="45" hidden="1" s="1" customFormat="1" ht="14.4" customHeight="1">
      <c r="B45" s="19"/>
      <c r="I45" s="146"/>
      <c r="L45" s="19"/>
    </row>
    <row r="46" hidden="1" s="1" customFormat="1" ht="14.4" customHeight="1">
      <c r="B46" s="19"/>
      <c r="I46" s="146"/>
      <c r="L46" s="19"/>
    </row>
    <row r="47" hidden="1" s="1" customFormat="1" ht="14.4" customHeight="1">
      <c r="B47" s="19"/>
      <c r="I47" s="146"/>
      <c r="L47" s="19"/>
    </row>
    <row r="48" hidden="1" s="1" customFormat="1" ht="14.4" customHeight="1">
      <c r="B48" s="19"/>
      <c r="I48" s="146"/>
      <c r="L48" s="19"/>
    </row>
    <row r="49" hidden="1" s="1" customFormat="1" ht="14.4" customHeight="1">
      <c r="B49" s="19"/>
      <c r="I49" s="146"/>
      <c r="L49" s="19"/>
    </row>
    <row r="50" hidden="1" s="2" customFormat="1" ht="14.4" customHeight="1">
      <c r="B50" s="62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159</v>
      </c>
      <c r="D82" s="39"/>
      <c r="E82" s="39"/>
      <c r="F82" s="39"/>
      <c r="G82" s="39"/>
      <c r="H82" s="39"/>
      <c r="I82" s="155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5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5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96" t="str">
        <f>E7</f>
        <v>Oprava rozvodů elektrické energie v ŽST Ústí n.L. západ_v2</v>
      </c>
      <c r="F85" s="31"/>
      <c r="G85" s="31"/>
      <c r="H85" s="31"/>
      <c r="I85" s="155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153</v>
      </c>
      <c r="D86" s="21"/>
      <c r="E86" s="21"/>
      <c r="F86" s="21"/>
      <c r="G86" s="21"/>
      <c r="H86" s="21"/>
      <c r="I86" s="146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96" t="s">
        <v>1301</v>
      </c>
      <c r="F87" s="39"/>
      <c r="G87" s="39"/>
      <c r="H87" s="39"/>
      <c r="I87" s="155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155</v>
      </c>
      <c r="D88" s="39"/>
      <c r="E88" s="39"/>
      <c r="F88" s="39"/>
      <c r="G88" s="39"/>
      <c r="H88" s="39"/>
      <c r="I88" s="155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SO2.1 - oprava kabelů 8002 a 8004 - ÚOŽI</v>
      </c>
      <c r="F89" s="39"/>
      <c r="G89" s="39"/>
      <c r="H89" s="39"/>
      <c r="I89" s="155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5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157" t="s">
        <v>22</v>
      </c>
      <c r="J91" s="78" t="str">
        <f>IF(J14="","",J14)</f>
        <v>1. 4. 2019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5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157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7" t="s">
        <v>32</v>
      </c>
      <c r="J94" s="35" t="str">
        <f>E26</f>
        <v>Jilich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5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98" t="s">
        <v>160</v>
      </c>
      <c r="D96" s="199"/>
      <c r="E96" s="199"/>
      <c r="F96" s="199"/>
      <c r="G96" s="199"/>
      <c r="H96" s="199"/>
      <c r="I96" s="200"/>
      <c r="J96" s="201" t="s">
        <v>161</v>
      </c>
      <c r="K96" s="19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5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202" t="s">
        <v>162</v>
      </c>
      <c r="D98" s="39"/>
      <c r="E98" s="39"/>
      <c r="F98" s="39"/>
      <c r="G98" s="39"/>
      <c r="H98" s="39"/>
      <c r="I98" s="155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163</v>
      </c>
    </row>
    <row r="99" hidden="1" s="9" customFormat="1" ht="24.96" customHeight="1">
      <c r="A99" s="9"/>
      <c r="B99" s="203"/>
      <c r="C99" s="204"/>
      <c r="D99" s="205" t="s">
        <v>164</v>
      </c>
      <c r="E99" s="206"/>
      <c r="F99" s="206"/>
      <c r="G99" s="206"/>
      <c r="H99" s="206"/>
      <c r="I99" s="207"/>
      <c r="J99" s="208">
        <f>J122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155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192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195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165</v>
      </c>
      <c r="D106" s="39"/>
      <c r="E106" s="39"/>
      <c r="F106" s="39"/>
      <c r="G106" s="39"/>
      <c r="H106" s="39"/>
      <c r="I106" s="155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155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155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96" t="str">
        <f>E7</f>
        <v>Oprava rozvodů elektrické energie v ŽST Ústí n.L. západ_v2</v>
      </c>
      <c r="F109" s="31"/>
      <c r="G109" s="31"/>
      <c r="H109" s="31"/>
      <c r="I109" s="155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153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96" t="s">
        <v>1301</v>
      </c>
      <c r="F111" s="39"/>
      <c r="G111" s="39"/>
      <c r="H111" s="39"/>
      <c r="I111" s="155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155</v>
      </c>
      <c r="D112" s="39"/>
      <c r="E112" s="39"/>
      <c r="F112" s="39"/>
      <c r="G112" s="39"/>
      <c r="H112" s="39"/>
      <c r="I112" s="155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SO2.1 - oprava kabelů 8002 a 8004 - ÚOŽI</v>
      </c>
      <c r="F113" s="39"/>
      <c r="G113" s="39"/>
      <c r="H113" s="39"/>
      <c r="I113" s="155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55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157" t="s">
        <v>22</v>
      </c>
      <c r="J115" s="78" t="str">
        <f>IF(J14="","",J14)</f>
        <v>1. 4. 2019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55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157" t="s">
        <v>30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157" t="s">
        <v>32</v>
      </c>
      <c r="J118" s="35" t="str">
        <f>E26</f>
        <v>Jilich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155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210"/>
      <c r="B120" s="211"/>
      <c r="C120" s="212" t="s">
        <v>166</v>
      </c>
      <c r="D120" s="213" t="s">
        <v>61</v>
      </c>
      <c r="E120" s="213" t="s">
        <v>57</v>
      </c>
      <c r="F120" s="213" t="s">
        <v>58</v>
      </c>
      <c r="G120" s="213" t="s">
        <v>167</v>
      </c>
      <c r="H120" s="213" t="s">
        <v>168</v>
      </c>
      <c r="I120" s="214" t="s">
        <v>169</v>
      </c>
      <c r="J120" s="213" t="s">
        <v>161</v>
      </c>
      <c r="K120" s="215" t="s">
        <v>170</v>
      </c>
      <c r="L120" s="216"/>
      <c r="M120" s="99" t="s">
        <v>1</v>
      </c>
      <c r="N120" s="100" t="s">
        <v>40</v>
      </c>
      <c r="O120" s="100" t="s">
        <v>171</v>
      </c>
      <c r="P120" s="100" t="s">
        <v>172</v>
      </c>
      <c r="Q120" s="100" t="s">
        <v>173</v>
      </c>
      <c r="R120" s="100" t="s">
        <v>174</v>
      </c>
      <c r="S120" s="100" t="s">
        <v>175</v>
      </c>
      <c r="T120" s="101" t="s">
        <v>176</v>
      </c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</row>
    <row r="121" s="2" customFormat="1" ht="22.8" customHeight="1">
      <c r="A121" s="37"/>
      <c r="B121" s="38"/>
      <c r="C121" s="106" t="s">
        <v>177</v>
      </c>
      <c r="D121" s="39"/>
      <c r="E121" s="39"/>
      <c r="F121" s="39"/>
      <c r="G121" s="39"/>
      <c r="H121" s="39"/>
      <c r="I121" s="155"/>
      <c r="J121" s="217">
        <f>BK121</f>
        <v>0</v>
      </c>
      <c r="K121" s="39"/>
      <c r="L121" s="43"/>
      <c r="M121" s="102"/>
      <c r="N121" s="218"/>
      <c r="O121" s="103"/>
      <c r="P121" s="219">
        <f>P122</f>
        <v>0</v>
      </c>
      <c r="Q121" s="103"/>
      <c r="R121" s="219">
        <f>R122</f>
        <v>0</v>
      </c>
      <c r="S121" s="103"/>
      <c r="T121" s="22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163</v>
      </c>
      <c r="BK121" s="221">
        <f>BK122</f>
        <v>0</v>
      </c>
    </row>
    <row r="122" s="11" customFormat="1" ht="25.92" customHeight="1">
      <c r="A122" s="11"/>
      <c r="B122" s="222"/>
      <c r="C122" s="223"/>
      <c r="D122" s="224" t="s">
        <v>75</v>
      </c>
      <c r="E122" s="225" t="s">
        <v>178</v>
      </c>
      <c r="F122" s="225" t="s">
        <v>179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SUM(P123:P136)</f>
        <v>0</v>
      </c>
      <c r="Q122" s="230"/>
      <c r="R122" s="231">
        <f>SUM(R123:R136)</f>
        <v>0</v>
      </c>
      <c r="S122" s="230"/>
      <c r="T122" s="232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3" t="s">
        <v>114</v>
      </c>
      <c r="AT122" s="234" t="s">
        <v>75</v>
      </c>
      <c r="AU122" s="234" t="s">
        <v>76</v>
      </c>
      <c r="AY122" s="233" t="s">
        <v>180</v>
      </c>
      <c r="BK122" s="235">
        <f>SUM(BK123:BK136)</f>
        <v>0</v>
      </c>
    </row>
    <row r="123" s="2" customFormat="1" ht="36" customHeight="1">
      <c r="A123" s="37"/>
      <c r="B123" s="38"/>
      <c r="C123" s="236" t="s">
        <v>14</v>
      </c>
      <c r="D123" s="236" t="s">
        <v>181</v>
      </c>
      <c r="E123" s="237" t="s">
        <v>1303</v>
      </c>
      <c r="F123" s="238" t="s">
        <v>1304</v>
      </c>
      <c r="G123" s="239" t="s">
        <v>229</v>
      </c>
      <c r="H123" s="240">
        <v>2440</v>
      </c>
      <c r="I123" s="241"/>
      <c r="J123" s="242">
        <f>ROUND(I123*H123,2)</f>
        <v>0</v>
      </c>
      <c r="K123" s="238" t="s">
        <v>185</v>
      </c>
      <c r="L123" s="2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214</v>
      </c>
      <c r="AT123" s="248" t="s">
        <v>181</v>
      </c>
      <c r="AU123" s="248" t="s">
        <v>14</v>
      </c>
      <c r="AY123" s="16" t="s">
        <v>180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14</v>
      </c>
      <c r="BK123" s="249">
        <f>ROUND(I123*H123,2)</f>
        <v>0</v>
      </c>
      <c r="BL123" s="16" t="s">
        <v>114</v>
      </c>
      <c r="BM123" s="248" t="s">
        <v>1305</v>
      </c>
    </row>
    <row r="124" s="2" customFormat="1" ht="24" customHeight="1">
      <c r="A124" s="37"/>
      <c r="B124" s="38"/>
      <c r="C124" s="236" t="s">
        <v>84</v>
      </c>
      <c r="D124" s="236" t="s">
        <v>181</v>
      </c>
      <c r="E124" s="237" t="s">
        <v>1306</v>
      </c>
      <c r="F124" s="238" t="s">
        <v>1307</v>
      </c>
      <c r="G124" s="239" t="s">
        <v>184</v>
      </c>
      <c r="H124" s="240">
        <v>1</v>
      </c>
      <c r="I124" s="241"/>
      <c r="J124" s="242">
        <f>ROUND(I124*H124,2)</f>
        <v>0</v>
      </c>
      <c r="K124" s="238" t="s">
        <v>185</v>
      </c>
      <c r="L124" s="243"/>
      <c r="M124" s="244" t="s">
        <v>1</v>
      </c>
      <c r="N124" s="245" t="s">
        <v>41</v>
      </c>
      <c r="O124" s="90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8" t="s">
        <v>214</v>
      </c>
      <c r="AT124" s="248" t="s">
        <v>181</v>
      </c>
      <c r="AU124" s="248" t="s">
        <v>14</v>
      </c>
      <c r="AY124" s="16" t="s">
        <v>180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6" t="s">
        <v>14</v>
      </c>
      <c r="BK124" s="249">
        <f>ROUND(I124*H124,2)</f>
        <v>0</v>
      </c>
      <c r="BL124" s="16" t="s">
        <v>114</v>
      </c>
      <c r="BM124" s="248" t="s">
        <v>1308</v>
      </c>
    </row>
    <row r="125" s="2" customFormat="1" ht="24" customHeight="1">
      <c r="A125" s="37"/>
      <c r="B125" s="38"/>
      <c r="C125" s="236" t="s">
        <v>92</v>
      </c>
      <c r="D125" s="236" t="s">
        <v>181</v>
      </c>
      <c r="E125" s="237" t="s">
        <v>1309</v>
      </c>
      <c r="F125" s="238" t="s">
        <v>1310</v>
      </c>
      <c r="G125" s="239" t="s">
        <v>184</v>
      </c>
      <c r="H125" s="240">
        <v>1</v>
      </c>
      <c r="I125" s="241"/>
      <c r="J125" s="242">
        <f>ROUND(I125*H125,2)</f>
        <v>0</v>
      </c>
      <c r="K125" s="238" t="s">
        <v>185</v>
      </c>
      <c r="L125" s="2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214</v>
      </c>
      <c r="AT125" s="248" t="s">
        <v>181</v>
      </c>
      <c r="AU125" s="248" t="s">
        <v>14</v>
      </c>
      <c r="AY125" s="16" t="s">
        <v>180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14</v>
      </c>
      <c r="BK125" s="249">
        <f>ROUND(I125*H125,2)</f>
        <v>0</v>
      </c>
      <c r="BL125" s="16" t="s">
        <v>114</v>
      </c>
      <c r="BM125" s="248" t="s">
        <v>1311</v>
      </c>
    </row>
    <row r="126" s="2" customFormat="1" ht="48" customHeight="1">
      <c r="A126" s="37"/>
      <c r="B126" s="38"/>
      <c r="C126" s="236" t="s">
        <v>114</v>
      </c>
      <c r="D126" s="236" t="s">
        <v>181</v>
      </c>
      <c r="E126" s="237" t="s">
        <v>1312</v>
      </c>
      <c r="F126" s="238" t="s">
        <v>1313</v>
      </c>
      <c r="G126" s="239" t="s">
        <v>184</v>
      </c>
      <c r="H126" s="240">
        <v>1</v>
      </c>
      <c r="I126" s="241"/>
      <c r="J126" s="242">
        <f>ROUND(I126*H126,2)</f>
        <v>0</v>
      </c>
      <c r="K126" s="238" t="s">
        <v>185</v>
      </c>
      <c r="L126" s="2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214</v>
      </c>
      <c r="AT126" s="248" t="s">
        <v>181</v>
      </c>
      <c r="AU126" s="248" t="s">
        <v>14</v>
      </c>
      <c r="AY126" s="16" t="s">
        <v>180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14</v>
      </c>
      <c r="BK126" s="249">
        <f>ROUND(I126*H126,2)</f>
        <v>0</v>
      </c>
      <c r="BL126" s="16" t="s">
        <v>114</v>
      </c>
      <c r="BM126" s="248" t="s">
        <v>1314</v>
      </c>
    </row>
    <row r="127" s="2" customFormat="1" ht="48" customHeight="1">
      <c r="A127" s="37"/>
      <c r="B127" s="38"/>
      <c r="C127" s="236" t="s">
        <v>199</v>
      </c>
      <c r="D127" s="236" t="s">
        <v>181</v>
      </c>
      <c r="E127" s="237" t="s">
        <v>1315</v>
      </c>
      <c r="F127" s="238" t="s">
        <v>1316</v>
      </c>
      <c r="G127" s="239" t="s">
        <v>184</v>
      </c>
      <c r="H127" s="240">
        <v>4</v>
      </c>
      <c r="I127" s="241"/>
      <c r="J127" s="242">
        <f>ROUND(I127*H127,2)</f>
        <v>0</v>
      </c>
      <c r="K127" s="238" t="s">
        <v>185</v>
      </c>
      <c r="L127" s="243"/>
      <c r="M127" s="244" t="s">
        <v>1</v>
      </c>
      <c r="N127" s="245" t="s">
        <v>41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214</v>
      </c>
      <c r="AT127" s="248" t="s">
        <v>181</v>
      </c>
      <c r="AU127" s="248" t="s">
        <v>14</v>
      </c>
      <c r="AY127" s="16" t="s">
        <v>180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14</v>
      </c>
      <c r="BK127" s="249">
        <f>ROUND(I127*H127,2)</f>
        <v>0</v>
      </c>
      <c r="BL127" s="16" t="s">
        <v>114</v>
      </c>
      <c r="BM127" s="248" t="s">
        <v>1317</v>
      </c>
    </row>
    <row r="128" s="2" customFormat="1" ht="36" customHeight="1">
      <c r="A128" s="37"/>
      <c r="B128" s="38"/>
      <c r="C128" s="236" t="s">
        <v>204</v>
      </c>
      <c r="D128" s="236" t="s">
        <v>181</v>
      </c>
      <c r="E128" s="237" t="s">
        <v>1318</v>
      </c>
      <c r="F128" s="238" t="s">
        <v>1319</v>
      </c>
      <c r="G128" s="239" t="s">
        <v>229</v>
      </c>
      <c r="H128" s="240">
        <v>1220</v>
      </c>
      <c r="I128" s="241"/>
      <c r="J128" s="242">
        <f>ROUND(I128*H128,2)</f>
        <v>0</v>
      </c>
      <c r="K128" s="238" t="s">
        <v>185</v>
      </c>
      <c r="L128" s="2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214</v>
      </c>
      <c r="AT128" s="248" t="s">
        <v>181</v>
      </c>
      <c r="AU128" s="248" t="s">
        <v>14</v>
      </c>
      <c r="AY128" s="16" t="s">
        <v>180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14</v>
      </c>
      <c r="BK128" s="249">
        <f>ROUND(I128*H128,2)</f>
        <v>0</v>
      </c>
      <c r="BL128" s="16" t="s">
        <v>114</v>
      </c>
      <c r="BM128" s="248" t="s">
        <v>1320</v>
      </c>
    </row>
    <row r="129" s="2" customFormat="1" ht="60" customHeight="1">
      <c r="A129" s="37"/>
      <c r="B129" s="38"/>
      <c r="C129" s="254" t="s">
        <v>210</v>
      </c>
      <c r="D129" s="254" t="s">
        <v>205</v>
      </c>
      <c r="E129" s="255" t="s">
        <v>1321</v>
      </c>
      <c r="F129" s="256" t="s">
        <v>1322</v>
      </c>
      <c r="G129" s="257" t="s">
        <v>184</v>
      </c>
      <c r="H129" s="258">
        <v>1</v>
      </c>
      <c r="I129" s="259"/>
      <c r="J129" s="260">
        <f>ROUND(I129*H129,2)</f>
        <v>0</v>
      </c>
      <c r="K129" s="256" t="s">
        <v>185</v>
      </c>
      <c r="L129" s="43"/>
      <c r="M129" s="261" t="s">
        <v>1</v>
      </c>
      <c r="N129" s="262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208</v>
      </c>
      <c r="AT129" s="248" t="s">
        <v>205</v>
      </c>
      <c r="AU129" s="248" t="s">
        <v>14</v>
      </c>
      <c r="AY129" s="16" t="s">
        <v>180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14</v>
      </c>
      <c r="BK129" s="249">
        <f>ROUND(I129*H129,2)</f>
        <v>0</v>
      </c>
      <c r="BL129" s="16" t="s">
        <v>208</v>
      </c>
      <c r="BM129" s="248" t="s">
        <v>1323</v>
      </c>
    </row>
    <row r="130" s="2" customFormat="1" ht="96" customHeight="1">
      <c r="A130" s="37"/>
      <c r="B130" s="38"/>
      <c r="C130" s="254" t="s">
        <v>214</v>
      </c>
      <c r="D130" s="254" t="s">
        <v>205</v>
      </c>
      <c r="E130" s="255" t="s">
        <v>1324</v>
      </c>
      <c r="F130" s="256" t="s">
        <v>1325</v>
      </c>
      <c r="G130" s="257" t="s">
        <v>229</v>
      </c>
      <c r="H130" s="258">
        <v>1220</v>
      </c>
      <c r="I130" s="259"/>
      <c r="J130" s="260">
        <f>ROUND(I130*H130,2)</f>
        <v>0</v>
      </c>
      <c r="K130" s="256" t="s">
        <v>185</v>
      </c>
      <c r="L130" s="43"/>
      <c r="M130" s="261" t="s">
        <v>1</v>
      </c>
      <c r="N130" s="262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208</v>
      </c>
      <c r="AT130" s="248" t="s">
        <v>205</v>
      </c>
      <c r="AU130" s="248" t="s">
        <v>14</v>
      </c>
      <c r="AY130" s="16" t="s">
        <v>180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14</v>
      </c>
      <c r="BK130" s="249">
        <f>ROUND(I130*H130,2)</f>
        <v>0</v>
      </c>
      <c r="BL130" s="16" t="s">
        <v>208</v>
      </c>
      <c r="BM130" s="248" t="s">
        <v>1326</v>
      </c>
    </row>
    <row r="131" s="2" customFormat="1" ht="96" customHeight="1">
      <c r="A131" s="37"/>
      <c r="B131" s="38"/>
      <c r="C131" s="254" t="s">
        <v>218</v>
      </c>
      <c r="D131" s="254" t="s">
        <v>205</v>
      </c>
      <c r="E131" s="255" t="s">
        <v>1327</v>
      </c>
      <c r="F131" s="256" t="s">
        <v>1328</v>
      </c>
      <c r="G131" s="257" t="s">
        <v>229</v>
      </c>
      <c r="H131" s="258">
        <v>2440</v>
      </c>
      <c r="I131" s="259"/>
      <c r="J131" s="260">
        <f>ROUND(I131*H131,2)</f>
        <v>0</v>
      </c>
      <c r="K131" s="256" t="s">
        <v>185</v>
      </c>
      <c r="L131" s="43"/>
      <c r="M131" s="261" t="s">
        <v>1</v>
      </c>
      <c r="N131" s="262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208</v>
      </c>
      <c r="AT131" s="248" t="s">
        <v>205</v>
      </c>
      <c r="AU131" s="248" t="s">
        <v>14</v>
      </c>
      <c r="AY131" s="16" t="s">
        <v>180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14</v>
      </c>
      <c r="BK131" s="249">
        <f>ROUND(I131*H131,2)</f>
        <v>0</v>
      </c>
      <c r="BL131" s="16" t="s">
        <v>208</v>
      </c>
      <c r="BM131" s="248" t="s">
        <v>1329</v>
      </c>
    </row>
    <row r="132" s="2" customFormat="1" ht="60" customHeight="1">
      <c r="A132" s="37"/>
      <c r="B132" s="38"/>
      <c r="C132" s="254" t="s">
        <v>222</v>
      </c>
      <c r="D132" s="254" t="s">
        <v>205</v>
      </c>
      <c r="E132" s="255" t="s">
        <v>1330</v>
      </c>
      <c r="F132" s="256" t="s">
        <v>1331</v>
      </c>
      <c r="G132" s="257" t="s">
        <v>184</v>
      </c>
      <c r="H132" s="258">
        <v>1</v>
      </c>
      <c r="I132" s="259"/>
      <c r="J132" s="260">
        <f>ROUND(I132*H132,2)</f>
        <v>0</v>
      </c>
      <c r="K132" s="256" t="s">
        <v>185</v>
      </c>
      <c r="L132" s="43"/>
      <c r="M132" s="261" t="s">
        <v>1</v>
      </c>
      <c r="N132" s="262" t="s">
        <v>41</v>
      </c>
      <c r="O132" s="90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208</v>
      </c>
      <c r="AT132" s="248" t="s">
        <v>205</v>
      </c>
      <c r="AU132" s="248" t="s">
        <v>14</v>
      </c>
      <c r="AY132" s="16" t="s">
        <v>180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14</v>
      </c>
      <c r="BK132" s="249">
        <f>ROUND(I132*H132,2)</f>
        <v>0</v>
      </c>
      <c r="BL132" s="16" t="s">
        <v>208</v>
      </c>
      <c r="BM132" s="248" t="s">
        <v>1332</v>
      </c>
    </row>
    <row r="133" s="2" customFormat="1" ht="60" customHeight="1">
      <c r="A133" s="37"/>
      <c r="B133" s="38"/>
      <c r="C133" s="254" t="s">
        <v>226</v>
      </c>
      <c r="D133" s="254" t="s">
        <v>205</v>
      </c>
      <c r="E133" s="255" t="s">
        <v>1333</v>
      </c>
      <c r="F133" s="256" t="s">
        <v>1334</v>
      </c>
      <c r="G133" s="257" t="s">
        <v>184</v>
      </c>
      <c r="H133" s="258">
        <v>4</v>
      </c>
      <c r="I133" s="259"/>
      <c r="J133" s="260">
        <f>ROUND(I133*H133,2)</f>
        <v>0</v>
      </c>
      <c r="K133" s="256" t="s">
        <v>185</v>
      </c>
      <c r="L133" s="43"/>
      <c r="M133" s="261" t="s">
        <v>1</v>
      </c>
      <c r="N133" s="262" t="s">
        <v>41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208</v>
      </c>
      <c r="AT133" s="248" t="s">
        <v>205</v>
      </c>
      <c r="AU133" s="248" t="s">
        <v>14</v>
      </c>
      <c r="AY133" s="16" t="s">
        <v>180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14</v>
      </c>
      <c r="BK133" s="249">
        <f>ROUND(I133*H133,2)</f>
        <v>0</v>
      </c>
      <c r="BL133" s="16" t="s">
        <v>208</v>
      </c>
      <c r="BM133" s="248" t="s">
        <v>1335</v>
      </c>
    </row>
    <row r="134" s="2" customFormat="1" ht="84" customHeight="1">
      <c r="A134" s="37"/>
      <c r="B134" s="38"/>
      <c r="C134" s="254" t="s">
        <v>231</v>
      </c>
      <c r="D134" s="254" t="s">
        <v>205</v>
      </c>
      <c r="E134" s="255" t="s">
        <v>1336</v>
      </c>
      <c r="F134" s="256" t="s">
        <v>1337</v>
      </c>
      <c r="G134" s="257" t="s">
        <v>184</v>
      </c>
      <c r="H134" s="258">
        <v>6</v>
      </c>
      <c r="I134" s="259"/>
      <c r="J134" s="260">
        <f>ROUND(I134*H134,2)</f>
        <v>0</v>
      </c>
      <c r="K134" s="256" t="s">
        <v>185</v>
      </c>
      <c r="L134" s="43"/>
      <c r="M134" s="261" t="s">
        <v>1</v>
      </c>
      <c r="N134" s="262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208</v>
      </c>
      <c r="AT134" s="248" t="s">
        <v>205</v>
      </c>
      <c r="AU134" s="248" t="s">
        <v>14</v>
      </c>
      <c r="AY134" s="16" t="s">
        <v>180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14</v>
      </c>
      <c r="BK134" s="249">
        <f>ROUND(I134*H134,2)</f>
        <v>0</v>
      </c>
      <c r="BL134" s="16" t="s">
        <v>208</v>
      </c>
      <c r="BM134" s="248" t="s">
        <v>1338</v>
      </c>
    </row>
    <row r="135" s="2" customFormat="1" ht="24" customHeight="1">
      <c r="A135" s="37"/>
      <c r="B135" s="38"/>
      <c r="C135" s="254" t="s">
        <v>235</v>
      </c>
      <c r="D135" s="254" t="s">
        <v>205</v>
      </c>
      <c r="E135" s="255" t="s">
        <v>1339</v>
      </c>
      <c r="F135" s="256" t="s">
        <v>1340</v>
      </c>
      <c r="G135" s="257" t="s">
        <v>184</v>
      </c>
      <c r="H135" s="258">
        <v>1</v>
      </c>
      <c r="I135" s="259"/>
      <c r="J135" s="260">
        <f>ROUND(I135*H135,2)</f>
        <v>0</v>
      </c>
      <c r="K135" s="256" t="s">
        <v>185</v>
      </c>
      <c r="L135" s="43"/>
      <c r="M135" s="261" t="s">
        <v>1</v>
      </c>
      <c r="N135" s="262" t="s">
        <v>41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208</v>
      </c>
      <c r="AT135" s="248" t="s">
        <v>205</v>
      </c>
      <c r="AU135" s="248" t="s">
        <v>14</v>
      </c>
      <c r="AY135" s="16" t="s">
        <v>180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14</v>
      </c>
      <c r="BK135" s="249">
        <f>ROUND(I135*H135,2)</f>
        <v>0</v>
      </c>
      <c r="BL135" s="16" t="s">
        <v>208</v>
      </c>
      <c r="BM135" s="248" t="s">
        <v>1341</v>
      </c>
    </row>
    <row r="136" s="2" customFormat="1" ht="24" customHeight="1">
      <c r="A136" s="37"/>
      <c r="B136" s="38"/>
      <c r="C136" s="254" t="s">
        <v>239</v>
      </c>
      <c r="D136" s="254" t="s">
        <v>205</v>
      </c>
      <c r="E136" s="255" t="s">
        <v>1342</v>
      </c>
      <c r="F136" s="256" t="s">
        <v>1343</v>
      </c>
      <c r="G136" s="257" t="s">
        <v>184</v>
      </c>
      <c r="H136" s="258">
        <v>2</v>
      </c>
      <c r="I136" s="259"/>
      <c r="J136" s="260">
        <f>ROUND(I136*H136,2)</f>
        <v>0</v>
      </c>
      <c r="K136" s="256" t="s">
        <v>185</v>
      </c>
      <c r="L136" s="43"/>
      <c r="M136" s="285" t="s">
        <v>1</v>
      </c>
      <c r="N136" s="286" t="s">
        <v>41</v>
      </c>
      <c r="O136" s="287"/>
      <c r="P136" s="288">
        <f>O136*H136</f>
        <v>0</v>
      </c>
      <c r="Q136" s="288">
        <v>0</v>
      </c>
      <c r="R136" s="288">
        <f>Q136*H136</f>
        <v>0</v>
      </c>
      <c r="S136" s="288">
        <v>0</v>
      </c>
      <c r="T136" s="28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208</v>
      </c>
      <c r="AT136" s="248" t="s">
        <v>205</v>
      </c>
      <c r="AU136" s="248" t="s">
        <v>14</v>
      </c>
      <c r="AY136" s="16" t="s">
        <v>180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14</v>
      </c>
      <c r="BK136" s="249">
        <f>ROUND(I136*H136,2)</f>
        <v>0</v>
      </c>
      <c r="BL136" s="16" t="s">
        <v>208</v>
      </c>
      <c r="BM136" s="248" t="s">
        <v>1344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192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KNPWvx5zcCr/9yYkEqsX9EaAucCxy1grWgrhG1COwRYnfDqLc+RrIkyKVLNL7A+2aL0KKopRk8aGs+zDGoJjyg==" hashValue="sjArOsfYSEh8vWgnuAxRcBUCQpKWYiAzlvNdv/cpTHjGa/mE5j8B169XAUvYjLpMbEKZkRqp/28qAzDwAd0J3A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2019-08-14T10:46:06Z</dcterms:created>
  <dcterms:modified xsi:type="dcterms:W3CDTF">2019-08-14T10:46:24Z</dcterms:modified>
</cp:coreProperties>
</file>