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30" yWindow="510" windowWidth="20610" windowHeight="12195"/>
  </bookViews>
  <sheets>
    <sheet name="Rekapitulace stavby" sheetId="1" r:id="rId1"/>
    <sheet name="PS 01 - Úprava SZZ" sheetId="2" r:id="rId2"/>
    <sheet name="VRN - Vedlejší rozpočtové..." sheetId="3" r:id="rId3"/>
    <sheet name="PS 02 - Demontáž LISů" sheetId="4" r:id="rId4"/>
    <sheet name="Pokyny pro vyplnění" sheetId="5" r:id="rId5"/>
  </sheets>
  <definedNames>
    <definedName name="_xlnm._FilterDatabase" localSheetId="1" hidden="1">'PS 01 - Úprava SZZ'!$C$84:$K$205</definedName>
    <definedName name="_xlnm._FilterDatabase" localSheetId="3" hidden="1">'PS 02 - Demontáž LISů'!$C$80:$K$101</definedName>
    <definedName name="_xlnm._FilterDatabase" localSheetId="2" hidden="1">'VRN - Vedlejší rozpočtové...'!$C$79:$K$90</definedName>
    <definedName name="_xlnm.Print_Titles" localSheetId="1">'PS 01 - Úprava SZZ'!$84:$84</definedName>
    <definedName name="_xlnm.Print_Titles" localSheetId="3">'PS 02 - Demontáž LISů'!$80:$80</definedName>
    <definedName name="_xlnm.Print_Titles" localSheetId="0">'Rekapitulace stavby'!$52:$52</definedName>
    <definedName name="_xlnm.Print_Titles" localSheetId="2">'VRN - Vedlejší rozpočtové...'!$79:$79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1">'PS 01 - Úprava SZZ'!$C$4:$J$39,'PS 01 - Úprava SZZ'!$C$45:$J$66,'PS 01 - Úprava SZZ'!$C$72:$K$205</definedName>
    <definedName name="_xlnm.Print_Area" localSheetId="3">'PS 02 - Demontáž LISů'!$C$4:$J$39,'PS 02 - Demontáž LISů'!$C$45:$J$62,'PS 02 - Demontáž LISů'!$C$68:$K$101</definedName>
    <definedName name="_xlnm.Print_Area" localSheetId="0">'Rekapitulace stavby'!$D$4:$AO$36,'Rekapitulace stavby'!$C$42:$AQ$58</definedName>
    <definedName name="_xlnm.Print_Area" localSheetId="2">'VRN - Vedlejší rozpočtové...'!$C$4:$J$39,'VRN - Vedlejší rozpočtové...'!$C$45:$J$61,'VRN - Vedlejší rozpočtové...'!$C$67:$K$90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100" i="4"/>
  <c r="BH100" i="4"/>
  <c r="BG100" i="4"/>
  <c r="BF100" i="4"/>
  <c r="T100" i="4"/>
  <c r="R100" i="4"/>
  <c r="P100" i="4"/>
  <c r="BK100" i="4"/>
  <c r="J100" i="4"/>
  <c r="BE100" i="4" s="1"/>
  <c r="BI98" i="4"/>
  <c r="BH98" i="4"/>
  <c r="BG98" i="4"/>
  <c r="BF98" i="4"/>
  <c r="T98" i="4"/>
  <c r="R98" i="4"/>
  <c r="P98" i="4"/>
  <c r="BK98" i="4"/>
  <c r="J98" i="4"/>
  <c r="BE98" i="4"/>
  <c r="BI96" i="4"/>
  <c r="BH96" i="4"/>
  <c r="BG96" i="4"/>
  <c r="BF96" i="4"/>
  <c r="T96" i="4"/>
  <c r="R96" i="4"/>
  <c r="P96" i="4"/>
  <c r="BK96" i="4"/>
  <c r="J96" i="4"/>
  <c r="BE96" i="4" s="1"/>
  <c r="BI94" i="4"/>
  <c r="BH94" i="4"/>
  <c r="BG94" i="4"/>
  <c r="BF94" i="4"/>
  <c r="T94" i="4"/>
  <c r="R94" i="4"/>
  <c r="P94" i="4"/>
  <c r="BK94" i="4"/>
  <c r="J94" i="4"/>
  <c r="BE94" i="4"/>
  <c r="BI92" i="4"/>
  <c r="BH92" i="4"/>
  <c r="BG92" i="4"/>
  <c r="BF92" i="4"/>
  <c r="T92" i="4"/>
  <c r="R92" i="4"/>
  <c r="P92" i="4"/>
  <c r="BK92" i="4"/>
  <c r="J92" i="4"/>
  <c r="BE92" i="4" s="1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 s="1"/>
  <c r="BI88" i="4"/>
  <c r="BH88" i="4"/>
  <c r="BG88" i="4"/>
  <c r="BF88" i="4"/>
  <c r="T88" i="4"/>
  <c r="R88" i="4"/>
  <c r="P88" i="4"/>
  <c r="BK88" i="4"/>
  <c r="J88" i="4"/>
  <c r="BE88" i="4"/>
  <c r="BI86" i="4"/>
  <c r="F37" i="4" s="1"/>
  <c r="BD57" i="1" s="1"/>
  <c r="BH86" i="4"/>
  <c r="BG86" i="4"/>
  <c r="BF86" i="4"/>
  <c r="T86" i="4"/>
  <c r="R86" i="4"/>
  <c r="P86" i="4"/>
  <c r="BK86" i="4"/>
  <c r="J86" i="4"/>
  <c r="BE86" i="4" s="1"/>
  <c r="BI84" i="4"/>
  <c r="BH84" i="4"/>
  <c r="F36" i="4" s="1"/>
  <c r="BC57" i="1" s="1"/>
  <c r="BG84" i="4"/>
  <c r="F35" i="4" s="1"/>
  <c r="BB57" i="1" s="1"/>
  <c r="BF84" i="4"/>
  <c r="F34" i="4" s="1"/>
  <c r="BA57" i="1" s="1"/>
  <c r="J34" i="4"/>
  <c r="AW57" i="1" s="1"/>
  <c r="T84" i="4"/>
  <c r="T83" i="4" s="1"/>
  <c r="T82" i="4" s="1"/>
  <c r="T81" i="4" s="1"/>
  <c r="R84" i="4"/>
  <c r="R83" i="4" s="1"/>
  <c r="R82" i="4" s="1"/>
  <c r="R81" i="4" s="1"/>
  <c r="P84" i="4"/>
  <c r="P83" i="4" s="1"/>
  <c r="P82" i="4" s="1"/>
  <c r="P81" i="4" s="1"/>
  <c r="AU57" i="1" s="1"/>
  <c r="BK84" i="4"/>
  <c r="BK83" i="4" s="1"/>
  <c r="J84" i="4"/>
  <c r="BE84" i="4"/>
  <c r="J77" i="4"/>
  <c r="F77" i="4"/>
  <c r="F75" i="4"/>
  <c r="E73" i="4"/>
  <c r="J54" i="4"/>
  <c r="F54" i="4"/>
  <c r="F52" i="4"/>
  <c r="E50" i="4"/>
  <c r="J24" i="4"/>
  <c r="E24" i="4"/>
  <c r="J55" i="4" s="1"/>
  <c r="J23" i="4"/>
  <c r="J18" i="4"/>
  <c r="E18" i="4"/>
  <c r="F78" i="4"/>
  <c r="F55" i="4"/>
  <c r="J17" i="4"/>
  <c r="J12" i="4"/>
  <c r="J75" i="4" s="1"/>
  <c r="J52" i="4"/>
  <c r="E7" i="4"/>
  <c r="E48" i="4" s="1"/>
  <c r="J37" i="3"/>
  <c r="J36" i="3"/>
  <c r="AY56" i="1" s="1"/>
  <c r="J35" i="3"/>
  <c r="AX56" i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 s="1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 s="1"/>
  <c r="BI84" i="3"/>
  <c r="BH84" i="3"/>
  <c r="F36" i="3" s="1"/>
  <c r="BG84" i="3"/>
  <c r="BF84" i="3"/>
  <c r="T84" i="3"/>
  <c r="R84" i="3"/>
  <c r="P84" i="3"/>
  <c r="BK84" i="3"/>
  <c r="J84" i="3"/>
  <c r="BE84" i="3"/>
  <c r="BI83" i="3"/>
  <c r="BH83" i="3"/>
  <c r="BG83" i="3"/>
  <c r="BF83" i="3"/>
  <c r="T83" i="3"/>
  <c r="R83" i="3"/>
  <c r="P83" i="3"/>
  <c r="BK83" i="3"/>
  <c r="BK81" i="3" s="1"/>
  <c r="J83" i="3"/>
  <c r="BE83" i="3" s="1"/>
  <c r="BI82" i="3"/>
  <c r="F37" i="3"/>
  <c r="BD56" i="1" s="1"/>
  <c r="BH82" i="3"/>
  <c r="BC56" i="1"/>
  <c r="BG82" i="3"/>
  <c r="F35" i="3" s="1"/>
  <c r="BB56" i="1" s="1"/>
  <c r="BF82" i="3"/>
  <c r="T82" i="3"/>
  <c r="T81" i="3" s="1"/>
  <c r="T80" i="3" s="1"/>
  <c r="R82" i="3"/>
  <c r="P82" i="3"/>
  <c r="P81" i="3"/>
  <c r="P80" i="3" s="1"/>
  <c r="AU56" i="1" s="1"/>
  <c r="BK82" i="3"/>
  <c r="J82" i="3"/>
  <c r="BE82" i="3"/>
  <c r="J77" i="3"/>
  <c r="J76" i="3"/>
  <c r="F76" i="3"/>
  <c r="F74" i="3"/>
  <c r="E72" i="3"/>
  <c r="J55" i="3"/>
  <c r="J54" i="3"/>
  <c r="F54" i="3"/>
  <c r="F52" i="3"/>
  <c r="E50" i="3"/>
  <c r="J18" i="3"/>
  <c r="E18" i="3"/>
  <c r="F77" i="3"/>
  <c r="F55" i="3"/>
  <c r="J17" i="3"/>
  <c r="J12" i="3"/>
  <c r="J74" i="3" s="1"/>
  <c r="E7" i="3"/>
  <c r="E48" i="3" s="1"/>
  <c r="J37" i="2"/>
  <c r="J36" i="2"/>
  <c r="AY55" i="1" s="1"/>
  <c r="J35" i="2"/>
  <c r="AX55" i="1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T188" i="2"/>
  <c r="R189" i="2"/>
  <c r="P189" i="2"/>
  <c r="P188" i="2"/>
  <c r="BK189" i="2"/>
  <c r="J189" i="2"/>
  <c r="BE189" i="2" s="1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BK168" i="2" s="1"/>
  <c r="J168" i="2" s="1"/>
  <c r="J64" i="2" s="1"/>
  <c r="J177" i="2"/>
  <c r="BE177" i="2" s="1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R168" i="2" s="1"/>
  <c r="P170" i="2"/>
  <c r="BK170" i="2"/>
  <c r="J170" i="2"/>
  <c r="BE170" i="2"/>
  <c r="BI169" i="2"/>
  <c r="BH169" i="2"/>
  <c r="BG169" i="2"/>
  <c r="BF169" i="2"/>
  <c r="T169" i="2"/>
  <c r="T168" i="2" s="1"/>
  <c r="R169" i="2"/>
  <c r="P169" i="2"/>
  <c r="P168" i="2" s="1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R120" i="2" s="1"/>
  <c r="P122" i="2"/>
  <c r="BK122" i="2"/>
  <c r="J122" i="2"/>
  <c r="BE122" i="2"/>
  <c r="BI121" i="2"/>
  <c r="BH121" i="2"/>
  <c r="BG121" i="2"/>
  <c r="BF121" i="2"/>
  <c r="T121" i="2"/>
  <c r="T120" i="2" s="1"/>
  <c r="R121" i="2"/>
  <c r="P121" i="2"/>
  <c r="P120" i="2" s="1"/>
  <c r="BK121" i="2"/>
  <c r="BK120" i="2"/>
  <c r="J120" i="2" s="1"/>
  <c r="J63" i="2" s="1"/>
  <c r="J121" i="2"/>
  <c r="BE121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J34" i="2" s="1"/>
  <c r="AW55" i="1" s="1"/>
  <c r="T105" i="2"/>
  <c r="R105" i="2"/>
  <c r="P105" i="2"/>
  <c r="BK105" i="2"/>
  <c r="BK99" i="2" s="1"/>
  <c r="J99" i="2" s="1"/>
  <c r="J62" i="2" s="1"/>
  <c r="J105" i="2"/>
  <c r="BE105" i="2" s="1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T99" i="2" s="1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P99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89" i="2"/>
  <c r="BH89" i="2"/>
  <c r="BG89" i="2"/>
  <c r="BF89" i="2"/>
  <c r="T89" i="2"/>
  <c r="R89" i="2"/>
  <c r="P89" i="2"/>
  <c r="BK89" i="2"/>
  <c r="J89" i="2"/>
  <c r="BE89" i="2" s="1"/>
  <c r="BI88" i="2"/>
  <c r="F37" i="2" s="1"/>
  <c r="BD55" i="1" s="1"/>
  <c r="BD54" i="1" s="1"/>
  <c r="W33" i="1" s="1"/>
  <c r="BH88" i="2"/>
  <c r="F36" i="2"/>
  <c r="BC55" i="1" s="1"/>
  <c r="BC54" i="1" s="1"/>
  <c r="BG88" i="2"/>
  <c r="F35" i="2" s="1"/>
  <c r="BB55" i="1" s="1"/>
  <c r="BB54" i="1" s="1"/>
  <c r="BF88" i="2"/>
  <c r="F34" i="2"/>
  <c r="BA55" i="1" s="1"/>
  <c r="T88" i="2"/>
  <c r="T87" i="2" s="1"/>
  <c r="T86" i="2" s="1"/>
  <c r="T85" i="2" s="1"/>
  <c r="R88" i="2"/>
  <c r="R87" i="2" s="1"/>
  <c r="P88" i="2"/>
  <c r="P87" i="2" s="1"/>
  <c r="P86" i="2" s="1"/>
  <c r="P85" i="2" s="1"/>
  <c r="AU55" i="1" s="1"/>
  <c r="AU54" i="1" s="1"/>
  <c r="BK88" i="2"/>
  <c r="BK87" i="2"/>
  <c r="J87" i="2" s="1"/>
  <c r="J61" i="2" s="1"/>
  <c r="J88" i="2"/>
  <c r="BE88" i="2"/>
  <c r="J33" i="2" s="1"/>
  <c r="AV55" i="1" s="1"/>
  <c r="AT55" i="1" s="1"/>
  <c r="J81" i="2"/>
  <c r="F81" i="2"/>
  <c r="F79" i="2"/>
  <c r="E77" i="2"/>
  <c r="J54" i="2"/>
  <c r="F54" i="2"/>
  <c r="F52" i="2"/>
  <c r="E50" i="2"/>
  <c r="J24" i="2"/>
  <c r="E24" i="2"/>
  <c r="J55" i="2" s="1"/>
  <c r="J82" i="2"/>
  <c r="J23" i="2"/>
  <c r="J18" i="2"/>
  <c r="E18" i="2"/>
  <c r="F55" i="2" s="1"/>
  <c r="J17" i="2"/>
  <c r="J12" i="2"/>
  <c r="J52" i="2" s="1"/>
  <c r="E7" i="2"/>
  <c r="E48" i="2" s="1"/>
  <c r="E75" i="2"/>
  <c r="AS54" i="1"/>
  <c r="L50" i="1"/>
  <c r="AM50" i="1"/>
  <c r="AM49" i="1"/>
  <c r="L49" i="1"/>
  <c r="AM47" i="1"/>
  <c r="L47" i="1"/>
  <c r="L45" i="1"/>
  <c r="L44" i="1"/>
  <c r="J52" i="3" l="1"/>
  <c r="AY54" i="1"/>
  <c r="W32" i="1"/>
  <c r="W31" i="1"/>
  <c r="AX54" i="1"/>
  <c r="J81" i="3"/>
  <c r="J60" i="3" s="1"/>
  <c r="BK80" i="3"/>
  <c r="J80" i="3" s="1"/>
  <c r="J79" i="2"/>
  <c r="F82" i="2"/>
  <c r="F33" i="2"/>
  <c r="AZ55" i="1" s="1"/>
  <c r="BK188" i="2"/>
  <c r="J188" i="2" s="1"/>
  <c r="J65" i="2" s="1"/>
  <c r="R81" i="3"/>
  <c r="R80" i="3" s="1"/>
  <c r="F33" i="3"/>
  <c r="AZ56" i="1" s="1"/>
  <c r="J33" i="3"/>
  <c r="AV56" i="1" s="1"/>
  <c r="AT56" i="1" s="1"/>
  <c r="J83" i="4"/>
  <c r="J61" i="4" s="1"/>
  <c r="BK82" i="4"/>
  <c r="R99" i="2"/>
  <c r="R86" i="2" s="1"/>
  <c r="R85" i="2" s="1"/>
  <c r="R188" i="2"/>
  <c r="F34" i="3"/>
  <c r="BA56" i="1" s="1"/>
  <c r="BA54" i="1" s="1"/>
  <c r="J34" i="3"/>
  <c r="AW56" i="1" s="1"/>
  <c r="F33" i="4"/>
  <c r="AZ57" i="1" s="1"/>
  <c r="E70" i="3"/>
  <c r="E71" i="4"/>
  <c r="J78" i="4"/>
  <c r="J33" i="4"/>
  <c r="AV57" i="1" s="1"/>
  <c r="AT57" i="1" s="1"/>
  <c r="AW54" i="1" l="1"/>
  <c r="AK30" i="1" s="1"/>
  <c r="W30" i="1"/>
  <c r="BK86" i="2"/>
  <c r="AZ54" i="1"/>
  <c r="J30" i="3"/>
  <c r="J59" i="3"/>
  <c r="J82" i="4"/>
  <c r="J60" i="4" s="1"/>
  <c r="BK81" i="4"/>
  <c r="J81" i="4" s="1"/>
  <c r="AG56" i="1" l="1"/>
  <c r="AN56" i="1" s="1"/>
  <c r="J39" i="3"/>
  <c r="J59" i="4"/>
  <c r="J30" i="4"/>
  <c r="W29" i="1"/>
  <c r="AV54" i="1"/>
  <c r="J86" i="2"/>
  <c r="J60" i="2" s="1"/>
  <c r="BK85" i="2"/>
  <c r="J85" i="2" s="1"/>
  <c r="J39" i="4" l="1"/>
  <c r="AG57" i="1"/>
  <c r="AN57" i="1" s="1"/>
  <c r="J59" i="2"/>
  <c r="J30" i="2"/>
  <c r="AT54" i="1"/>
  <c r="AK29" i="1"/>
  <c r="AG55" i="1" l="1"/>
  <c r="J39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<sst xmlns="http://schemas.openxmlformats.org/spreadsheetml/2006/main" count="2964" uniqueCount="839">
  <si>
    <t>Export Komplet</t>
  </si>
  <si>
    <t>VZ</t>
  </si>
  <si>
    <t>2.0</t>
  </si>
  <si>
    <t>ZAMOK</t>
  </si>
  <si>
    <t>False</t>
  </si>
  <si>
    <t>{d68aea43-6eec-4ce0-9293-9352653b776b}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</si>
  <si>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</si>
  <si>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</si>
  <si>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</si>
  <si>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</si>
  <si>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</si>
  <si>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</si>
  <si>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</si>
  <si>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</si>
  <si>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1903064-01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</si>
  <si>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</si>
  <si>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</si>
  <si>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staničního zabezpečovacího zařízení v ŽST Lipová Lázně</t>
  </si>
  <si>
    <t>0,1</t>
  </si>
  <si>
    <t>KSO:</t>
  </si>
  <si>
    <t/>
  </si>
  <si>
    <t>CC-CZ:</t>
  </si>
  <si>
    <t>1</t>
  </si>
  <si>
    <t>Místo:</t>
  </si>
  <si>
    <t>Lipová lázně</t>
  </si>
  <si>
    <t>Datum:</t>
  </si>
  <si>
    <t>10</t>
  </si>
  <si>
    <t>100</t>
  </si>
  <si>
    <t>Zadavatel:</t>
  </si>
  <si>
    <t>IČ:</t>
  </si>
  <si>
    <t>Správa železniční dopravní cesty, s.o. - OŘ Olc</t>
  </si>
  <si>
    <t>DIČ:</t>
  </si>
  <si>
    <t>Uchazeč:</t>
  </si>
  <si>
    <t>Vyplň údaj</t>
  </si>
  <si>
    <t>Projektant:</t>
  </si>
  <si>
    <t>SB projekt s.r.o.</t>
  </si>
  <si>
    <t>True</t>
  </si>
  <si>
    <t>Zpracovatel:</t>
  </si>
  <si>
    <t>Poznámka:</t>
  </si>
  <si>
    <t>Soupis prací je sestaven s využitím Cenové soustavy ÚOŽI 2019. Položky, které pochází z této cenové soustavy, jsou ve sloupci 'Cenová soustava' označeny popisem 'ÚOŽI'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</si>
  <si>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</si>
  <si>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</si>
  <si>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</si>
  <si>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</si>
  <si>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</si>
  <si>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</si>
  <si>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</si>
  <si>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</si>
  <si>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</si>
  <si>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</si>
  <si>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</si>
  <si>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</si>
  <si>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</si>
  <si>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</si>
  <si>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</si>
  <si>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</si>
  <si>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</si>
  <si>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</si>
  <si>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</si>
  <si>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</si>
  <si>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</si>
  <si>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</si>
  <si>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</si>
  <si>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</si>
  <si>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</si>
  <si>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</si>
  <si>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</si>
  <si>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</si>
  <si>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</si>
  <si>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</si>
  <si>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</si>
  <si>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</si>
  <si>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</si>
  <si>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</si>
  <si>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</si>
  <si>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</si>
  <si>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</si>
  <si>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</si>
  <si>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</si>
  <si>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</si>
  <si>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Úprava SZZ</t>
  </si>
  <si>
    <t>PRO</t>
  </si>
  <si>
    <t>{0a1cea33-9588-42f5-8e89-53699d8ec379}</t>
  </si>
  <si>
    <t>2</t>
  </si>
  <si>
    <t>VRN</t>
  </si>
  <si>
    <t>Vedlejší rozpočtové náklady</t>
  </si>
  <si>
    <t>{98b205d0-aa02-49e5-ade2-89de0504d77f}</t>
  </si>
  <si>
    <t>PS 02</t>
  </si>
  <si>
    <t>Demontáž LISů</t>
  </si>
  <si>
    <t>{1be870bd-afd1-419c-b3ef-32b2d46c8e7c}</t>
  </si>
  <si>
    <t>KRYCÍ LIST SOUPISU PRACÍ</t>
  </si>
  <si>
    <t>Objekt:</t>
  </si>
  <si>
    <t>PS 01 - Úprava SZZ</t>
  </si>
  <si>
    <t>Olomouc</t>
  </si>
  <si>
    <t xml:space="preserve">Položky rozpočtu jsou pouze orientační, konkrétní položky nejsou součástí projektu stavby. V době zpracování rozpočtu není zpracována realizační dokumentace.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</si>
  <si>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</si>
  <si>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</si>
  <si>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</si>
  <si>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</si>
  <si>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</si>
  <si>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</si>
  <si>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Kabelizace</t>
  </si>
  <si>
    <t xml:space="preserve">    5 - Vnitřní zařízení</t>
  </si>
  <si>
    <t xml:space="preserve">    4 - Vnější zařízení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</si>
  <si>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</si>
  <si>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</si>
  <si>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</si>
  <si>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</si>
  <si>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</si>
  <si>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</si>
  <si>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</si>
  <si>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</si>
  <si>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</si>
  <si>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</si>
  <si>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</si>
  <si>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</si>
  <si>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</si>
  <si>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</si>
  <si>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</si>
  <si>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</si>
  <si>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</si>
  <si>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</si>
  <si>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</si>
  <si>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</si>
  <si>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</si>
  <si>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m3</t>
  </si>
  <si>
    <t>1241231441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</si>
  <si>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</si>
  <si>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</si>
  <si>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m2</t>
  </si>
  <si>
    <t>ÚOŽI 2019 01</t>
  </si>
  <si>
    <t>-133903933</t>
  </si>
  <si>
    <t>PSC</t>
  </si>
  <si>
    <t>Poznámka k souboru cen:_x000D_
1. V cenách jsou započteny náklady na urovnání a úpravu ploch nebo skládek výzisku kameniva a zeminy s jejich případnou rekultivací.</t>
  </si>
  <si>
    <t>3</t>
  </si>
  <si>
    <t>7593505134</t>
  </si>
  <si>
    <t>Zakrytí kabelu resp. trubek výstražnou folií (bez folie)</t>
  </si>
  <si>
    <t>m</t>
  </si>
  <si>
    <t>-1422647288</t>
  </si>
  <si>
    <t>4</t>
  </si>
  <si>
    <t>M</t>
  </si>
  <si>
    <t>7592700640</t>
  </si>
  <si>
    <t>Upozorňovadla, značky Návěsti označující místo na trati Fólie výstražná modrá š34cm  (HM0673909991034)</t>
  </si>
  <si>
    <t>860489931</t>
  </si>
  <si>
    <t>5</t>
  </si>
  <si>
    <t>5915005030-R</t>
  </si>
  <si>
    <t>Protlačení plastového potrubí</t>
  </si>
  <si>
    <t>1702074511</t>
  </si>
  <si>
    <t>6</t>
  </si>
  <si>
    <t>7491100130</t>
  </si>
  <si>
    <t>Trubková vedení Ohebné elektroinstalační trubky KOPOFLEX 110 rudá</t>
  </si>
  <si>
    <t>-255333853</t>
  </si>
  <si>
    <t>7</t>
  </si>
  <si>
    <t>7492756030</t>
  </si>
  <si>
    <t>Pomocné práce pro montáž kabelů vyhledání stávajících kabelů ( měření, sonda ) - v obvodu žel. stanice nebo na na trati včetně provedení sondy</t>
  </si>
  <si>
    <t>kus</t>
  </si>
  <si>
    <t>512</t>
  </si>
  <si>
    <t>394056589</t>
  </si>
  <si>
    <t>8</t>
  </si>
  <si>
    <t>7593505270</t>
  </si>
  <si>
    <t>Montáž kabelového označníku Ball Marker - upevnění kabelového označníku na plášť kabelu upevňovacími prvky</t>
  </si>
  <si>
    <t>-1810712015</t>
  </si>
  <si>
    <t>9</t>
  </si>
  <si>
    <t>7592700615-R</t>
  </si>
  <si>
    <t>Kabelový označník Ball Marker</t>
  </si>
  <si>
    <t>128</t>
  </si>
  <si>
    <t>-1540008092</t>
  </si>
  <si>
    <t>7590525245</t>
  </si>
  <si>
    <t>Zatažení kabelu do objektu do 9 kg/m - vyčistění přístupu do objektu, odvinutí a zatažení kabelu</t>
  </si>
  <si>
    <t>1944792012</t>
  </si>
  <si>
    <t>Kabelizace</t>
  </si>
  <si>
    <t>11</t>
  </si>
  <si>
    <t>7492553010</t>
  </si>
  <si>
    <t>Montáž kabelů 2- a 3-žílových Cu do 16 mm2 - uložení do země, chráničky, na rošty, pod omítku apod.</t>
  </si>
  <si>
    <t>1841228309</t>
  </si>
  <si>
    <t>12</t>
  </si>
  <si>
    <t>7492501770</t>
  </si>
  <si>
    <t>Kabely, vodiče, šňůry Cu - nn Kabel silový 2 a 3-žílový Cu, plastová izolace CYKY 3J2,5  (3Cx 2,5)</t>
  </si>
  <si>
    <t>632847120</t>
  </si>
  <si>
    <t>13</t>
  </si>
  <si>
    <t>7492501720</t>
  </si>
  <si>
    <t>Kabely, vodiče, šňůry Cu - nn Kabel silový 2 a 3-žílový Cu, plastová izolace CYKY 3J4 (3Cx 4)</t>
  </si>
  <si>
    <t>-565584857</t>
  </si>
  <si>
    <t>14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</si>
  <si>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</si>
  <si>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</si>
  <si>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557321469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</si>
  <si>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</si>
  <si>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</si>
  <si>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-951768576</t>
  </si>
  <si>
    <t>16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</si>
  <si>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</si>
  <si>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</si>
  <si>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993899018</t>
  </si>
  <si>
    <t>17</t>
  </si>
  <si>
    <t>7590521514</t>
  </si>
  <si>
    <t>Venkovní vedení kabelová - metalické sítě Plněné, párované s ochr. vodičem TCEKPFLEY 3 P 1,0 D</t>
  </si>
  <si>
    <t>Sborník UOŽI 01 2019</t>
  </si>
  <si>
    <t>1043756935</t>
  </si>
  <si>
    <t>18</t>
  </si>
  <si>
    <t>7590521539</t>
  </si>
  <si>
    <t>Venkovní vedení kabelová - metalické sítě Plněné, párované s ochr. vodičem TCEKPFLEY 16 P 1,0 D</t>
  </si>
  <si>
    <t>705769817</t>
  </si>
  <si>
    <t>19</t>
  </si>
  <si>
    <t>7590521529</t>
  </si>
  <si>
    <t>Venkovní vedení kabelová - metalické sítě Plněné, párované s ochr. vodičem TCEKPFLEY 7 P 1,0 D</t>
  </si>
  <si>
    <t>-432389146</t>
  </si>
  <si>
    <t>20</t>
  </si>
  <si>
    <t>7590521534</t>
  </si>
  <si>
    <t>Venkovní vedení kabelová - metalické sítě Plněné, párované s ochr. vodičem TCEKPFLEY 12 P 1,0 D</t>
  </si>
  <si>
    <t>1236755070</t>
  </si>
  <si>
    <t>7590521549</t>
  </si>
  <si>
    <t>Venkovní vedení kabelová - metalické sítě Plněné, párované s ochr. vodičem TCEKPFLEY 30 P 1,0 D</t>
  </si>
  <si>
    <t>169482320</t>
  </si>
  <si>
    <t>22</t>
  </si>
  <si>
    <t>7492756020</t>
  </si>
  <si>
    <t>Pomocné práce pro montáž kabelů montáž označovacího štítku na kabel</t>
  </si>
  <si>
    <t>659167091</t>
  </si>
  <si>
    <t>23</t>
  </si>
  <si>
    <t>7492756040</t>
  </si>
  <si>
    <t>Pomocné práce pro montáž kabelů zatažení kabelů do chráničky do 4 kg/m</t>
  </si>
  <si>
    <t>1467673707</t>
  </si>
  <si>
    <t>24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</si>
  <si>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</si>
  <si>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</si>
  <si>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-1009892646</t>
  </si>
  <si>
    <t>25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</si>
  <si>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</si>
  <si>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</si>
  <si>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-675252272</t>
  </si>
  <si>
    <t>26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</si>
  <si>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</si>
  <si>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</si>
  <si>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-2020455419</t>
  </si>
  <si>
    <t>27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</si>
  <si>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</si>
  <si>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</si>
  <si>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-1782443557</t>
  </si>
  <si>
    <t>28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</si>
  <si>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</si>
  <si>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</si>
  <si>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-1467435800</t>
  </si>
  <si>
    <t>29</t>
  </si>
  <si>
    <t>7590525411</t>
  </si>
  <si>
    <t>Montáž spojky rovné pro plastové kabely párové rovné o průměru 1,0 mm PE plášť bez pancíře S 1 do 8 žil - přistavení elektrického agregátu, změření izolačního odporu, vlastní montáž spojky, sestavení montážního stojanu, upnutí kabelu do stojanu, spojení žil, svaření spojky, uvolnění kabelu, uložení spojky v jámě</t>
  </si>
  <si>
    <t>1938686485</t>
  </si>
  <si>
    <t>30</t>
  </si>
  <si>
    <t>7590541289</t>
  </si>
  <si>
    <t>Slaboproudé rozvody, kabely pro přívod a vnitřní instalaci Spojky metalických kabelů a příslušenství Teplem smrštitelná zesílená spojka s hliníkovou kostrou pro tlakované kabely XAGA 1000-160/55-500</t>
  </si>
  <si>
    <t>-116530571</t>
  </si>
  <si>
    <t>Vnitřní zařízení</t>
  </si>
  <si>
    <t>32</t>
  </si>
  <si>
    <t>7593317120</t>
  </si>
  <si>
    <t>Demontáž stojanové řady pro 1-3 stojany</t>
  </si>
  <si>
    <t>-1873896176</t>
  </si>
  <si>
    <t>33</t>
  </si>
  <si>
    <t>7593317100</t>
  </si>
  <si>
    <t>Demontáž zabezpečovacího stojanu</t>
  </si>
  <si>
    <t>992017476</t>
  </si>
  <si>
    <t>34</t>
  </si>
  <si>
    <t>7593317380</t>
  </si>
  <si>
    <t>Demontáž panelu reléového</t>
  </si>
  <si>
    <t>1682434268</t>
  </si>
  <si>
    <t>35</t>
  </si>
  <si>
    <t>7593317382</t>
  </si>
  <si>
    <t>Demontáž panelu se svorkovnicemi</t>
  </si>
  <si>
    <t>-1117100078</t>
  </si>
  <si>
    <t>36</t>
  </si>
  <si>
    <t>7593337040</t>
  </si>
  <si>
    <t>Demontáž malorozměrného relé</t>
  </si>
  <si>
    <t>-924838447</t>
  </si>
  <si>
    <t>37</t>
  </si>
  <si>
    <t>7593337140</t>
  </si>
  <si>
    <t>Demontáž napájecí jednotky</t>
  </si>
  <si>
    <t>1741540224</t>
  </si>
  <si>
    <t>38</t>
  </si>
  <si>
    <t>7593337130</t>
  </si>
  <si>
    <t>Demontáž hlídače izolačního stavu</t>
  </si>
  <si>
    <t>1216395065</t>
  </si>
  <si>
    <t>39</t>
  </si>
  <si>
    <t>7593327100</t>
  </si>
  <si>
    <t>Demontáž pojistky zástrčkové pro zabezpečovací zařízení</t>
  </si>
  <si>
    <t>-1446698020</t>
  </si>
  <si>
    <t>40</t>
  </si>
  <si>
    <t>7593327110</t>
  </si>
  <si>
    <t>Demontáž pásku zdířkového pojistkového</t>
  </si>
  <si>
    <t>1808063782</t>
  </si>
  <si>
    <t>41</t>
  </si>
  <si>
    <t>7593327080</t>
  </si>
  <si>
    <t>Demontáž stavěcího odporu nebo kondenzátoru</t>
  </si>
  <si>
    <t>1454447984</t>
  </si>
  <si>
    <t>42</t>
  </si>
  <si>
    <t>7593315122</t>
  </si>
  <si>
    <t>Montáž stojanové řady pro 2 stojany - sestavení dodané konstrukce, vyměření místa a usazení stojanové řady, montáž ochranných plechů a roštu stojanové řady, ukotvení</t>
  </si>
  <si>
    <t>-771139111</t>
  </si>
  <si>
    <t>43</t>
  </si>
  <si>
    <t>7593310910</t>
  </si>
  <si>
    <t>Konstrukční díly Řada stojan. pro 2 stojany 19 polí inov. (HM0404215990312)</t>
  </si>
  <si>
    <t>1033393335</t>
  </si>
  <si>
    <t>44</t>
  </si>
  <si>
    <t>7593315100</t>
  </si>
  <si>
    <t>Montáž zabezpečovacího stojanu reléového - upevnění stojanu do stojanové řady, připojení ochranného uzemnění a informativní kontrola zapojení</t>
  </si>
  <si>
    <t>1850651557</t>
  </si>
  <si>
    <t>45</t>
  </si>
  <si>
    <t>7593315380</t>
  </si>
  <si>
    <t>Montáž panelu reléového</t>
  </si>
  <si>
    <t>-1928720792</t>
  </si>
  <si>
    <t>46</t>
  </si>
  <si>
    <t>7593310450</t>
  </si>
  <si>
    <t>Konstrukční díly Panel volné vazby úplný  (CV725719003M)</t>
  </si>
  <si>
    <t>-1083375282</t>
  </si>
  <si>
    <t>47</t>
  </si>
  <si>
    <t>7494559020</t>
  </si>
  <si>
    <t>Montáž relé paticového včetně patice</t>
  </si>
  <si>
    <t>-1879990525</t>
  </si>
  <si>
    <t>48</t>
  </si>
  <si>
    <t>7593330040</t>
  </si>
  <si>
    <t>Výměnné díly Relé NMŠ 1-2000 (HM0404221990407)</t>
  </si>
  <si>
    <t>-1518709784</t>
  </si>
  <si>
    <t>49</t>
  </si>
  <si>
    <t>7593315382</t>
  </si>
  <si>
    <t>Montáž panelu se svorkovnicemi</t>
  </si>
  <si>
    <t>-648434532</t>
  </si>
  <si>
    <t>50</t>
  </si>
  <si>
    <t>7593310430</t>
  </si>
  <si>
    <t>Konstrukční díly Panel svorkovnicový  (CV725959001)</t>
  </si>
  <si>
    <t>-991345538</t>
  </si>
  <si>
    <t>51</t>
  </si>
  <si>
    <t>7590525790</t>
  </si>
  <si>
    <t>Montáž sady svorkovnic WAGO na DIN lištu</t>
  </si>
  <si>
    <t>1768064108</t>
  </si>
  <si>
    <t>52</t>
  </si>
  <si>
    <t>7593311050</t>
  </si>
  <si>
    <t>Konstrukční díly Svorkovnice WAGO 12-ti dílná (CV721225082)</t>
  </si>
  <si>
    <t>1320478376</t>
  </si>
  <si>
    <t>53</t>
  </si>
  <si>
    <t>7590555090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</si>
  <si>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</si>
  <si>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-1015700301</t>
  </si>
  <si>
    <t>54</t>
  </si>
  <si>
    <t>7590545272</t>
  </si>
  <si>
    <t>Montáž kabelu NCEY na roštu přes 10 do 48 žil</t>
  </si>
  <si>
    <t>-700950943</t>
  </si>
  <si>
    <t>55</t>
  </si>
  <si>
    <t>7590521734</t>
  </si>
  <si>
    <t>Venkovní vedení kabelová - metalické sítě Neplněné s ochr. vodičem, stíněné TCEKFY 6 P 1,0 D</t>
  </si>
  <si>
    <t>15954702</t>
  </si>
  <si>
    <t>56</t>
  </si>
  <si>
    <t>7593315425</t>
  </si>
  <si>
    <t>Zhotovení jednoho zapojení při volné vazbě - naměření vodiče, zatažení a připojení</t>
  </si>
  <si>
    <t>-118678422</t>
  </si>
  <si>
    <t>57</t>
  </si>
  <si>
    <t>7492500690</t>
  </si>
  <si>
    <t>Kabely, vodiče, šňůry Cu - nn Vodič jednožílový Cu, plastová izolace H05V-K 1 černý (CYA)</t>
  </si>
  <si>
    <t>147813389</t>
  </si>
  <si>
    <t>58</t>
  </si>
  <si>
    <t>7494351040</t>
  </si>
  <si>
    <t>Montáž jističů (do 10 kA) tři+N pólových do 20 A</t>
  </si>
  <si>
    <t>-336396444</t>
  </si>
  <si>
    <t>59</t>
  </si>
  <si>
    <t>7494002986</t>
  </si>
  <si>
    <t>Modulární přístroje Jističe do 63 A; 6 kA 1-pólové In 6 A, Ue AC 230 V / DC 72 V, charakteristika B, 1pól, Icn 6 kA</t>
  </si>
  <si>
    <t>1367182220</t>
  </si>
  <si>
    <t>60</t>
  </si>
  <si>
    <t>7494351010</t>
  </si>
  <si>
    <t>Montáž jističů (do 10 kA) jednopólových do 20 A</t>
  </si>
  <si>
    <t>1991607140</t>
  </si>
  <si>
    <t>61</t>
  </si>
  <si>
    <t>7494002988</t>
  </si>
  <si>
    <t>Modulární přístroje Jističe do 63 A; 6 kA 1-pólové In 10 A, Ue AC 230 V / DC 72 V, charakteristika B, 1pól, Icn 6 kA</t>
  </si>
  <si>
    <t>1231142312</t>
  </si>
  <si>
    <t>62</t>
  </si>
  <si>
    <t>7594305020</t>
  </si>
  <si>
    <t>Montáž součástí počítače náprav bleskojistkové svorkovnice</t>
  </si>
  <si>
    <t>546307916</t>
  </si>
  <si>
    <t>63</t>
  </si>
  <si>
    <t>7594300268</t>
  </si>
  <si>
    <t>Počítače náprav Vnitřní prvky PN Frauscher Přepěťová ochrana vyhodnocovací jednotky BSI005</t>
  </si>
  <si>
    <t>-677134247</t>
  </si>
  <si>
    <t>64</t>
  </si>
  <si>
    <t>7594305075</t>
  </si>
  <si>
    <t>Montáž součástí počítače náprav skříně pro bloky šíře 126TE BGT 03</t>
  </si>
  <si>
    <t>1339006321</t>
  </si>
  <si>
    <t>65</t>
  </si>
  <si>
    <t>7594300026</t>
  </si>
  <si>
    <t>Počítače náprav Vnitřní prvky PN AZF Montážní skříňka BGT 03 šíře 126TE</t>
  </si>
  <si>
    <t>480357188</t>
  </si>
  <si>
    <t>66</t>
  </si>
  <si>
    <t>7594305095</t>
  </si>
  <si>
    <t>Montáž součástí počítače náprav drátové formy pro skříň 126TE</t>
  </si>
  <si>
    <t>-256356301</t>
  </si>
  <si>
    <t>67</t>
  </si>
  <si>
    <t>7594300036</t>
  </si>
  <si>
    <t>Počítače náprav Vnitřní prvky PN AZF Drátová forma pro skříň 126TE</t>
  </si>
  <si>
    <t>696636167</t>
  </si>
  <si>
    <t>68</t>
  </si>
  <si>
    <t>7594305010</t>
  </si>
  <si>
    <t>Montáž součástí počítače náprav vyhodnocovací části</t>
  </si>
  <si>
    <t>-458147241</t>
  </si>
  <si>
    <t>69</t>
  </si>
  <si>
    <t>7594300078</t>
  </si>
  <si>
    <t>Počítače náprav Vnitřní prvky PN ACS 2000 Čítačová jednotka ACB119 GS04</t>
  </si>
  <si>
    <t>-1920667354</t>
  </si>
  <si>
    <t>70</t>
  </si>
  <si>
    <t>7594300084</t>
  </si>
  <si>
    <t>Počítače náprav Vnitřní prvky PN ACS 2000 Vyhodnocovací jednotka IMC003 GS03</t>
  </si>
  <si>
    <t>1998379547</t>
  </si>
  <si>
    <t>71</t>
  </si>
  <si>
    <t>7594300108</t>
  </si>
  <si>
    <t>Počítače náprav Vnitřní prvky PN ACS 2000 Jednotka jištění SIC006 GS01</t>
  </si>
  <si>
    <t>-2128353191</t>
  </si>
  <si>
    <t>72</t>
  </si>
  <si>
    <t>7594300136</t>
  </si>
  <si>
    <t>Počítače náprav Vnitřní prvky PN ACS 2000 Sběrnicová jednotka ABP002-2 21TE GS02</t>
  </si>
  <si>
    <t>870804946</t>
  </si>
  <si>
    <t>73</t>
  </si>
  <si>
    <t>7594300138</t>
  </si>
  <si>
    <t>Počítače náprav Vnitřní prvky PN ACS 2000 Sběrnicová jednotka ABP002-3 25TE GS02</t>
  </si>
  <si>
    <t>-581819629</t>
  </si>
  <si>
    <t>74</t>
  </si>
  <si>
    <t>7594300142</t>
  </si>
  <si>
    <t>Počítače náprav Vnitřní prvky PN ACS 2000 Sběrnicová jednotka ABP002-4 29TE GS02</t>
  </si>
  <si>
    <t>1110800196</t>
  </si>
  <si>
    <t>75</t>
  </si>
  <si>
    <t>7594300144</t>
  </si>
  <si>
    <t>Počítače náprav Vnitřní prvky PN ACS 2000 Sběrnicová jednotka ABP002-5 33TE GS02</t>
  </si>
  <si>
    <t>-651869190</t>
  </si>
  <si>
    <t>76</t>
  </si>
  <si>
    <t>7594300166</t>
  </si>
  <si>
    <t>Počítače náprav Vnitřní prvky PN ACS 2000 Modem MFr-07</t>
  </si>
  <si>
    <t>-989362434</t>
  </si>
  <si>
    <t>77</t>
  </si>
  <si>
    <t>7491651030</t>
  </si>
  <si>
    <t>Montáž vnitřního uzemnění ochranné pospojování volně nebo pod omítkou vodič Cu 2,5-16 mm2</t>
  </si>
  <si>
    <t>1793002166</t>
  </si>
  <si>
    <t>78</t>
  </si>
  <si>
    <t>7492500020</t>
  </si>
  <si>
    <t>Kabely, vodiče, šňůry Cu - nn Vodič jednožílový Cu, plastová izolace H07V-U 16 žz (CY)</t>
  </si>
  <si>
    <t>1854308088</t>
  </si>
  <si>
    <t>Vnější zařízení</t>
  </si>
  <si>
    <t>79</t>
  </si>
  <si>
    <t>7592005050</t>
  </si>
  <si>
    <t>Montáž počítacího bodu (senzoru) RSR 180 - uložení a připevnění na určené místo, seřízení polohy, přezkoušení</t>
  </si>
  <si>
    <t>2036550705</t>
  </si>
  <si>
    <t>80</t>
  </si>
  <si>
    <t>7592010106</t>
  </si>
  <si>
    <t>Kolové senzory a snímače počítačů náprav Snímač průjezdu kola RSR 180 (15 m kabel)</t>
  </si>
  <si>
    <t>1779926189</t>
  </si>
  <si>
    <t>81</t>
  </si>
  <si>
    <t>7594305040</t>
  </si>
  <si>
    <t>Montáž součástí počítače náprav upevňovací kolejnicové čelisti SK 140</t>
  </si>
  <si>
    <t>373220430</t>
  </si>
  <si>
    <t>82</t>
  </si>
  <si>
    <t>7592010166</t>
  </si>
  <si>
    <t>Kolové senzory a snímače počítačů náprav Upevňovací souprava SK140</t>
  </si>
  <si>
    <t>-1297998801</t>
  </si>
  <si>
    <t>83</t>
  </si>
  <si>
    <t>7594305045</t>
  </si>
  <si>
    <t>Montáž součástí počítače náprav AZF upevňovacího šroubu BBK</t>
  </si>
  <si>
    <t>-1979603256</t>
  </si>
  <si>
    <t>84</t>
  </si>
  <si>
    <t>7592010172</t>
  </si>
  <si>
    <t>Kolové senzory a snímače počítačů náprav Připevňovací čep BBK pro upevňovací soupravu SK140</t>
  </si>
  <si>
    <t>pár</t>
  </si>
  <si>
    <t>-446300008</t>
  </si>
  <si>
    <t>85</t>
  </si>
  <si>
    <t>7594305015</t>
  </si>
  <si>
    <t>Montáž součástí počítače náprav neoprénové ochranné hadice se soupravou pro upevnění k pražci</t>
  </si>
  <si>
    <t>1641309920</t>
  </si>
  <si>
    <t>86</t>
  </si>
  <si>
    <t>7592010148</t>
  </si>
  <si>
    <t>Kolové senzory a snímače počítačů náprav Neoprénová ochr.hadice 14,8 m</t>
  </si>
  <si>
    <t>-1744501609</t>
  </si>
  <si>
    <t>87</t>
  </si>
  <si>
    <t>7592010152</t>
  </si>
  <si>
    <t>Kolové senzory a snímače počítačů náprav Montážní sada neoprénové ochr.hadice</t>
  </si>
  <si>
    <t>1368405486</t>
  </si>
  <si>
    <t>88</t>
  </si>
  <si>
    <t>7590145044</t>
  </si>
  <si>
    <t>Montáž závěru kabelového zabezpečovacího na zemní podpěru - úplná montáž závěru, zatažení kabelu, měření izolačního stavu, jednostranné číslování. Bez provedení zemních prací, zhotovení a zapojení kabelové formy</t>
  </si>
  <si>
    <t>1859473925</t>
  </si>
  <si>
    <t>89</t>
  </si>
  <si>
    <t>7592010222</t>
  </si>
  <si>
    <t>Kolové senzory a snímače počítačů náprav Kabelový závěr UPMS-11 pro RSR180, 1x EPO 180</t>
  </si>
  <si>
    <t>855344571</t>
  </si>
  <si>
    <t>90</t>
  </si>
  <si>
    <t>7592010206</t>
  </si>
  <si>
    <t>Kolové senzory a snímače počítačů náprav Uzemňovací souprava pro KSL-FP</t>
  </si>
  <si>
    <t>1309223704</t>
  </si>
  <si>
    <t>91</t>
  </si>
  <si>
    <t>7594207010</t>
  </si>
  <si>
    <t>Demontáž stykového transformátoru DT olejového</t>
  </si>
  <si>
    <t>1652305781</t>
  </si>
  <si>
    <t>92</t>
  </si>
  <si>
    <t>7594107040</t>
  </si>
  <si>
    <t>Demontáž lanového propojení tlumivek z dřevěných pražců</t>
  </si>
  <si>
    <t>998369855</t>
  </si>
  <si>
    <t>93</t>
  </si>
  <si>
    <t>7594107310</t>
  </si>
  <si>
    <t>Demontáž kolejnicového lanového propojení z dřevěných pražců</t>
  </si>
  <si>
    <t>301735342</t>
  </si>
  <si>
    <t>94</t>
  </si>
  <si>
    <t>7592605010</t>
  </si>
  <si>
    <t>Instalace SW do PC</t>
  </si>
  <si>
    <t>hod</t>
  </si>
  <si>
    <t>899103331</t>
  </si>
  <si>
    <t>95</t>
  </si>
  <si>
    <t>7592605020</t>
  </si>
  <si>
    <t>Konfigurace SW v PC</t>
  </si>
  <si>
    <t>20597432</t>
  </si>
  <si>
    <t>96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</si>
  <si>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</si>
  <si>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</si>
  <si>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-1039397714</t>
  </si>
  <si>
    <t>P</t>
  </si>
  <si>
    <t>Poznámka k položce:_x000D_
Srovnatelný příklad : Remote 98</t>
  </si>
  <si>
    <t>OST</t>
  </si>
  <si>
    <t>Ostatní</t>
  </si>
  <si>
    <t>97</t>
  </si>
  <si>
    <t>7499151050</t>
  </si>
  <si>
    <t>Dokončovací práce manipulace na zařízeních prováděné provozovatelem - manipulace nutné pro další práce zhotovitele na technologickém souboru</t>
  </si>
  <si>
    <t>1023770509</t>
  </si>
  <si>
    <t>98</t>
  </si>
  <si>
    <t>7499151040</t>
  </si>
  <si>
    <t>Dokončovací práce zaškolení obsluhy - seznámení obsluhy s funkcemi zařízení včetně odevzdání dokumentace skutečného provedení</t>
  </si>
  <si>
    <t>-127123889</t>
  </si>
  <si>
    <t>99</t>
  </si>
  <si>
    <t>7499151030</t>
  </si>
  <si>
    <t>Dokončovací práce zkušební provoz - včetně prokázání technických a kvalitativních parametrů zařízení</t>
  </si>
  <si>
    <t>119513743</t>
  </si>
  <si>
    <t>7598095700</t>
  </si>
  <si>
    <t>Dozor pracovníků provozovatele při práci na živém zařízení</t>
  </si>
  <si>
    <t>1938366278</t>
  </si>
  <si>
    <t>101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</si>
  <si>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</si>
  <si>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</si>
  <si>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1439171263</t>
  </si>
  <si>
    <t>102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</si>
  <si>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</si>
  <si>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</si>
  <si>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-935484742</t>
  </si>
  <si>
    <t>103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</si>
  <si>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</si>
  <si>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</si>
  <si>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-1907221405</t>
  </si>
  <si>
    <t>104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</si>
  <si>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</si>
  <si>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</si>
  <si>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-162509986</t>
  </si>
  <si>
    <t>105</t>
  </si>
  <si>
    <t>7598095390</t>
  </si>
  <si>
    <t>Příprava ke komplexním zkouškám za 1 jízdní cestu do 30 výhybek - oživení, seřízení a nastavení zařízení s ohledem na postup jeho uvádění do provozu</t>
  </si>
  <si>
    <t>-1974558418</t>
  </si>
  <si>
    <t>106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</si>
  <si>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</si>
  <si>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</si>
  <si>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-576701338</t>
  </si>
  <si>
    <t>107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</si>
  <si>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</si>
  <si>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</si>
  <si>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1380571123</t>
  </si>
  <si>
    <t>108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</si>
  <si>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</si>
  <si>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</si>
  <si>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40772991</t>
  </si>
  <si>
    <t>109</t>
  </si>
  <si>
    <t>7598095621</t>
  </si>
  <si>
    <t>Vyhotovení revizní správy SZZ reléové do 20 přestavníků - vykonání prohlídky a  zkoušky pro napájení elektrického zařízení včetně vyhotovení revizní zprávy podle vyhl. 100/1995 Sb. a norem ČSN</t>
  </si>
  <si>
    <t>-1012130228</t>
  </si>
  <si>
    <t>110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</si>
  <si>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</si>
  <si>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</si>
  <si>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t</t>
  </si>
  <si>
    <t>104649105</t>
  </si>
  <si>
    <t>Poznámka k položce:_x000D_
Měrnou jednotkou je t přepravovaného materiálu.</t>
  </si>
  <si>
    <t>111</t>
  </si>
  <si>
    <t>7591915015</t>
  </si>
  <si>
    <t xml:space="preserve">Osazení a demontáž kontejneru pro zaměstnance dopravy_x000D_
</t>
  </si>
  <si>
    <t>1126565536</t>
  </si>
  <si>
    <t>112</t>
  </si>
  <si>
    <t>7598095260</t>
  </si>
  <si>
    <t>Pronájem vybaveného provizorního kontejneru pro dopravního zaměstnance na 1 měsíc včetně WC</t>
  </si>
  <si>
    <t>348267803</t>
  </si>
  <si>
    <t>VRN - Vedlejší rozpočtové náklady</t>
  </si>
  <si>
    <t>Ing. Petr Szabo, SB projekt s.r.o.</t>
  </si>
  <si>
    <t>022101001</t>
  </si>
  <si>
    <t>Geodetické práce Geodetické práce před opravou</t>
  </si>
  <si>
    <t>%</t>
  </si>
  <si>
    <t>1345963766</t>
  </si>
  <si>
    <t>022101011</t>
  </si>
  <si>
    <t>Geodetické práce Geodetické práce v průběhu opravy</t>
  </si>
  <si>
    <t>-342720680</t>
  </si>
  <si>
    <t>022101021</t>
  </si>
  <si>
    <t>Geodetické práce Geodetické práce po ukončení opravy</t>
  </si>
  <si>
    <t>-1984832697</t>
  </si>
  <si>
    <t>023101031</t>
  </si>
  <si>
    <t>Projektové práce Projektové práce v rozsahu ZRN (vyjma dále jmenované práce) přes 5 do 20 mil. Kč</t>
  </si>
  <si>
    <t>815293840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</si>
  <si>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</si>
  <si>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</si>
  <si>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-1744292776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</si>
  <si>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</si>
  <si>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</si>
  <si>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</si>
  <si>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420126434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</si>
  <si>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</si>
  <si>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</si>
  <si>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941568569</t>
  </si>
  <si>
    <t>033121001</t>
  </si>
  <si>
    <t>Provozní vlivy Rušení prací železničním provozem širá trať nebo dopravny s kolejovým rozvětvením s počtem vlaků za směnu 8,5 hod. do 25</t>
  </si>
  <si>
    <t>-427052848</t>
  </si>
  <si>
    <t>PS 02 - Demontáž LISů</t>
  </si>
  <si>
    <t xml:space="preserve"> </t>
  </si>
  <si>
    <t xml:space="preserve">    5 - Komunikace pozemní</t>
  </si>
  <si>
    <t>Komunikace pozemní</t>
  </si>
  <si>
    <t>5907050020</t>
  </si>
  <si>
    <t>Dělení kolejnic řezáním nebo rozbroušením tv. S475934000709. Poznámka: 1. V cenách jsou započteny náklady na manipulaci podložení, označení a provedení řezu kolejnice.</t>
  </si>
  <si>
    <t>2122142576</t>
  </si>
  <si>
    <t>Poznámka k souboru cen:_x000D_
1. V cenách jsou započteny náklady na manipulaci podložení, označení a provedení řezu kolejnice.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</si>
  <si>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</si>
  <si>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</si>
  <si>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949574667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</si>
  <si>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</si>
  <si>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>5957113035</t>
  </si>
  <si>
    <t>Kolejnice přechodové tv. S49/A levá</t>
  </si>
  <si>
    <t>1158552208</t>
  </si>
  <si>
    <t>5957113040</t>
  </si>
  <si>
    <t>Kolejnice přechodové tv. S49/A pravá</t>
  </si>
  <si>
    <t>-1153228421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</si>
  <si>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</si>
  <si>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</si>
  <si>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</si>
  <si>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418325321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</si>
  <si>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dokumentace._x000D_
2. V cenách nejsou obsaženy náklady na kontrolu svaru ultrazvukem, podbití pražců a demontáž styku.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</si>
  <si>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</si>
  <si>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</si>
  <si>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-872071767</t>
  </si>
  <si>
    <t>Poznámka k souboru cen:_x000D_
1. V cenách jsou započteny náklady na použití přípravku pro směrové vyrovnání kolejnic.</t>
  </si>
  <si>
    <t>5910045010</t>
  </si>
  <si>
    <t>Zajištění polohy kolejnice bočními válečkovými opěrkami rozdělení pražců "c". Poznámka: 1. V cenách jsou započteny náklady na montáž a demontáž bočních opěrek v oblouku o malém poloměru.</t>
  </si>
  <si>
    <t>-1407075628</t>
  </si>
  <si>
    <t>Poznámka k souboru cen:_x000D_
1. V cenách jsou započteny náklady na montáž a demontáž bočních opěrek v oblouku o malém poloměru.</t>
  </si>
  <si>
    <t>5907035210</t>
  </si>
  <si>
    <t>Úprava dilatačních spár kolejnic tv. S49 rozdělení "c". Poznámka: 1. V cenách jsou započteny náklady na uvolnění nebo demontáž upevňovadel, posun kolejnic, nastavení spáry, dotažení upevňovadel a ošetření součástí mazivem.</t>
  </si>
  <si>
    <t>778419099</t>
  </si>
  <si>
    <t>Poznámka k souboru cen:_x000D_
1. V cenách jsou započteny náklady na uvolnění nebo demontáž upevňovadel, posun kolejnic, nastavení spáry, dotažení upevňovadel a ošetření součástí mazivem.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</si>
  <si>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</si>
  <si>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</si>
  <si>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km</t>
  </si>
  <si>
    <t>1202131630</t>
  </si>
  <si>
    <t>Poznámka k položce:_x000D_
Kilometr koleje=km</t>
  </si>
  <si>
    <t>5909040010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</si>
  <si>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</si>
  <si>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1644519576</t>
  </si>
  <si>
    <t>Poznámka k položce:_x000D_
Rozvinutá délka výhybky=m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</si>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</sst>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0"/>
      <c r="AQ5" s="20"/>
      <c r="AR5" s="18"/>
      <c r="BE5" s="301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0"/>
      <c r="AQ6" s="20"/>
      <c r="AR6" s="18"/>
      <c r="BE6" s="302"/>
      <c r="BS6" s="15" t="s">
        <v>18</v>
      </c>
    </row>
    <row r="7" spans="1:74" s="1" customFormat="1" ht="12" customHeight="1">
      <c r="B7" s="19"/>
      <c r="C7" s="20"/>
      <c r="D7" s="27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21</v>
      </c>
      <c r="AL7" s="20"/>
      <c r="AM7" s="20"/>
      <c r="AN7" s="25" t="s">
        <v>20</v>
      </c>
      <c r="AO7" s="20"/>
      <c r="AP7" s="20"/>
      <c r="AQ7" s="20"/>
      <c r="AR7" s="18"/>
      <c r="BE7" s="302"/>
      <c r="BS7" s="15" t="s">
        <v>22</v>
      </c>
    </row>
    <row r="8" spans="1:74" s="1" customFormat="1" ht="12" customHeight="1">
      <c r="B8" s="19"/>
      <c r="C8" s="20"/>
      <c r="D8" s="27" t="s">
        <v>23</v>
      </c>
      <c r="E8" s="20"/>
      <c r="F8" s="20"/>
      <c r="G8" s="20"/>
      <c r="H8" s="20"/>
      <c r="I8" s="20"/>
      <c r="J8" s="20"/>
      <c r="K8" s="25" t="s">
        <v>24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25</v>
      </c>
      <c r="AL8" s="20"/>
      <c r="AM8" s="20"/>
      <c r="AN8" s="28"/>
      <c r="AO8" s="20"/>
      <c r="AP8" s="20"/>
      <c r="AQ8" s="20"/>
      <c r="AR8" s="18"/>
      <c r="BE8" s="302"/>
      <c r="BS8" s="15" t="s">
        <v>26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02"/>
      <c r="BS9" s="15" t="s">
        <v>27</v>
      </c>
    </row>
    <row r="10" spans="1:74" s="1" customFormat="1" ht="12" customHeight="1">
      <c r="B10" s="19"/>
      <c r="C10" s="20"/>
      <c r="D10" s="27" t="s">
        <v>28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29</v>
      </c>
      <c r="AL10" s="20"/>
      <c r="AM10" s="20"/>
      <c r="AN10" s="25" t="s">
        <v>20</v>
      </c>
      <c r="AO10" s="20"/>
      <c r="AP10" s="20"/>
      <c r="AQ10" s="20"/>
      <c r="AR10" s="18"/>
      <c r="BE10" s="302"/>
      <c r="BS10" s="15" t="s">
        <v>18</v>
      </c>
    </row>
    <row r="11" spans="1:74" s="1" customFormat="1" ht="18.399999999999999" customHeight="1">
      <c r="B11" s="19"/>
      <c r="C11" s="20"/>
      <c r="D11" s="20"/>
      <c r="E11" s="25" t="s">
        <v>30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31</v>
      </c>
      <c r="AL11" s="20"/>
      <c r="AM11" s="20"/>
      <c r="AN11" s="25" t="s">
        <v>20</v>
      </c>
      <c r="AO11" s="20"/>
      <c r="AP11" s="20"/>
      <c r="AQ11" s="20"/>
      <c r="AR11" s="18"/>
      <c r="BE11" s="302"/>
      <c r="BS11" s="15" t="s">
        <v>18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02"/>
      <c r="BS12" s="15" t="s">
        <v>18</v>
      </c>
    </row>
    <row r="13" spans="1:74" s="1" customFormat="1" ht="12" customHeight="1">
      <c r="B13" s="19"/>
      <c r="C13" s="20"/>
      <c r="D13" s="27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29</v>
      </c>
      <c r="AL13" s="20"/>
      <c r="AM13" s="20"/>
      <c r="AN13" s="29" t="s">
        <v>33</v>
      </c>
      <c r="AO13" s="20"/>
      <c r="AP13" s="20"/>
      <c r="AQ13" s="20"/>
      <c r="AR13" s="18"/>
      <c r="BE13" s="302"/>
      <c r="BS13" s="15" t="s">
        <v>18</v>
      </c>
    </row>
    <row r="14" spans="1:74" ht="12.75">
      <c r="B14" s="19"/>
      <c r="C14" s="20"/>
      <c r="D14" s="20"/>
      <c r="E14" s="325" t="s">
        <v>33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7" t="s">
        <v>31</v>
      </c>
      <c r="AL14" s="20"/>
      <c r="AM14" s="20"/>
      <c r="AN14" s="29" t="s">
        <v>33</v>
      </c>
      <c r="AO14" s="20"/>
      <c r="AP14" s="20"/>
      <c r="AQ14" s="20"/>
      <c r="AR14" s="18"/>
      <c r="BE14" s="302"/>
      <c r="BS14" s="15" t="s">
        <v>18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02"/>
      <c r="BS15" s="15" t="s">
        <v>4</v>
      </c>
    </row>
    <row r="16" spans="1:74" s="1" customFormat="1" ht="12" customHeight="1">
      <c r="B16" s="19"/>
      <c r="C16" s="20"/>
      <c r="D16" s="27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29</v>
      </c>
      <c r="AL16" s="20"/>
      <c r="AM16" s="20"/>
      <c r="AN16" s="25" t="s">
        <v>20</v>
      </c>
      <c r="AO16" s="20"/>
      <c r="AP16" s="20"/>
      <c r="AQ16" s="20"/>
      <c r="AR16" s="18"/>
      <c r="BE16" s="302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31</v>
      </c>
      <c r="AL17" s="20"/>
      <c r="AM17" s="20"/>
      <c r="AN17" s="25" t="s">
        <v>20</v>
      </c>
      <c r="AO17" s="20"/>
      <c r="AP17" s="20"/>
      <c r="AQ17" s="20"/>
      <c r="AR17" s="18"/>
      <c r="BE17" s="302"/>
      <c r="BS17" s="15" t="s">
        <v>36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02"/>
      <c r="BS18" s="15" t="s">
        <v>6</v>
      </c>
    </row>
    <row r="19" spans="1:71" s="1" customFormat="1" ht="12" customHeight="1">
      <c r="B19" s="19"/>
      <c r="C19" s="20"/>
      <c r="D19" s="27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29</v>
      </c>
      <c r="AL19" s="20"/>
      <c r="AM19" s="20"/>
      <c r="AN19" s="25" t="s">
        <v>20</v>
      </c>
      <c r="AO19" s="20"/>
      <c r="AP19" s="20"/>
      <c r="AQ19" s="20"/>
      <c r="AR19" s="18"/>
      <c r="BE19" s="302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31</v>
      </c>
      <c r="AL20" s="20"/>
      <c r="AM20" s="20"/>
      <c r="AN20" s="25" t="s">
        <v>20</v>
      </c>
      <c r="AO20" s="20"/>
      <c r="AP20" s="20"/>
      <c r="AQ20" s="20"/>
      <c r="AR20" s="18"/>
      <c r="BE20" s="302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02"/>
    </row>
    <row r="22" spans="1:71" s="1" customFormat="1" ht="12" customHeight="1">
      <c r="B22" s="19"/>
      <c r="C22" s="20"/>
      <c r="D22" s="27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02"/>
    </row>
    <row r="23" spans="1:71" s="1" customFormat="1" ht="51" customHeight="1">
      <c r="B23" s="19"/>
      <c r="C23" s="20"/>
      <c r="D23" s="20"/>
      <c r="E23" s="327" t="s">
        <v>39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0"/>
      <c r="AP23" s="20"/>
      <c r="AQ23" s="20"/>
      <c r="AR23" s="18"/>
      <c r="BE23" s="302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02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02"/>
    </row>
    <row r="26" spans="1:71" s="2" customFormat="1" ht="25.9" customHeight="1">
      <c r="A26" s="32"/>
      <c r="B26" s="33"/>
      <c r="C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4">
        <f>ROUND(AG54,2)</f>
        <v>0</v>
      </c>
      <c r="AL26" s="305"/>
      <c r="AM26" s="305"/>
      <c r="AN26" s="305"/>
      <c r="AO26" s="305"/>
      <c r="AP26" s="34"/>
      <c r="AQ26" s="34"/>
      <c r="AR26" s="37"/>
      <c r="BE26" s="302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02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8" t="s">
        <v>41</v>
      </c>
      <c r="M28" s="328"/>
      <c r="N28" s="328"/>
      <c r="O28" s="328"/>
      <c r="P28" s="328"/>
      <c r="Q28" s="34"/>
      <c r="R28" s="34"/>
      <c r="S28" s="34"/>
      <c r="T28" s="34"/>
      <c r="U28" s="34"/>
      <c r="V28" s="34"/>
      <c r="W28" s="328" t="s">
        <v>42</v>
      </c>
      <c r="X28" s="328"/>
      <c r="Y28" s="328"/>
      <c r="Z28" s="328"/>
      <c r="AA28" s="328"/>
      <c r="AB28" s="328"/>
      <c r="AC28" s="328"/>
      <c r="AD28" s="328"/>
      <c r="AE28" s="328"/>
      <c r="AF28" s="34"/>
      <c r="AG28" s="34"/>
      <c r="AH28" s="34"/>
      <c r="AI28" s="34"/>
      <c r="AJ28" s="34"/>
      <c r="AK28" s="328" t="s">
        <v>43</v>
      </c>
      <c r="AL28" s="328"/>
      <c r="AM28" s="328"/>
      <c r="AN28" s="328"/>
      <c r="AO28" s="328"/>
      <c r="AP28" s="34"/>
      <c r="AQ28" s="34"/>
      <c r="AR28" s="37"/>
      <c r="BE28" s="302"/>
    </row>
    <row r="29" spans="1:71" s="3" customFormat="1" ht="14.45" customHeight="1">
      <c r="B29" s="38"/>
      <c r="C29" s="39"/>
      <c r="D29" s="27" t="s">
        <v>44</v>
      </c>
      <c r="E29" s="39"/>
      <c r="F29" s="27" t="s">
        <v>45</v>
      </c>
      <c r="G29" s="39"/>
      <c r="H29" s="39"/>
      <c r="I29" s="39"/>
      <c r="J29" s="39"/>
      <c r="K29" s="39"/>
      <c r="L29" s="329">
        <v>0.21</v>
      </c>
      <c r="M29" s="300"/>
      <c r="N29" s="300"/>
      <c r="O29" s="300"/>
      <c r="P29" s="300"/>
      <c r="Q29" s="39"/>
      <c r="R29" s="39"/>
      <c r="S29" s="39"/>
      <c r="T29" s="39"/>
      <c r="U29" s="39"/>
      <c r="V29" s="39"/>
      <c r="W29" s="299">
        <f>ROUND(AZ54, 2)</f>
        <v>0</v>
      </c>
      <c r="X29" s="300"/>
      <c r="Y29" s="300"/>
      <c r="Z29" s="300"/>
      <c r="AA29" s="300"/>
      <c r="AB29" s="300"/>
      <c r="AC29" s="300"/>
      <c r="AD29" s="300"/>
      <c r="AE29" s="300"/>
      <c r="AF29" s="39"/>
      <c r="AG29" s="39"/>
      <c r="AH29" s="39"/>
      <c r="AI29" s="39"/>
      <c r="AJ29" s="39"/>
      <c r="AK29" s="299">
        <f>ROUND(AV54, 2)</f>
        <v>0</v>
      </c>
      <c r="AL29" s="300"/>
      <c r="AM29" s="300"/>
      <c r="AN29" s="300"/>
      <c r="AO29" s="300"/>
      <c r="AP29" s="39"/>
      <c r="AQ29" s="39"/>
      <c r="AR29" s="40"/>
      <c r="BE29" s="303"/>
    </row>
    <row r="30" spans="1:71" s="3" customFormat="1" ht="14.45" customHeight="1">
      <c r="B30" s="38"/>
      <c r="C30" s="39"/>
      <c r="D30" s="39"/>
      <c r="E30" s="39"/>
      <c r="F30" s="27" t="s">
        <v>46</v>
      </c>
      <c r="G30" s="39"/>
      <c r="H30" s="39"/>
      <c r="I30" s="39"/>
      <c r="J30" s="39"/>
      <c r="K30" s="39"/>
      <c r="L30" s="329">
        <v>0.15</v>
      </c>
      <c r="M30" s="300"/>
      <c r="N30" s="300"/>
      <c r="O30" s="300"/>
      <c r="P30" s="300"/>
      <c r="Q30" s="39"/>
      <c r="R30" s="39"/>
      <c r="S30" s="39"/>
      <c r="T30" s="39"/>
      <c r="U30" s="39"/>
      <c r="V30" s="39"/>
      <c r="W30" s="299">
        <f>ROUND(BA54, 2)</f>
        <v>0</v>
      </c>
      <c r="X30" s="300"/>
      <c r="Y30" s="300"/>
      <c r="Z30" s="300"/>
      <c r="AA30" s="300"/>
      <c r="AB30" s="300"/>
      <c r="AC30" s="300"/>
      <c r="AD30" s="300"/>
      <c r="AE30" s="300"/>
      <c r="AF30" s="39"/>
      <c r="AG30" s="39"/>
      <c r="AH30" s="39"/>
      <c r="AI30" s="39"/>
      <c r="AJ30" s="39"/>
      <c r="AK30" s="299">
        <f>ROUND(AW54, 2)</f>
        <v>0</v>
      </c>
      <c r="AL30" s="300"/>
      <c r="AM30" s="300"/>
      <c r="AN30" s="300"/>
      <c r="AO30" s="300"/>
      <c r="AP30" s="39"/>
      <c r="AQ30" s="39"/>
      <c r="AR30" s="40"/>
      <c r="BE30" s="303"/>
    </row>
    <row r="31" spans="1:71" s="3" customFormat="1" ht="14.45" hidden="1" customHeight="1">
      <c r="B31" s="38"/>
      <c r="C31" s="39"/>
      <c r="D31" s="39"/>
      <c r="E31" s="39"/>
      <c r="F31" s="27" t="s">
        <v>47</v>
      </c>
      <c r="G31" s="39"/>
      <c r="H31" s="39"/>
      <c r="I31" s="39"/>
      <c r="J31" s="39"/>
      <c r="K31" s="39"/>
      <c r="L31" s="329">
        <v>0.21</v>
      </c>
      <c r="M31" s="300"/>
      <c r="N31" s="300"/>
      <c r="O31" s="300"/>
      <c r="P31" s="300"/>
      <c r="Q31" s="39"/>
      <c r="R31" s="39"/>
      <c r="S31" s="39"/>
      <c r="T31" s="39"/>
      <c r="U31" s="39"/>
      <c r="V31" s="39"/>
      <c r="W31" s="299">
        <f>ROUND(BB54, 2)</f>
        <v>0</v>
      </c>
      <c r="X31" s="300"/>
      <c r="Y31" s="300"/>
      <c r="Z31" s="300"/>
      <c r="AA31" s="300"/>
      <c r="AB31" s="300"/>
      <c r="AC31" s="300"/>
      <c r="AD31" s="300"/>
      <c r="AE31" s="300"/>
      <c r="AF31" s="39"/>
      <c r="AG31" s="39"/>
      <c r="AH31" s="39"/>
      <c r="AI31" s="39"/>
      <c r="AJ31" s="39"/>
      <c r="AK31" s="299">
        <v>0</v>
      </c>
      <c r="AL31" s="300"/>
      <c r="AM31" s="300"/>
      <c r="AN31" s="300"/>
      <c r="AO31" s="300"/>
      <c r="AP31" s="39"/>
      <c r="AQ31" s="39"/>
      <c r="AR31" s="40"/>
      <c r="BE31" s="303"/>
    </row>
    <row r="32" spans="1:71" s="3" customFormat="1" ht="14.45" hidden="1" customHeight="1">
      <c r="B32" s="38"/>
      <c r="C32" s="39"/>
      <c r="D32" s="39"/>
      <c r="E32" s="39"/>
      <c r="F32" s="27" t="s">
        <v>48</v>
      </c>
      <c r="G32" s="39"/>
      <c r="H32" s="39"/>
      <c r="I32" s="39"/>
      <c r="J32" s="39"/>
      <c r="K32" s="39"/>
      <c r="L32" s="329">
        <v>0.15</v>
      </c>
      <c r="M32" s="300"/>
      <c r="N32" s="300"/>
      <c r="O32" s="300"/>
      <c r="P32" s="300"/>
      <c r="Q32" s="39"/>
      <c r="R32" s="39"/>
      <c r="S32" s="39"/>
      <c r="T32" s="39"/>
      <c r="U32" s="39"/>
      <c r="V32" s="39"/>
      <c r="W32" s="299">
        <f>ROUND(BC54, 2)</f>
        <v>0</v>
      </c>
      <c r="X32" s="300"/>
      <c r="Y32" s="300"/>
      <c r="Z32" s="300"/>
      <c r="AA32" s="300"/>
      <c r="AB32" s="300"/>
      <c r="AC32" s="300"/>
      <c r="AD32" s="300"/>
      <c r="AE32" s="300"/>
      <c r="AF32" s="39"/>
      <c r="AG32" s="39"/>
      <c r="AH32" s="39"/>
      <c r="AI32" s="39"/>
      <c r="AJ32" s="39"/>
      <c r="AK32" s="299">
        <v>0</v>
      </c>
      <c r="AL32" s="300"/>
      <c r="AM32" s="300"/>
      <c r="AN32" s="300"/>
      <c r="AO32" s="300"/>
      <c r="AP32" s="39"/>
      <c r="AQ32" s="39"/>
      <c r="AR32" s="40"/>
      <c r="BE32" s="303"/>
    </row>
    <row r="33" spans="1:57" s="3" customFormat="1" ht="14.45" hidden="1" customHeight="1">
      <c r="B33" s="38"/>
      <c r="C33" s="39"/>
      <c r="D33" s="39"/>
      <c r="E33" s="39"/>
      <c r="F33" s="27" t="s">
        <v>49</v>
      </c>
      <c r="G33" s="39"/>
      <c r="H33" s="39"/>
      <c r="I33" s="39"/>
      <c r="J33" s="39"/>
      <c r="K33" s="39"/>
      <c r="L33" s="329">
        <v>0</v>
      </c>
      <c r="M33" s="300"/>
      <c r="N33" s="300"/>
      <c r="O33" s="300"/>
      <c r="P33" s="300"/>
      <c r="Q33" s="39"/>
      <c r="R33" s="39"/>
      <c r="S33" s="39"/>
      <c r="T33" s="39"/>
      <c r="U33" s="39"/>
      <c r="V33" s="39"/>
      <c r="W33" s="299">
        <f>ROUND(BD54, 2)</f>
        <v>0</v>
      </c>
      <c r="X33" s="300"/>
      <c r="Y33" s="300"/>
      <c r="Z33" s="300"/>
      <c r="AA33" s="300"/>
      <c r="AB33" s="300"/>
      <c r="AC33" s="300"/>
      <c r="AD33" s="300"/>
      <c r="AE33" s="300"/>
      <c r="AF33" s="39"/>
      <c r="AG33" s="39"/>
      <c r="AH33" s="39"/>
      <c r="AI33" s="39"/>
      <c r="AJ33" s="39"/>
      <c r="AK33" s="299">
        <v>0</v>
      </c>
      <c r="AL33" s="300"/>
      <c r="AM33" s="300"/>
      <c r="AN33" s="300"/>
      <c r="AO33" s="300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50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51</v>
      </c>
      <c r="U35" s="43"/>
      <c r="V35" s="43"/>
      <c r="W35" s="43"/>
      <c r="X35" s="306" t="s">
        <v>52</v>
      </c>
      <c r="Y35" s="307"/>
      <c r="Z35" s="307"/>
      <c r="AA35" s="307"/>
      <c r="AB35" s="307"/>
      <c r="AC35" s="43"/>
      <c r="AD35" s="43"/>
      <c r="AE35" s="43"/>
      <c r="AF35" s="43"/>
      <c r="AG35" s="43"/>
      <c r="AH35" s="43"/>
      <c r="AI35" s="43"/>
      <c r="AJ35" s="43"/>
      <c r="AK35" s="308">
        <f>SUM(AK26:AK33)</f>
        <v>0</v>
      </c>
      <c r="AL35" s="307"/>
      <c r="AM35" s="307"/>
      <c r="AN35" s="307"/>
      <c r="AO35" s="309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53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1903064-01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319" t="str">
        <f>K6</f>
        <v>Oprava staničního zabezpečovacího zařízení v ŽST Lipová Lázně</v>
      </c>
      <c r="M45" s="320"/>
      <c r="N45" s="320"/>
      <c r="O45" s="320"/>
      <c r="P45" s="320"/>
      <c r="Q45" s="320"/>
      <c r="R45" s="320"/>
      <c r="S45" s="320"/>
      <c r="T45" s="320"/>
      <c r="U45" s="320"/>
      <c r="V45" s="320"/>
      <c r="W45" s="320"/>
      <c r="X45" s="320"/>
      <c r="Y45" s="320"/>
      <c r="Z45" s="320"/>
      <c r="AA45" s="320"/>
      <c r="AB45" s="320"/>
      <c r="AC45" s="320"/>
      <c r="AD45" s="320"/>
      <c r="AE45" s="320"/>
      <c r="AF45" s="320"/>
      <c r="AG45" s="320"/>
      <c r="AH45" s="320"/>
      <c r="AI45" s="320"/>
      <c r="AJ45" s="320"/>
      <c r="AK45" s="320"/>
      <c r="AL45" s="320"/>
      <c r="AM45" s="320"/>
      <c r="AN45" s="320"/>
      <c r="AO45" s="320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23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Lipová lázně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25</v>
      </c>
      <c r="AJ47" s="34"/>
      <c r="AK47" s="34"/>
      <c r="AL47" s="34"/>
      <c r="AM47" s="321" t="str">
        <f>IF(AN8= "","",AN8)</f>
        <v/>
      </c>
      <c r="AN47" s="321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28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Správa železniční dopravní cesty, s.o. - OŘ Olc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34</v>
      </c>
      <c r="AJ49" s="34"/>
      <c r="AK49" s="34"/>
      <c r="AL49" s="34"/>
      <c r="AM49" s="317" t="str">
        <f>IF(E17="","",E17)</f>
        <v>SB projekt s.r.o.</v>
      </c>
      <c r="AN49" s="318"/>
      <c r="AO49" s="318"/>
      <c r="AP49" s="318"/>
      <c r="AQ49" s="34"/>
      <c r="AR49" s="37"/>
      <c r="AS49" s="311" t="s">
        <v>54</v>
      </c>
      <c r="AT49" s="312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32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37</v>
      </c>
      <c r="AJ50" s="34"/>
      <c r="AK50" s="34"/>
      <c r="AL50" s="34"/>
      <c r="AM50" s="317" t="str">
        <f>IF(E20="","",E20)</f>
        <v>SB projekt s.r.o.</v>
      </c>
      <c r="AN50" s="318"/>
      <c r="AO50" s="318"/>
      <c r="AP50" s="318"/>
      <c r="AQ50" s="34"/>
      <c r="AR50" s="37"/>
      <c r="AS50" s="313"/>
      <c r="AT50" s="314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15"/>
      <c r="AT51" s="316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37" t="s">
        <v>55</v>
      </c>
      <c r="D52" s="331"/>
      <c r="E52" s="331"/>
      <c r="F52" s="331"/>
      <c r="G52" s="331"/>
      <c r="H52" s="64"/>
      <c r="I52" s="330" t="s">
        <v>56</v>
      </c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32" t="s">
        <v>57</v>
      </c>
      <c r="AH52" s="331"/>
      <c r="AI52" s="331"/>
      <c r="AJ52" s="331"/>
      <c r="AK52" s="331"/>
      <c r="AL52" s="331"/>
      <c r="AM52" s="331"/>
      <c r="AN52" s="330" t="s">
        <v>58</v>
      </c>
      <c r="AO52" s="331"/>
      <c r="AP52" s="331"/>
      <c r="AQ52" s="65" t="s">
        <v>59</v>
      </c>
      <c r="AR52" s="37"/>
      <c r="AS52" s="66" t="s">
        <v>60</v>
      </c>
      <c r="AT52" s="67" t="s">
        <v>61</v>
      </c>
      <c r="AU52" s="67" t="s">
        <v>62</v>
      </c>
      <c r="AV52" s="67" t="s">
        <v>63</v>
      </c>
      <c r="AW52" s="67" t="s">
        <v>64</v>
      </c>
      <c r="AX52" s="67" t="s">
        <v>65</v>
      </c>
      <c r="AY52" s="67" t="s">
        <v>66</v>
      </c>
      <c r="AZ52" s="67" t="s">
        <v>67</v>
      </c>
      <c r="BA52" s="67" t="s">
        <v>68</v>
      </c>
      <c r="BB52" s="67" t="s">
        <v>69</v>
      </c>
      <c r="BC52" s="67" t="s">
        <v>70</v>
      </c>
      <c r="BD52" s="68" t="s">
        <v>71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72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35">
        <f>ROUND(SUM(AG55:AG57),2)</f>
        <v>0</v>
      </c>
      <c r="AH54" s="335"/>
      <c r="AI54" s="335"/>
      <c r="AJ54" s="335"/>
      <c r="AK54" s="335"/>
      <c r="AL54" s="335"/>
      <c r="AM54" s="335"/>
      <c r="AN54" s="336">
        <f>SUM(AG54,AT54)</f>
        <v>0</v>
      </c>
      <c r="AO54" s="336"/>
      <c r="AP54" s="336"/>
      <c r="AQ54" s="76" t="s">
        <v>20</v>
      </c>
      <c r="AR54" s="77"/>
      <c r="AS54" s="78">
        <f>ROUND(SUM(AS55:AS57),2)</f>
        <v>0</v>
      </c>
      <c r="AT54" s="79">
        <f>ROUND(SUM(AV54:AW54),2)</f>
        <v>0</v>
      </c>
      <c r="AU54" s="80">
        <f>ROUND(SUM(AU55:AU57),5)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ROUND(SUM(AZ55:AZ57),2)</f>
        <v>0</v>
      </c>
      <c r="BA54" s="79">
        <f>ROUND(SUM(BA55:BA57),2)</f>
        <v>0</v>
      </c>
      <c r="BB54" s="79">
        <f>ROUND(SUM(BB55:BB57),2)</f>
        <v>0</v>
      </c>
      <c r="BC54" s="79">
        <f>ROUND(SUM(BC55:BC57),2)</f>
        <v>0</v>
      </c>
      <c r="BD54" s="81">
        <f>ROUND(SUM(BD55:BD57),2)</f>
        <v>0</v>
      </c>
      <c r="BS54" s="82" t="s">
        <v>73</v>
      </c>
      <c r="BT54" s="82" t="s">
        <v>74</v>
      </c>
      <c r="BU54" s="83" t="s">
        <v>75</v>
      </c>
      <c r="BV54" s="82" t="s">
        <v>76</v>
      </c>
      <c r="BW54" s="82" t="s">
        <v>5</v>
      </c>
      <c r="BX54" s="82" t="s">
        <v>77</v>
      </c>
      <c r="CL54" s="82" t="s">
        <v>20</v>
      </c>
    </row>
    <row r="55" spans="1:91" s="7" customFormat="1" ht="16.5" customHeight="1">
      <c r="A55" s="84" t="s">
        <v>78</v>
      </c>
      <c r="B55" s="85"/>
      <c r="C55" s="86"/>
      <c r="D55" s="338" t="s">
        <v>79</v>
      </c>
      <c r="E55" s="338"/>
      <c r="F55" s="338"/>
      <c r="G55" s="338"/>
      <c r="H55" s="338"/>
      <c r="I55" s="87"/>
      <c r="J55" s="338" t="s">
        <v>80</v>
      </c>
      <c r="K55" s="338"/>
      <c r="L55" s="338"/>
      <c r="M55" s="338"/>
      <c r="N55" s="338"/>
      <c r="O55" s="338"/>
      <c r="P55" s="338"/>
      <c r="Q55" s="338"/>
      <c r="R55" s="338"/>
      <c r="S55" s="338"/>
      <c r="T55" s="338"/>
      <c r="U55" s="338"/>
      <c r="V55" s="338"/>
      <c r="W55" s="338"/>
      <c r="X55" s="338"/>
      <c r="Y55" s="338"/>
      <c r="Z55" s="338"/>
      <c r="AA55" s="338"/>
      <c r="AB55" s="338"/>
      <c r="AC55" s="338"/>
      <c r="AD55" s="338"/>
      <c r="AE55" s="338"/>
      <c r="AF55" s="338"/>
      <c r="AG55" s="333">
        <f>'PS 01 - Úprava SZZ'!J30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8" t="s">
        <v>81</v>
      </c>
      <c r="AR55" s="89"/>
      <c r="AS55" s="90">
        <v>0</v>
      </c>
      <c r="AT55" s="91">
        <f>ROUND(SUM(AV55:AW55),2)</f>
        <v>0</v>
      </c>
      <c r="AU55" s="92">
        <f>'PS 01 - Úprava SZZ'!P85</f>
        <v>0</v>
      </c>
      <c r="AV55" s="91">
        <f>'PS 01 - Úprava SZZ'!J33</f>
        <v>0</v>
      </c>
      <c r="AW55" s="91">
        <f>'PS 01 - Úprava SZZ'!J34</f>
        <v>0</v>
      </c>
      <c r="AX55" s="91">
        <f>'PS 01 - Úprava SZZ'!J35</f>
        <v>0</v>
      </c>
      <c r="AY55" s="91">
        <f>'PS 01 - Úprava SZZ'!J36</f>
        <v>0</v>
      </c>
      <c r="AZ55" s="91">
        <f>'PS 01 - Úprava SZZ'!F33</f>
        <v>0</v>
      </c>
      <c r="BA55" s="91">
        <f>'PS 01 - Úprava SZZ'!F34</f>
        <v>0</v>
      </c>
      <c r="BB55" s="91">
        <f>'PS 01 - Úprava SZZ'!F35</f>
        <v>0</v>
      </c>
      <c r="BC55" s="91">
        <f>'PS 01 - Úprava SZZ'!F36</f>
        <v>0</v>
      </c>
      <c r="BD55" s="93">
        <f>'PS 01 - Úprava SZZ'!F37</f>
        <v>0</v>
      </c>
      <c r="BT55" s="94" t="s">
        <v>22</v>
      </c>
      <c r="BV55" s="94" t="s">
        <v>76</v>
      </c>
      <c r="BW55" s="94" t="s">
        <v>82</v>
      </c>
      <c r="BX55" s="94" t="s">
        <v>5</v>
      </c>
      <c r="CL55" s="94" t="s">
        <v>20</v>
      </c>
      <c r="CM55" s="94" t="s">
        <v>83</v>
      </c>
    </row>
    <row r="56" spans="1:91" s="7" customFormat="1" ht="16.5" customHeight="1">
      <c r="A56" s="84" t="s">
        <v>78</v>
      </c>
      <c r="B56" s="85"/>
      <c r="C56" s="86"/>
      <c r="D56" s="338" t="s">
        <v>84</v>
      </c>
      <c r="E56" s="338"/>
      <c r="F56" s="338"/>
      <c r="G56" s="338"/>
      <c r="H56" s="338"/>
      <c r="I56" s="87"/>
      <c r="J56" s="338" t="s">
        <v>85</v>
      </c>
      <c r="K56" s="338"/>
      <c r="L56" s="338"/>
      <c r="M56" s="338"/>
      <c r="N56" s="338"/>
      <c r="O56" s="338"/>
      <c r="P56" s="338"/>
      <c r="Q56" s="338"/>
      <c r="R56" s="338"/>
      <c r="S56" s="338"/>
      <c r="T56" s="338"/>
      <c r="U56" s="338"/>
      <c r="V56" s="338"/>
      <c r="W56" s="338"/>
      <c r="X56" s="338"/>
      <c r="Y56" s="338"/>
      <c r="Z56" s="338"/>
      <c r="AA56" s="338"/>
      <c r="AB56" s="338"/>
      <c r="AC56" s="338"/>
      <c r="AD56" s="338"/>
      <c r="AE56" s="338"/>
      <c r="AF56" s="338"/>
      <c r="AG56" s="333">
        <f>'VRN - Vedlejší rozpočtové...'!J30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8" t="s">
        <v>81</v>
      </c>
      <c r="AR56" s="89"/>
      <c r="AS56" s="90">
        <v>0</v>
      </c>
      <c r="AT56" s="91">
        <f>ROUND(SUM(AV56:AW56),2)</f>
        <v>0</v>
      </c>
      <c r="AU56" s="92">
        <f>'VRN - Vedlejší rozpočtové...'!P80</f>
        <v>0</v>
      </c>
      <c r="AV56" s="91">
        <f>'VRN - Vedlejší rozpočtové...'!J33</f>
        <v>0</v>
      </c>
      <c r="AW56" s="91">
        <f>'VRN - Vedlejší rozpočtové...'!J34</f>
        <v>0</v>
      </c>
      <c r="AX56" s="91">
        <f>'VRN - Vedlejší rozpočtové...'!J35</f>
        <v>0</v>
      </c>
      <c r="AY56" s="91">
        <f>'VRN - Vedlejší rozpočtové...'!J36</f>
        <v>0</v>
      </c>
      <c r="AZ56" s="91">
        <f>'VRN - Vedlejší rozpočtové...'!F33</f>
        <v>0</v>
      </c>
      <c r="BA56" s="91">
        <f>'VRN - Vedlejší rozpočtové...'!F34</f>
        <v>0</v>
      </c>
      <c r="BB56" s="91">
        <f>'VRN - Vedlejší rozpočtové...'!F35</f>
        <v>0</v>
      </c>
      <c r="BC56" s="91">
        <f>'VRN - Vedlejší rozpočtové...'!F36</f>
        <v>0</v>
      </c>
      <c r="BD56" s="93">
        <f>'VRN - Vedlejší rozpočtové...'!F37</f>
        <v>0</v>
      </c>
      <c r="BT56" s="94" t="s">
        <v>22</v>
      </c>
      <c r="BV56" s="94" t="s">
        <v>76</v>
      </c>
      <c r="BW56" s="94" t="s">
        <v>86</v>
      </c>
      <c r="BX56" s="94" t="s">
        <v>5</v>
      </c>
      <c r="CL56" s="94" t="s">
        <v>20</v>
      </c>
      <c r="CM56" s="94" t="s">
        <v>83</v>
      </c>
    </row>
    <row r="57" spans="1:91" s="7" customFormat="1" ht="16.5" customHeight="1">
      <c r="A57" s="84" t="s">
        <v>78</v>
      </c>
      <c r="B57" s="85"/>
      <c r="C57" s="86"/>
      <c r="D57" s="338" t="s">
        <v>87</v>
      </c>
      <c r="E57" s="338"/>
      <c r="F57" s="338"/>
      <c r="G57" s="338"/>
      <c r="H57" s="338"/>
      <c r="I57" s="87"/>
      <c r="J57" s="338" t="s">
        <v>88</v>
      </c>
      <c r="K57" s="338"/>
      <c r="L57" s="338"/>
      <c r="M57" s="338"/>
      <c r="N57" s="338"/>
      <c r="O57" s="338"/>
      <c r="P57" s="338"/>
      <c r="Q57" s="338"/>
      <c r="R57" s="338"/>
      <c r="S57" s="338"/>
      <c r="T57" s="338"/>
      <c r="U57" s="338"/>
      <c r="V57" s="338"/>
      <c r="W57" s="338"/>
      <c r="X57" s="338"/>
      <c r="Y57" s="338"/>
      <c r="Z57" s="338"/>
      <c r="AA57" s="338"/>
      <c r="AB57" s="338"/>
      <c r="AC57" s="338"/>
      <c r="AD57" s="338"/>
      <c r="AE57" s="338"/>
      <c r="AF57" s="338"/>
      <c r="AG57" s="333">
        <f>'PS 02 - Demontáž LISů'!J30</f>
        <v>0</v>
      </c>
      <c r="AH57" s="334"/>
      <c r="AI57" s="334"/>
      <c r="AJ57" s="334"/>
      <c r="AK57" s="334"/>
      <c r="AL57" s="334"/>
      <c r="AM57" s="334"/>
      <c r="AN57" s="333">
        <f>SUM(AG57,AT57)</f>
        <v>0</v>
      </c>
      <c r="AO57" s="334"/>
      <c r="AP57" s="334"/>
      <c r="AQ57" s="88" t="s">
        <v>81</v>
      </c>
      <c r="AR57" s="89"/>
      <c r="AS57" s="95">
        <v>0</v>
      </c>
      <c r="AT57" s="96">
        <f>ROUND(SUM(AV57:AW57),2)</f>
        <v>0</v>
      </c>
      <c r="AU57" s="97">
        <f>'PS 02 - Demontáž LISů'!P81</f>
        <v>0</v>
      </c>
      <c r="AV57" s="96">
        <f>'PS 02 - Demontáž LISů'!J33</f>
        <v>0</v>
      </c>
      <c r="AW57" s="96">
        <f>'PS 02 - Demontáž LISů'!J34</f>
        <v>0</v>
      </c>
      <c r="AX57" s="96">
        <f>'PS 02 - Demontáž LISů'!J35</f>
        <v>0</v>
      </c>
      <c r="AY57" s="96">
        <f>'PS 02 - Demontáž LISů'!J36</f>
        <v>0</v>
      </c>
      <c r="AZ57" s="96">
        <f>'PS 02 - Demontáž LISů'!F33</f>
        <v>0</v>
      </c>
      <c r="BA57" s="96">
        <f>'PS 02 - Demontáž LISů'!F34</f>
        <v>0</v>
      </c>
      <c r="BB57" s="96">
        <f>'PS 02 - Demontáž LISů'!F35</f>
        <v>0</v>
      </c>
      <c r="BC57" s="96">
        <f>'PS 02 - Demontáž LISů'!F36</f>
        <v>0</v>
      </c>
      <c r="BD57" s="98">
        <f>'PS 02 - Demontáž LISů'!F37</f>
        <v>0</v>
      </c>
      <c r="BT57" s="94" t="s">
        <v>22</v>
      </c>
      <c r="BV57" s="94" t="s">
        <v>76</v>
      </c>
      <c r="BW57" s="94" t="s">
        <v>89</v>
      </c>
      <c r="BX57" s="94" t="s">
        <v>5</v>
      </c>
      <c r="CL57" s="94" t="s">
        <v>20</v>
      </c>
      <c r="CM57" s="94" t="s">
        <v>83</v>
      </c>
    </row>
    <row r="58" spans="1:91" s="2" customFormat="1" ht="30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pans="1:91" s="2" customFormat="1" ht="6.95" customHeight="1">
      <c r="A59" s="32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sheetProtection algorithmName="SHA-512" hashValue="t7kkJOVK2o2yhf4FfhW1Sw+hBvxoZuuGaXsjV5Ml1j1tWGdGQPlmVk7cfUYqZC/XmUoYNX3z5Y5DWJdIORBqxw==" saltValue="RjbEZd4/pYp5PcfwP2mRToF3nrUlYwbOBzBMXTIoyLInlHfApULiC2fehc1udNOhXAwfnECbQEn/s4PWWKaNtA==" spinCount="100000" sheet="1" objects="1" scenarios="1" formatColumns="0" formatRows="0"/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PS 01 - Úprava SZZ'!C2" display="/"/>
    <hyperlink ref="A56" location="'VRN - Vedlejší rozpočtové...'!C2" display="/"/>
    <hyperlink ref="A57" location="'PS 02 - Demontáž LISů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5" t="s">
        <v>82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90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9" t="str">
        <f>'Rekapitulace stavby'!K6</f>
        <v>Oprava staničního zabezpečovacího zařízení v ŽST Lipová Lázně</v>
      </c>
      <c r="F7" s="340"/>
      <c r="G7" s="340"/>
      <c r="H7" s="340"/>
      <c r="I7" s="99"/>
      <c r="L7" s="18"/>
    </row>
    <row r="8" spans="1:46" s="2" customFormat="1" ht="12" customHeight="1">
      <c r="A8" s="32"/>
      <c r="B8" s="37"/>
      <c r="C8" s="32"/>
      <c r="D8" s="105" t="s">
        <v>91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1" t="s">
        <v>92</v>
      </c>
      <c r="F9" s="342"/>
      <c r="G9" s="342"/>
      <c r="H9" s="342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19</v>
      </c>
      <c r="E11" s="32"/>
      <c r="F11" s="108" t="s">
        <v>20</v>
      </c>
      <c r="G11" s="32"/>
      <c r="H11" s="32"/>
      <c r="I11" s="109" t="s">
        <v>21</v>
      </c>
      <c r="J11" s="108" t="s">
        <v>20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23</v>
      </c>
      <c r="E12" s="32"/>
      <c r="F12" s="108" t="s">
        <v>93</v>
      </c>
      <c r="G12" s="32"/>
      <c r="H12" s="32"/>
      <c r="I12" s="109" t="s">
        <v>25</v>
      </c>
      <c r="J12" s="110">
        <f>'Rekapitulace stavby'!AN8</f>
        <v>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28</v>
      </c>
      <c r="E14" s="32"/>
      <c r="F14" s="32"/>
      <c r="G14" s="32"/>
      <c r="H14" s="32"/>
      <c r="I14" s="109" t="s">
        <v>29</v>
      </c>
      <c r="J14" s="108" t="s">
        <v>20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30</v>
      </c>
      <c r="F15" s="32"/>
      <c r="G15" s="32"/>
      <c r="H15" s="32"/>
      <c r="I15" s="109" t="s">
        <v>31</v>
      </c>
      <c r="J15" s="108" t="s">
        <v>20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32</v>
      </c>
      <c r="E17" s="32"/>
      <c r="F17" s="32"/>
      <c r="G17" s="32"/>
      <c r="H17" s="32"/>
      <c r="I17" s="109" t="s">
        <v>29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3" t="str">
        <f>'Rekapitulace stavby'!E14</f>
        <v>Vyplň údaj</v>
      </c>
      <c r="F18" s="344"/>
      <c r="G18" s="344"/>
      <c r="H18" s="344"/>
      <c r="I18" s="109" t="s">
        <v>31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34</v>
      </c>
      <c r="E20" s="32"/>
      <c r="F20" s="32"/>
      <c r="G20" s="32"/>
      <c r="H20" s="32"/>
      <c r="I20" s="109" t="s">
        <v>29</v>
      </c>
      <c r="J20" s="108" t="s">
        <v>20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35</v>
      </c>
      <c r="F21" s="32"/>
      <c r="G21" s="32"/>
      <c r="H21" s="32"/>
      <c r="I21" s="109" t="s">
        <v>31</v>
      </c>
      <c r="J21" s="108" t="s">
        <v>20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37</v>
      </c>
      <c r="E23" s="32"/>
      <c r="F23" s="32"/>
      <c r="G23" s="32"/>
      <c r="H23" s="32"/>
      <c r="I23" s="109" t="s">
        <v>29</v>
      </c>
      <c r="J23" s="108" t="str">
        <f>IF('Rekapitulace stavby'!AN19="","",'Rekapitulace stavby'!AN19)</f>
        <v/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tr">
        <f>IF('Rekapitulace stavby'!E20="","",'Rekapitulace stavby'!E20)</f>
        <v>SB projekt s.r.o.</v>
      </c>
      <c r="F24" s="32"/>
      <c r="G24" s="32"/>
      <c r="H24" s="32"/>
      <c r="I24" s="109" t="s">
        <v>31</v>
      </c>
      <c r="J24" s="108" t="str">
        <f>IF('Rekapitulace stavby'!AN20="","",'Rekapitulace stavby'!AN20)</f>
        <v/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38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25.5" customHeight="1">
      <c r="A27" s="111"/>
      <c r="B27" s="112"/>
      <c r="C27" s="111"/>
      <c r="D27" s="111"/>
      <c r="E27" s="345" t="s">
        <v>94</v>
      </c>
      <c r="F27" s="345"/>
      <c r="G27" s="345"/>
      <c r="H27" s="345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40</v>
      </c>
      <c r="E30" s="32"/>
      <c r="F30" s="32"/>
      <c r="G30" s="32"/>
      <c r="H30" s="32"/>
      <c r="I30" s="106"/>
      <c r="J30" s="118">
        <f>ROUND(J85,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42</v>
      </c>
      <c r="G32" s="32"/>
      <c r="H32" s="32"/>
      <c r="I32" s="120" t="s">
        <v>41</v>
      </c>
      <c r="J32" s="119" t="s">
        <v>43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44</v>
      </c>
      <c r="E33" s="105" t="s">
        <v>45</v>
      </c>
      <c r="F33" s="122">
        <f>ROUND((SUM(BE85:BE205)),  2)</f>
        <v>0</v>
      </c>
      <c r="G33" s="32"/>
      <c r="H33" s="32"/>
      <c r="I33" s="123">
        <v>0.21</v>
      </c>
      <c r="J33" s="122">
        <f>ROUND(((SUM(BE85:BE205))*I33),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46</v>
      </c>
      <c r="F34" s="122">
        <f>ROUND((SUM(BF85:BF205)),  2)</f>
        <v>0</v>
      </c>
      <c r="G34" s="32"/>
      <c r="H34" s="32"/>
      <c r="I34" s="123">
        <v>0.15</v>
      </c>
      <c r="J34" s="122">
        <f>ROUND(((SUM(BF85:BF205))*I34),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47</v>
      </c>
      <c r="F35" s="122">
        <f>ROUND((SUM(BG85:BG205)),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48</v>
      </c>
      <c r="F36" s="122">
        <f>ROUND((SUM(BH85:BH205)),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49</v>
      </c>
      <c r="F37" s="122">
        <f>ROUND((SUM(BI85:BI205)),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50</v>
      </c>
      <c r="E39" s="126"/>
      <c r="F39" s="126"/>
      <c r="G39" s="127" t="s">
        <v>51</v>
      </c>
      <c r="H39" s="128" t="s">
        <v>52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95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6" t="str">
        <f>E7</f>
        <v>Oprava staničního zabezpečovacího zařízení v ŽST Lipová Lázně</v>
      </c>
      <c r="F48" s="347"/>
      <c r="G48" s="347"/>
      <c r="H48" s="347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9" t="str">
        <f>E9</f>
        <v>PS 01 - Úprava SZZ</v>
      </c>
      <c r="F50" s="348"/>
      <c r="G50" s="348"/>
      <c r="H50" s="348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4"/>
      <c r="E52" s="34"/>
      <c r="F52" s="25" t="str">
        <f>F12</f>
        <v>Olomouc</v>
      </c>
      <c r="G52" s="34"/>
      <c r="H52" s="34"/>
      <c r="I52" s="109" t="s">
        <v>25</v>
      </c>
      <c r="J52" s="57">
        <f>IF(J12="","",J12)</f>
        <v>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28</v>
      </c>
      <c r="D54" s="34"/>
      <c r="E54" s="34"/>
      <c r="F54" s="25" t="str">
        <f>E15</f>
        <v>Správa železniční dopravní cesty, s.o. - OŘ Olc</v>
      </c>
      <c r="G54" s="34"/>
      <c r="H54" s="34"/>
      <c r="I54" s="109" t="s">
        <v>34</v>
      </c>
      <c r="J54" s="30" t="str">
        <f>E21</f>
        <v>SB projekt s.r.o.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109" t="s">
        <v>37</v>
      </c>
      <c r="J55" s="30" t="str">
        <f>E24</f>
        <v>SB projekt s.r.o.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96</v>
      </c>
      <c r="D57" s="139"/>
      <c r="E57" s="139"/>
      <c r="F57" s="139"/>
      <c r="G57" s="139"/>
      <c r="H57" s="139"/>
      <c r="I57" s="140"/>
      <c r="J57" s="141" t="s">
        <v>97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72</v>
      </c>
      <c r="D59" s="34"/>
      <c r="E59" s="34"/>
      <c r="F59" s="34"/>
      <c r="G59" s="34"/>
      <c r="H59" s="34"/>
      <c r="I59" s="106"/>
      <c r="J59" s="75">
        <f>J85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98</v>
      </c>
    </row>
    <row r="60" spans="1:47" s="9" customFormat="1" ht="24.95" customHeight="1">
      <c r="B60" s="143"/>
      <c r="C60" s="144"/>
      <c r="D60" s="145" t="s">
        <v>99</v>
      </c>
      <c r="E60" s="146"/>
      <c r="F60" s="146"/>
      <c r="G60" s="146"/>
      <c r="H60" s="146"/>
      <c r="I60" s="147"/>
      <c r="J60" s="148">
        <f>J86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100</v>
      </c>
      <c r="E61" s="153"/>
      <c r="F61" s="153"/>
      <c r="G61" s="153"/>
      <c r="H61" s="153"/>
      <c r="I61" s="154"/>
      <c r="J61" s="155">
        <f>J87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101</v>
      </c>
      <c r="E62" s="153"/>
      <c r="F62" s="153"/>
      <c r="G62" s="153"/>
      <c r="H62" s="153"/>
      <c r="I62" s="154"/>
      <c r="J62" s="155">
        <f>J99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102</v>
      </c>
      <c r="E63" s="153"/>
      <c r="F63" s="153"/>
      <c r="G63" s="153"/>
      <c r="H63" s="153"/>
      <c r="I63" s="154"/>
      <c r="J63" s="155">
        <f>J120</f>
        <v>0</v>
      </c>
      <c r="K63" s="151"/>
      <c r="L63" s="156"/>
    </row>
    <row r="64" spans="1:47" s="10" customFormat="1" ht="19.899999999999999" customHeight="1">
      <c r="B64" s="150"/>
      <c r="C64" s="151"/>
      <c r="D64" s="152" t="s">
        <v>103</v>
      </c>
      <c r="E64" s="153"/>
      <c r="F64" s="153"/>
      <c r="G64" s="153"/>
      <c r="H64" s="153"/>
      <c r="I64" s="154"/>
      <c r="J64" s="155">
        <f>J168</f>
        <v>0</v>
      </c>
      <c r="K64" s="151"/>
      <c r="L64" s="156"/>
    </row>
    <row r="65" spans="1:31" s="10" customFormat="1" ht="19.899999999999999" customHeight="1">
      <c r="B65" s="150"/>
      <c r="C65" s="151"/>
      <c r="D65" s="152" t="s">
        <v>104</v>
      </c>
      <c r="E65" s="153"/>
      <c r="F65" s="153"/>
      <c r="G65" s="153"/>
      <c r="H65" s="153"/>
      <c r="I65" s="154"/>
      <c r="J65" s="155">
        <f>J188</f>
        <v>0</v>
      </c>
      <c r="K65" s="151"/>
      <c r="L65" s="156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106"/>
      <c r="J66" s="34"/>
      <c r="K66" s="34"/>
      <c r="L66" s="10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134"/>
      <c r="J67" s="46"/>
      <c r="K67" s="46"/>
      <c r="L67" s="10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137"/>
      <c r="J71" s="48"/>
      <c r="K71" s="48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105</v>
      </c>
      <c r="D72" s="34"/>
      <c r="E72" s="34"/>
      <c r="F72" s="34"/>
      <c r="G72" s="34"/>
      <c r="H72" s="34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46" t="str">
        <f>E7</f>
        <v>Oprava staničního zabezpečovacího zařízení v ŽST Lipová Lázně</v>
      </c>
      <c r="F75" s="347"/>
      <c r="G75" s="347"/>
      <c r="H75" s="347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91</v>
      </c>
      <c r="D76" s="34"/>
      <c r="E76" s="34"/>
      <c r="F76" s="34"/>
      <c r="G76" s="34"/>
      <c r="H76" s="34"/>
      <c r="I76" s="106"/>
      <c r="J76" s="34"/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4"/>
      <c r="D77" s="34"/>
      <c r="E77" s="319" t="str">
        <f>E9</f>
        <v>PS 01 - Úprava SZZ</v>
      </c>
      <c r="F77" s="348"/>
      <c r="G77" s="348"/>
      <c r="H77" s="348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23</v>
      </c>
      <c r="D79" s="34"/>
      <c r="E79" s="34"/>
      <c r="F79" s="25" t="str">
        <f>F12</f>
        <v>Olomouc</v>
      </c>
      <c r="G79" s="34"/>
      <c r="H79" s="34"/>
      <c r="I79" s="109" t="s">
        <v>25</v>
      </c>
      <c r="J79" s="57">
        <f>IF(J12="","",J12)</f>
        <v>0</v>
      </c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2" customHeight="1">
      <c r="A81" s="32"/>
      <c r="B81" s="33"/>
      <c r="C81" s="27" t="s">
        <v>28</v>
      </c>
      <c r="D81" s="34"/>
      <c r="E81" s="34"/>
      <c r="F81" s="25" t="str">
        <f>E15</f>
        <v>Správa železniční dopravní cesty, s.o. - OŘ Olc</v>
      </c>
      <c r="G81" s="34"/>
      <c r="H81" s="34"/>
      <c r="I81" s="109" t="s">
        <v>34</v>
      </c>
      <c r="J81" s="30" t="str">
        <f>E21</f>
        <v>SB projekt s.r.o.</v>
      </c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32</v>
      </c>
      <c r="D82" s="34"/>
      <c r="E82" s="34"/>
      <c r="F82" s="25" t="str">
        <f>IF(E18="","",E18)</f>
        <v>Vyplň údaj</v>
      </c>
      <c r="G82" s="34"/>
      <c r="H82" s="34"/>
      <c r="I82" s="109" t="s">
        <v>37</v>
      </c>
      <c r="J82" s="30" t="str">
        <f>E24</f>
        <v>SB projekt s.r.o.</v>
      </c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4"/>
      <c r="D83" s="34"/>
      <c r="E83" s="34"/>
      <c r="F83" s="34"/>
      <c r="G83" s="34"/>
      <c r="H83" s="34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11" customFormat="1" ht="29.25" customHeight="1">
      <c r="A84" s="157"/>
      <c r="B84" s="158"/>
      <c r="C84" s="159" t="s">
        <v>106</v>
      </c>
      <c r="D84" s="160" t="s">
        <v>59</v>
      </c>
      <c r="E84" s="160" t="s">
        <v>55</v>
      </c>
      <c r="F84" s="160" t="s">
        <v>56</v>
      </c>
      <c r="G84" s="160" t="s">
        <v>107</v>
      </c>
      <c r="H84" s="160" t="s">
        <v>108</v>
      </c>
      <c r="I84" s="161" t="s">
        <v>109</v>
      </c>
      <c r="J84" s="160" t="s">
        <v>97</v>
      </c>
      <c r="K84" s="162" t="s">
        <v>110</v>
      </c>
      <c r="L84" s="163"/>
      <c r="M84" s="66" t="s">
        <v>20</v>
      </c>
      <c r="N84" s="67" t="s">
        <v>44</v>
      </c>
      <c r="O84" s="67" t="s">
        <v>111</v>
      </c>
      <c r="P84" s="67" t="s">
        <v>112</v>
      </c>
      <c r="Q84" s="67" t="s">
        <v>113</v>
      </c>
      <c r="R84" s="67" t="s">
        <v>114</v>
      </c>
      <c r="S84" s="67" t="s">
        <v>115</v>
      </c>
      <c r="T84" s="68" t="s">
        <v>116</v>
      </c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</row>
    <row r="85" spans="1:65" s="2" customFormat="1" ht="22.9" customHeight="1">
      <c r="A85" s="32"/>
      <c r="B85" s="33"/>
      <c r="C85" s="73" t="s">
        <v>117</v>
      </c>
      <c r="D85" s="34"/>
      <c r="E85" s="34"/>
      <c r="F85" s="34"/>
      <c r="G85" s="34"/>
      <c r="H85" s="34"/>
      <c r="I85" s="106"/>
      <c r="J85" s="164">
        <f>BK85</f>
        <v>0</v>
      </c>
      <c r="K85" s="34"/>
      <c r="L85" s="37"/>
      <c r="M85" s="69"/>
      <c r="N85" s="165"/>
      <c r="O85" s="70"/>
      <c r="P85" s="166">
        <f>P86</f>
        <v>0</v>
      </c>
      <c r="Q85" s="70"/>
      <c r="R85" s="166">
        <f>R86</f>
        <v>0</v>
      </c>
      <c r="S85" s="70"/>
      <c r="T85" s="167">
        <f>T86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73</v>
      </c>
      <c r="AU85" s="15" t="s">
        <v>98</v>
      </c>
      <c r="BK85" s="168">
        <f>BK86</f>
        <v>0</v>
      </c>
    </row>
    <row r="86" spans="1:65" s="12" customFormat="1" ht="25.9" customHeight="1">
      <c r="B86" s="169"/>
      <c r="C86" s="170"/>
      <c r="D86" s="171" t="s">
        <v>73</v>
      </c>
      <c r="E86" s="172" t="s">
        <v>118</v>
      </c>
      <c r="F86" s="172" t="s">
        <v>119</v>
      </c>
      <c r="G86" s="170"/>
      <c r="H86" s="170"/>
      <c r="I86" s="173"/>
      <c r="J86" s="174">
        <f>BK86</f>
        <v>0</v>
      </c>
      <c r="K86" s="170"/>
      <c r="L86" s="175"/>
      <c r="M86" s="176"/>
      <c r="N86" s="177"/>
      <c r="O86" s="177"/>
      <c r="P86" s="178">
        <f>P87+P99+P120+P168+P188</f>
        <v>0</v>
      </c>
      <c r="Q86" s="177"/>
      <c r="R86" s="178">
        <f>R87+R99+R120+R168+R188</f>
        <v>0</v>
      </c>
      <c r="S86" s="177"/>
      <c r="T86" s="179">
        <f>T87+T99+T120+T168+T188</f>
        <v>0</v>
      </c>
      <c r="AR86" s="180" t="s">
        <v>22</v>
      </c>
      <c r="AT86" s="181" t="s">
        <v>73</v>
      </c>
      <c r="AU86" s="181" t="s">
        <v>74</v>
      </c>
      <c r="AY86" s="180" t="s">
        <v>120</v>
      </c>
      <c r="BK86" s="182">
        <f>BK87+BK99+BK120+BK168+BK188</f>
        <v>0</v>
      </c>
    </row>
    <row r="87" spans="1:65" s="12" customFormat="1" ht="22.9" customHeight="1">
      <c r="B87" s="169"/>
      <c r="C87" s="170"/>
      <c r="D87" s="171" t="s">
        <v>73</v>
      </c>
      <c r="E87" s="183" t="s">
        <v>22</v>
      </c>
      <c r="F87" s="183" t="s">
        <v>121</v>
      </c>
      <c r="G87" s="170"/>
      <c r="H87" s="170"/>
      <c r="I87" s="173"/>
      <c r="J87" s="184">
        <f>BK87</f>
        <v>0</v>
      </c>
      <c r="K87" s="170"/>
      <c r="L87" s="175"/>
      <c r="M87" s="176"/>
      <c r="N87" s="177"/>
      <c r="O87" s="177"/>
      <c r="P87" s="178">
        <f>SUM(P88:P98)</f>
        <v>0</v>
      </c>
      <c r="Q87" s="177"/>
      <c r="R87" s="178">
        <f>SUM(R88:R98)</f>
        <v>0</v>
      </c>
      <c r="S87" s="177"/>
      <c r="T87" s="179">
        <f>SUM(T88:T98)</f>
        <v>0</v>
      </c>
      <c r="AR87" s="180" t="s">
        <v>22</v>
      </c>
      <c r="AT87" s="181" t="s">
        <v>73</v>
      </c>
      <c r="AU87" s="181" t="s">
        <v>22</v>
      </c>
      <c r="AY87" s="180" t="s">
        <v>120</v>
      </c>
      <c r="BK87" s="182">
        <f>SUM(BK88:BK98)</f>
        <v>0</v>
      </c>
    </row>
    <row r="88" spans="1:65" s="2" customFormat="1" ht="24" customHeight="1">
      <c r="A88" s="32"/>
      <c r="B88" s="33"/>
      <c r="C88" s="185" t="s">
        <v>22</v>
      </c>
      <c r="D88" s="185" t="s">
        <v>122</v>
      </c>
      <c r="E88" s="186" t="s">
        <v>123</v>
      </c>
      <c r="F88" s="187" t="s">
        <v>124</v>
      </c>
      <c r="G88" s="188" t="s">
        <v>125</v>
      </c>
      <c r="H88" s="189">
        <v>284.55</v>
      </c>
      <c r="I88" s="190"/>
      <c r="J88" s="191">
        <f>ROUND(I88*H88,2)</f>
        <v>0</v>
      </c>
      <c r="K88" s="187" t="s">
        <v>20</v>
      </c>
      <c r="L88" s="37"/>
      <c r="M88" s="192" t="s">
        <v>20</v>
      </c>
      <c r="N88" s="193" t="s">
        <v>45</v>
      </c>
      <c r="O88" s="62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6" t="s">
        <v>22</v>
      </c>
      <c r="AT88" s="196" t="s">
        <v>122</v>
      </c>
      <c r="AU88" s="196" t="s">
        <v>83</v>
      </c>
      <c r="AY88" s="15" t="s">
        <v>120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5" t="s">
        <v>22</v>
      </c>
      <c r="BK88" s="197">
        <f>ROUND(I88*H88,2)</f>
        <v>0</v>
      </c>
      <c r="BL88" s="15" t="s">
        <v>22</v>
      </c>
      <c r="BM88" s="196" t="s">
        <v>126</v>
      </c>
    </row>
    <row r="89" spans="1:65" s="2" customFormat="1" ht="24" customHeight="1">
      <c r="A89" s="32"/>
      <c r="B89" s="33"/>
      <c r="C89" s="185" t="s">
        <v>83</v>
      </c>
      <c r="D89" s="185" t="s">
        <v>122</v>
      </c>
      <c r="E89" s="186" t="s">
        <v>127</v>
      </c>
      <c r="F89" s="187" t="s">
        <v>128</v>
      </c>
      <c r="G89" s="188" t="s">
        <v>129</v>
      </c>
      <c r="H89" s="189">
        <v>1626</v>
      </c>
      <c r="I89" s="190"/>
      <c r="J89" s="191">
        <f>ROUND(I89*H89,2)</f>
        <v>0</v>
      </c>
      <c r="K89" s="187" t="s">
        <v>130</v>
      </c>
      <c r="L89" s="37"/>
      <c r="M89" s="192" t="s">
        <v>20</v>
      </c>
      <c r="N89" s="193" t="s">
        <v>45</v>
      </c>
      <c r="O89" s="62"/>
      <c r="P89" s="194">
        <f>O89*H89</f>
        <v>0</v>
      </c>
      <c r="Q89" s="194">
        <v>0</v>
      </c>
      <c r="R89" s="194">
        <f>Q89*H89</f>
        <v>0</v>
      </c>
      <c r="S89" s="194">
        <v>0</v>
      </c>
      <c r="T89" s="195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6" t="s">
        <v>22</v>
      </c>
      <c r="AT89" s="196" t="s">
        <v>122</v>
      </c>
      <c r="AU89" s="196" t="s">
        <v>83</v>
      </c>
      <c r="AY89" s="15" t="s">
        <v>120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5" t="s">
        <v>22</v>
      </c>
      <c r="BK89" s="197">
        <f>ROUND(I89*H89,2)</f>
        <v>0</v>
      </c>
      <c r="BL89" s="15" t="s">
        <v>22</v>
      </c>
      <c r="BM89" s="196" t="s">
        <v>131</v>
      </c>
    </row>
    <row r="90" spans="1:65" s="2" customFormat="1" ht="19.5">
      <c r="A90" s="32"/>
      <c r="B90" s="33"/>
      <c r="C90" s="34"/>
      <c r="D90" s="198" t="s">
        <v>132</v>
      </c>
      <c r="E90" s="34"/>
      <c r="F90" s="199" t="s">
        <v>133</v>
      </c>
      <c r="G90" s="34"/>
      <c r="H90" s="34"/>
      <c r="I90" s="106"/>
      <c r="J90" s="34"/>
      <c r="K90" s="34"/>
      <c r="L90" s="37"/>
      <c r="M90" s="200"/>
      <c r="N90" s="201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132</v>
      </c>
      <c r="AU90" s="15" t="s">
        <v>83</v>
      </c>
    </row>
    <row r="91" spans="1:65" s="2" customFormat="1" ht="16.5" customHeight="1">
      <c r="A91" s="32"/>
      <c r="B91" s="33"/>
      <c r="C91" s="185" t="s">
        <v>134</v>
      </c>
      <c r="D91" s="185" t="s">
        <v>122</v>
      </c>
      <c r="E91" s="186" t="s">
        <v>135</v>
      </c>
      <c r="F91" s="187" t="s">
        <v>136</v>
      </c>
      <c r="G91" s="188" t="s">
        <v>137</v>
      </c>
      <c r="H91" s="189">
        <v>813</v>
      </c>
      <c r="I91" s="190"/>
      <c r="J91" s="191">
        <f t="shared" ref="J91:J98" si="0">ROUND(I91*H91,2)</f>
        <v>0</v>
      </c>
      <c r="K91" s="187" t="s">
        <v>130</v>
      </c>
      <c r="L91" s="37"/>
      <c r="M91" s="192" t="s">
        <v>20</v>
      </c>
      <c r="N91" s="193" t="s">
        <v>45</v>
      </c>
      <c r="O91" s="62"/>
      <c r="P91" s="194">
        <f t="shared" ref="P91:P98" si="1">O91*H91</f>
        <v>0</v>
      </c>
      <c r="Q91" s="194">
        <v>0</v>
      </c>
      <c r="R91" s="194">
        <f t="shared" ref="R91:R98" si="2">Q91*H91</f>
        <v>0</v>
      </c>
      <c r="S91" s="194">
        <v>0</v>
      </c>
      <c r="T91" s="195">
        <f t="shared" ref="T91:T98" si="3"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6" t="s">
        <v>22</v>
      </c>
      <c r="AT91" s="196" t="s">
        <v>122</v>
      </c>
      <c r="AU91" s="196" t="s">
        <v>83</v>
      </c>
      <c r="AY91" s="15" t="s">
        <v>120</v>
      </c>
      <c r="BE91" s="197">
        <f t="shared" ref="BE91:BE98" si="4">IF(N91="základní",J91,0)</f>
        <v>0</v>
      </c>
      <c r="BF91" s="197">
        <f t="shared" ref="BF91:BF98" si="5">IF(N91="snížená",J91,0)</f>
        <v>0</v>
      </c>
      <c r="BG91" s="197">
        <f t="shared" ref="BG91:BG98" si="6">IF(N91="zákl. přenesená",J91,0)</f>
        <v>0</v>
      </c>
      <c r="BH91" s="197">
        <f t="shared" ref="BH91:BH98" si="7">IF(N91="sníž. přenesená",J91,0)</f>
        <v>0</v>
      </c>
      <c r="BI91" s="197">
        <f t="shared" ref="BI91:BI98" si="8">IF(N91="nulová",J91,0)</f>
        <v>0</v>
      </c>
      <c r="BJ91" s="15" t="s">
        <v>22</v>
      </c>
      <c r="BK91" s="197">
        <f t="shared" ref="BK91:BK98" si="9">ROUND(I91*H91,2)</f>
        <v>0</v>
      </c>
      <c r="BL91" s="15" t="s">
        <v>22</v>
      </c>
      <c r="BM91" s="196" t="s">
        <v>138</v>
      </c>
    </row>
    <row r="92" spans="1:65" s="2" customFormat="1" ht="16.5" customHeight="1">
      <c r="A92" s="32"/>
      <c r="B92" s="33"/>
      <c r="C92" s="202" t="s">
        <v>139</v>
      </c>
      <c r="D92" s="202" t="s">
        <v>140</v>
      </c>
      <c r="E92" s="203" t="s">
        <v>141</v>
      </c>
      <c r="F92" s="204" t="s">
        <v>142</v>
      </c>
      <c r="G92" s="205" t="s">
        <v>137</v>
      </c>
      <c r="H92" s="206">
        <v>813</v>
      </c>
      <c r="I92" s="207"/>
      <c r="J92" s="208">
        <f t="shared" si="0"/>
        <v>0</v>
      </c>
      <c r="K92" s="204" t="s">
        <v>130</v>
      </c>
      <c r="L92" s="209"/>
      <c r="M92" s="210" t="s">
        <v>20</v>
      </c>
      <c r="N92" s="211" t="s">
        <v>45</v>
      </c>
      <c r="O92" s="62"/>
      <c r="P92" s="194">
        <f t="shared" si="1"/>
        <v>0</v>
      </c>
      <c r="Q92" s="194">
        <v>0</v>
      </c>
      <c r="R92" s="194">
        <f t="shared" si="2"/>
        <v>0</v>
      </c>
      <c r="S92" s="194">
        <v>0</v>
      </c>
      <c r="T92" s="195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6" t="s">
        <v>83</v>
      </c>
      <c r="AT92" s="196" t="s">
        <v>140</v>
      </c>
      <c r="AU92" s="196" t="s">
        <v>83</v>
      </c>
      <c r="AY92" s="15" t="s">
        <v>120</v>
      </c>
      <c r="BE92" s="197">
        <f t="shared" si="4"/>
        <v>0</v>
      </c>
      <c r="BF92" s="197">
        <f t="shared" si="5"/>
        <v>0</v>
      </c>
      <c r="BG92" s="197">
        <f t="shared" si="6"/>
        <v>0</v>
      </c>
      <c r="BH92" s="197">
        <f t="shared" si="7"/>
        <v>0</v>
      </c>
      <c r="BI92" s="197">
        <f t="shared" si="8"/>
        <v>0</v>
      </c>
      <c r="BJ92" s="15" t="s">
        <v>22</v>
      </c>
      <c r="BK92" s="197">
        <f t="shared" si="9"/>
        <v>0</v>
      </c>
      <c r="BL92" s="15" t="s">
        <v>22</v>
      </c>
      <c r="BM92" s="196" t="s">
        <v>143</v>
      </c>
    </row>
    <row r="93" spans="1:65" s="2" customFormat="1" ht="16.5" customHeight="1">
      <c r="A93" s="32"/>
      <c r="B93" s="33"/>
      <c r="C93" s="185" t="s">
        <v>144</v>
      </c>
      <c r="D93" s="185" t="s">
        <v>122</v>
      </c>
      <c r="E93" s="186" t="s">
        <v>145</v>
      </c>
      <c r="F93" s="187" t="s">
        <v>146</v>
      </c>
      <c r="G93" s="188" t="s">
        <v>125</v>
      </c>
      <c r="H93" s="189">
        <v>80</v>
      </c>
      <c r="I93" s="190"/>
      <c r="J93" s="191">
        <f t="shared" si="0"/>
        <v>0</v>
      </c>
      <c r="K93" s="187" t="s">
        <v>20</v>
      </c>
      <c r="L93" s="37"/>
      <c r="M93" s="192" t="s">
        <v>20</v>
      </c>
      <c r="N93" s="193" t="s">
        <v>45</v>
      </c>
      <c r="O93" s="62"/>
      <c r="P93" s="194">
        <f t="shared" si="1"/>
        <v>0</v>
      </c>
      <c r="Q93" s="194">
        <v>0</v>
      </c>
      <c r="R93" s="194">
        <f t="shared" si="2"/>
        <v>0</v>
      </c>
      <c r="S93" s="194">
        <v>0</v>
      </c>
      <c r="T93" s="195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6" t="s">
        <v>22</v>
      </c>
      <c r="AT93" s="196" t="s">
        <v>122</v>
      </c>
      <c r="AU93" s="196" t="s">
        <v>83</v>
      </c>
      <c r="AY93" s="15" t="s">
        <v>120</v>
      </c>
      <c r="BE93" s="197">
        <f t="shared" si="4"/>
        <v>0</v>
      </c>
      <c r="BF93" s="197">
        <f t="shared" si="5"/>
        <v>0</v>
      </c>
      <c r="BG93" s="197">
        <f t="shared" si="6"/>
        <v>0</v>
      </c>
      <c r="BH93" s="197">
        <f t="shared" si="7"/>
        <v>0</v>
      </c>
      <c r="BI93" s="197">
        <f t="shared" si="8"/>
        <v>0</v>
      </c>
      <c r="BJ93" s="15" t="s">
        <v>22</v>
      </c>
      <c r="BK93" s="197">
        <f t="shared" si="9"/>
        <v>0</v>
      </c>
      <c r="BL93" s="15" t="s">
        <v>22</v>
      </c>
      <c r="BM93" s="196" t="s">
        <v>147</v>
      </c>
    </row>
    <row r="94" spans="1:65" s="2" customFormat="1" ht="16.5" customHeight="1">
      <c r="A94" s="32"/>
      <c r="B94" s="33"/>
      <c r="C94" s="202" t="s">
        <v>148</v>
      </c>
      <c r="D94" s="202" t="s">
        <v>140</v>
      </c>
      <c r="E94" s="203" t="s">
        <v>149</v>
      </c>
      <c r="F94" s="204" t="s">
        <v>150</v>
      </c>
      <c r="G94" s="205" t="s">
        <v>137</v>
      </c>
      <c r="H94" s="206">
        <v>440</v>
      </c>
      <c r="I94" s="207"/>
      <c r="J94" s="208">
        <f t="shared" si="0"/>
        <v>0</v>
      </c>
      <c r="K94" s="204" t="s">
        <v>130</v>
      </c>
      <c r="L94" s="209"/>
      <c r="M94" s="210" t="s">
        <v>20</v>
      </c>
      <c r="N94" s="211" t="s">
        <v>45</v>
      </c>
      <c r="O94" s="62"/>
      <c r="P94" s="194">
        <f t="shared" si="1"/>
        <v>0</v>
      </c>
      <c r="Q94" s="194">
        <v>0</v>
      </c>
      <c r="R94" s="194">
        <f t="shared" si="2"/>
        <v>0</v>
      </c>
      <c r="S94" s="194">
        <v>0</v>
      </c>
      <c r="T94" s="195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6" t="s">
        <v>83</v>
      </c>
      <c r="AT94" s="196" t="s">
        <v>140</v>
      </c>
      <c r="AU94" s="196" t="s">
        <v>83</v>
      </c>
      <c r="AY94" s="15" t="s">
        <v>120</v>
      </c>
      <c r="BE94" s="197">
        <f t="shared" si="4"/>
        <v>0</v>
      </c>
      <c r="BF94" s="197">
        <f t="shared" si="5"/>
        <v>0</v>
      </c>
      <c r="BG94" s="197">
        <f t="shared" si="6"/>
        <v>0</v>
      </c>
      <c r="BH94" s="197">
        <f t="shared" si="7"/>
        <v>0</v>
      </c>
      <c r="BI94" s="197">
        <f t="shared" si="8"/>
        <v>0</v>
      </c>
      <c r="BJ94" s="15" t="s">
        <v>22</v>
      </c>
      <c r="BK94" s="197">
        <f t="shared" si="9"/>
        <v>0</v>
      </c>
      <c r="BL94" s="15" t="s">
        <v>22</v>
      </c>
      <c r="BM94" s="196" t="s">
        <v>151</v>
      </c>
    </row>
    <row r="95" spans="1:65" s="2" customFormat="1" ht="24" customHeight="1">
      <c r="A95" s="32"/>
      <c r="B95" s="33"/>
      <c r="C95" s="185" t="s">
        <v>152</v>
      </c>
      <c r="D95" s="185" t="s">
        <v>122</v>
      </c>
      <c r="E95" s="186" t="s">
        <v>153</v>
      </c>
      <c r="F95" s="187" t="s">
        <v>154</v>
      </c>
      <c r="G95" s="188" t="s">
        <v>155</v>
      </c>
      <c r="H95" s="189">
        <v>70</v>
      </c>
      <c r="I95" s="190"/>
      <c r="J95" s="191">
        <f t="shared" si="0"/>
        <v>0</v>
      </c>
      <c r="K95" s="187" t="s">
        <v>130</v>
      </c>
      <c r="L95" s="37"/>
      <c r="M95" s="192" t="s">
        <v>20</v>
      </c>
      <c r="N95" s="193" t="s">
        <v>45</v>
      </c>
      <c r="O95" s="62"/>
      <c r="P95" s="194">
        <f t="shared" si="1"/>
        <v>0</v>
      </c>
      <c r="Q95" s="194">
        <v>0</v>
      </c>
      <c r="R95" s="194">
        <f t="shared" si="2"/>
        <v>0</v>
      </c>
      <c r="S95" s="194">
        <v>0</v>
      </c>
      <c r="T95" s="195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6" t="s">
        <v>156</v>
      </c>
      <c r="AT95" s="196" t="s">
        <v>122</v>
      </c>
      <c r="AU95" s="196" t="s">
        <v>83</v>
      </c>
      <c r="AY95" s="15" t="s">
        <v>120</v>
      </c>
      <c r="BE95" s="197">
        <f t="shared" si="4"/>
        <v>0</v>
      </c>
      <c r="BF95" s="197">
        <f t="shared" si="5"/>
        <v>0</v>
      </c>
      <c r="BG95" s="197">
        <f t="shared" si="6"/>
        <v>0</v>
      </c>
      <c r="BH95" s="197">
        <f t="shared" si="7"/>
        <v>0</v>
      </c>
      <c r="BI95" s="197">
        <f t="shared" si="8"/>
        <v>0</v>
      </c>
      <c r="BJ95" s="15" t="s">
        <v>22</v>
      </c>
      <c r="BK95" s="197">
        <f t="shared" si="9"/>
        <v>0</v>
      </c>
      <c r="BL95" s="15" t="s">
        <v>156</v>
      </c>
      <c r="BM95" s="196" t="s">
        <v>157</v>
      </c>
    </row>
    <row r="96" spans="1:65" s="2" customFormat="1" ht="24" customHeight="1">
      <c r="A96" s="32"/>
      <c r="B96" s="33"/>
      <c r="C96" s="185" t="s">
        <v>158</v>
      </c>
      <c r="D96" s="185" t="s">
        <v>122</v>
      </c>
      <c r="E96" s="186" t="s">
        <v>159</v>
      </c>
      <c r="F96" s="187" t="s">
        <v>160</v>
      </c>
      <c r="G96" s="188" t="s">
        <v>155</v>
      </c>
      <c r="H96" s="189">
        <v>50</v>
      </c>
      <c r="I96" s="190"/>
      <c r="J96" s="191">
        <f t="shared" si="0"/>
        <v>0</v>
      </c>
      <c r="K96" s="187" t="s">
        <v>130</v>
      </c>
      <c r="L96" s="37"/>
      <c r="M96" s="192" t="s">
        <v>20</v>
      </c>
      <c r="N96" s="193" t="s">
        <v>45</v>
      </c>
      <c r="O96" s="62"/>
      <c r="P96" s="194">
        <f t="shared" si="1"/>
        <v>0</v>
      </c>
      <c r="Q96" s="194">
        <v>0</v>
      </c>
      <c r="R96" s="194">
        <f t="shared" si="2"/>
        <v>0</v>
      </c>
      <c r="S96" s="194">
        <v>0</v>
      </c>
      <c r="T96" s="195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6" t="s">
        <v>22</v>
      </c>
      <c r="AT96" s="196" t="s">
        <v>122</v>
      </c>
      <c r="AU96" s="196" t="s">
        <v>83</v>
      </c>
      <c r="AY96" s="15" t="s">
        <v>120</v>
      </c>
      <c r="BE96" s="197">
        <f t="shared" si="4"/>
        <v>0</v>
      </c>
      <c r="BF96" s="197">
        <f t="shared" si="5"/>
        <v>0</v>
      </c>
      <c r="BG96" s="197">
        <f t="shared" si="6"/>
        <v>0</v>
      </c>
      <c r="BH96" s="197">
        <f t="shared" si="7"/>
        <v>0</v>
      </c>
      <c r="BI96" s="197">
        <f t="shared" si="8"/>
        <v>0</v>
      </c>
      <c r="BJ96" s="15" t="s">
        <v>22</v>
      </c>
      <c r="BK96" s="197">
        <f t="shared" si="9"/>
        <v>0</v>
      </c>
      <c r="BL96" s="15" t="s">
        <v>22</v>
      </c>
      <c r="BM96" s="196" t="s">
        <v>161</v>
      </c>
    </row>
    <row r="97" spans="1:65" s="2" customFormat="1" ht="16.5" customHeight="1">
      <c r="A97" s="32"/>
      <c r="B97" s="33"/>
      <c r="C97" s="202" t="s">
        <v>162</v>
      </c>
      <c r="D97" s="202" t="s">
        <v>140</v>
      </c>
      <c r="E97" s="203" t="s">
        <v>163</v>
      </c>
      <c r="F97" s="204" t="s">
        <v>164</v>
      </c>
      <c r="G97" s="205" t="s">
        <v>155</v>
      </c>
      <c r="H97" s="206">
        <v>50</v>
      </c>
      <c r="I97" s="207"/>
      <c r="J97" s="208">
        <f t="shared" si="0"/>
        <v>0</v>
      </c>
      <c r="K97" s="204" t="s">
        <v>20</v>
      </c>
      <c r="L97" s="209"/>
      <c r="M97" s="210" t="s">
        <v>20</v>
      </c>
      <c r="N97" s="211" t="s">
        <v>45</v>
      </c>
      <c r="O97" s="62"/>
      <c r="P97" s="194">
        <f t="shared" si="1"/>
        <v>0</v>
      </c>
      <c r="Q97" s="194">
        <v>0</v>
      </c>
      <c r="R97" s="194">
        <f t="shared" si="2"/>
        <v>0</v>
      </c>
      <c r="S97" s="194">
        <v>0</v>
      </c>
      <c r="T97" s="195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6" t="s">
        <v>165</v>
      </c>
      <c r="AT97" s="196" t="s">
        <v>140</v>
      </c>
      <c r="AU97" s="196" t="s">
        <v>83</v>
      </c>
      <c r="AY97" s="15" t="s">
        <v>120</v>
      </c>
      <c r="BE97" s="197">
        <f t="shared" si="4"/>
        <v>0</v>
      </c>
      <c r="BF97" s="197">
        <f t="shared" si="5"/>
        <v>0</v>
      </c>
      <c r="BG97" s="197">
        <f t="shared" si="6"/>
        <v>0</v>
      </c>
      <c r="BH97" s="197">
        <f t="shared" si="7"/>
        <v>0</v>
      </c>
      <c r="BI97" s="197">
        <f t="shared" si="8"/>
        <v>0</v>
      </c>
      <c r="BJ97" s="15" t="s">
        <v>22</v>
      </c>
      <c r="BK97" s="197">
        <f t="shared" si="9"/>
        <v>0</v>
      </c>
      <c r="BL97" s="15" t="s">
        <v>165</v>
      </c>
      <c r="BM97" s="196" t="s">
        <v>166</v>
      </c>
    </row>
    <row r="98" spans="1:65" s="2" customFormat="1" ht="16.5" customHeight="1">
      <c r="A98" s="32"/>
      <c r="B98" s="33"/>
      <c r="C98" s="185" t="s">
        <v>26</v>
      </c>
      <c r="D98" s="185" t="s">
        <v>122</v>
      </c>
      <c r="E98" s="186" t="s">
        <v>167</v>
      </c>
      <c r="F98" s="187" t="s">
        <v>168</v>
      </c>
      <c r="G98" s="188" t="s">
        <v>137</v>
      </c>
      <c r="H98" s="189">
        <v>52</v>
      </c>
      <c r="I98" s="190"/>
      <c r="J98" s="191">
        <f t="shared" si="0"/>
        <v>0</v>
      </c>
      <c r="K98" s="187" t="s">
        <v>130</v>
      </c>
      <c r="L98" s="37"/>
      <c r="M98" s="192" t="s">
        <v>20</v>
      </c>
      <c r="N98" s="193" t="s">
        <v>45</v>
      </c>
      <c r="O98" s="62"/>
      <c r="P98" s="194">
        <f t="shared" si="1"/>
        <v>0</v>
      </c>
      <c r="Q98" s="194">
        <v>0</v>
      </c>
      <c r="R98" s="194">
        <f t="shared" si="2"/>
        <v>0</v>
      </c>
      <c r="S98" s="194">
        <v>0</v>
      </c>
      <c r="T98" s="195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6" t="s">
        <v>22</v>
      </c>
      <c r="AT98" s="196" t="s">
        <v>122</v>
      </c>
      <c r="AU98" s="196" t="s">
        <v>83</v>
      </c>
      <c r="AY98" s="15" t="s">
        <v>120</v>
      </c>
      <c r="BE98" s="197">
        <f t="shared" si="4"/>
        <v>0</v>
      </c>
      <c r="BF98" s="197">
        <f t="shared" si="5"/>
        <v>0</v>
      </c>
      <c r="BG98" s="197">
        <f t="shared" si="6"/>
        <v>0</v>
      </c>
      <c r="BH98" s="197">
        <f t="shared" si="7"/>
        <v>0</v>
      </c>
      <c r="BI98" s="197">
        <f t="shared" si="8"/>
        <v>0</v>
      </c>
      <c r="BJ98" s="15" t="s">
        <v>22</v>
      </c>
      <c r="BK98" s="197">
        <f t="shared" si="9"/>
        <v>0</v>
      </c>
      <c r="BL98" s="15" t="s">
        <v>22</v>
      </c>
      <c r="BM98" s="196" t="s">
        <v>169</v>
      </c>
    </row>
    <row r="99" spans="1:65" s="12" customFormat="1" ht="22.9" customHeight="1">
      <c r="B99" s="169"/>
      <c r="C99" s="170"/>
      <c r="D99" s="171" t="s">
        <v>73</v>
      </c>
      <c r="E99" s="183" t="s">
        <v>134</v>
      </c>
      <c r="F99" s="183" t="s">
        <v>170</v>
      </c>
      <c r="G99" s="170"/>
      <c r="H99" s="170"/>
      <c r="I99" s="173"/>
      <c r="J99" s="184">
        <f>BK99</f>
        <v>0</v>
      </c>
      <c r="K99" s="170"/>
      <c r="L99" s="175"/>
      <c r="M99" s="176"/>
      <c r="N99" s="177"/>
      <c r="O99" s="177"/>
      <c r="P99" s="178">
        <f>SUM(P100:P119)</f>
        <v>0</v>
      </c>
      <c r="Q99" s="177"/>
      <c r="R99" s="178">
        <f>SUM(R100:R119)</f>
        <v>0</v>
      </c>
      <c r="S99" s="177"/>
      <c r="T99" s="179">
        <f>SUM(T100:T119)</f>
        <v>0</v>
      </c>
      <c r="AR99" s="180" t="s">
        <v>22</v>
      </c>
      <c r="AT99" s="181" t="s">
        <v>73</v>
      </c>
      <c r="AU99" s="181" t="s">
        <v>22</v>
      </c>
      <c r="AY99" s="180" t="s">
        <v>120</v>
      </c>
      <c r="BK99" s="182">
        <f>SUM(BK100:BK119)</f>
        <v>0</v>
      </c>
    </row>
    <row r="100" spans="1:65" s="2" customFormat="1" ht="16.5" customHeight="1">
      <c r="A100" s="32"/>
      <c r="B100" s="33"/>
      <c r="C100" s="185" t="s">
        <v>171</v>
      </c>
      <c r="D100" s="185" t="s">
        <v>122</v>
      </c>
      <c r="E100" s="186" t="s">
        <v>172</v>
      </c>
      <c r="F100" s="187" t="s">
        <v>173</v>
      </c>
      <c r="G100" s="188" t="s">
        <v>137</v>
      </c>
      <c r="H100" s="189">
        <v>220</v>
      </c>
      <c r="I100" s="190"/>
      <c r="J100" s="191">
        <f t="shared" ref="J100:J119" si="10">ROUND(I100*H100,2)</f>
        <v>0</v>
      </c>
      <c r="K100" s="187" t="s">
        <v>130</v>
      </c>
      <c r="L100" s="37"/>
      <c r="M100" s="192" t="s">
        <v>20</v>
      </c>
      <c r="N100" s="193" t="s">
        <v>45</v>
      </c>
      <c r="O100" s="62"/>
      <c r="P100" s="194">
        <f t="shared" ref="P100:P119" si="11">O100*H100</f>
        <v>0</v>
      </c>
      <c r="Q100" s="194">
        <v>0</v>
      </c>
      <c r="R100" s="194">
        <f t="shared" ref="R100:R119" si="12">Q100*H100</f>
        <v>0</v>
      </c>
      <c r="S100" s="194">
        <v>0</v>
      </c>
      <c r="T100" s="195">
        <f t="shared" ref="T100:T119" si="13"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6" t="s">
        <v>22</v>
      </c>
      <c r="AT100" s="196" t="s">
        <v>122</v>
      </c>
      <c r="AU100" s="196" t="s">
        <v>83</v>
      </c>
      <c r="AY100" s="15" t="s">
        <v>120</v>
      </c>
      <c r="BE100" s="197">
        <f t="shared" ref="BE100:BE119" si="14">IF(N100="základní",J100,0)</f>
        <v>0</v>
      </c>
      <c r="BF100" s="197">
        <f t="shared" ref="BF100:BF119" si="15">IF(N100="snížená",J100,0)</f>
        <v>0</v>
      </c>
      <c r="BG100" s="197">
        <f t="shared" ref="BG100:BG119" si="16">IF(N100="zákl. přenesená",J100,0)</f>
        <v>0</v>
      </c>
      <c r="BH100" s="197">
        <f t="shared" ref="BH100:BH119" si="17">IF(N100="sníž. přenesená",J100,0)</f>
        <v>0</v>
      </c>
      <c r="BI100" s="197">
        <f t="shared" ref="BI100:BI119" si="18">IF(N100="nulová",J100,0)</f>
        <v>0</v>
      </c>
      <c r="BJ100" s="15" t="s">
        <v>22</v>
      </c>
      <c r="BK100" s="197">
        <f t="shared" ref="BK100:BK119" si="19">ROUND(I100*H100,2)</f>
        <v>0</v>
      </c>
      <c r="BL100" s="15" t="s">
        <v>22</v>
      </c>
      <c r="BM100" s="196" t="s">
        <v>174</v>
      </c>
    </row>
    <row r="101" spans="1:65" s="2" customFormat="1" ht="16.5" customHeight="1">
      <c r="A101" s="32"/>
      <c r="B101" s="33"/>
      <c r="C101" s="202" t="s">
        <v>175</v>
      </c>
      <c r="D101" s="202" t="s">
        <v>140</v>
      </c>
      <c r="E101" s="203" t="s">
        <v>176</v>
      </c>
      <c r="F101" s="204" t="s">
        <v>177</v>
      </c>
      <c r="G101" s="205" t="s">
        <v>137</v>
      </c>
      <c r="H101" s="206">
        <v>40</v>
      </c>
      <c r="I101" s="207"/>
      <c r="J101" s="208">
        <f t="shared" si="10"/>
        <v>0</v>
      </c>
      <c r="K101" s="204" t="s">
        <v>130</v>
      </c>
      <c r="L101" s="209"/>
      <c r="M101" s="210" t="s">
        <v>20</v>
      </c>
      <c r="N101" s="211" t="s">
        <v>45</v>
      </c>
      <c r="O101" s="62"/>
      <c r="P101" s="194">
        <f t="shared" si="11"/>
        <v>0</v>
      </c>
      <c r="Q101" s="194">
        <v>0</v>
      </c>
      <c r="R101" s="194">
        <f t="shared" si="12"/>
        <v>0</v>
      </c>
      <c r="S101" s="194">
        <v>0</v>
      </c>
      <c r="T101" s="195">
        <f t="shared" si="1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6" t="s">
        <v>165</v>
      </c>
      <c r="AT101" s="196" t="s">
        <v>140</v>
      </c>
      <c r="AU101" s="196" t="s">
        <v>83</v>
      </c>
      <c r="AY101" s="15" t="s">
        <v>120</v>
      </c>
      <c r="BE101" s="197">
        <f t="shared" si="14"/>
        <v>0</v>
      </c>
      <c r="BF101" s="197">
        <f t="shared" si="15"/>
        <v>0</v>
      </c>
      <c r="BG101" s="197">
        <f t="shared" si="16"/>
        <v>0</v>
      </c>
      <c r="BH101" s="197">
        <f t="shared" si="17"/>
        <v>0</v>
      </c>
      <c r="BI101" s="197">
        <f t="shared" si="18"/>
        <v>0</v>
      </c>
      <c r="BJ101" s="15" t="s">
        <v>22</v>
      </c>
      <c r="BK101" s="197">
        <f t="shared" si="19"/>
        <v>0</v>
      </c>
      <c r="BL101" s="15" t="s">
        <v>165</v>
      </c>
      <c r="BM101" s="196" t="s">
        <v>178</v>
      </c>
    </row>
    <row r="102" spans="1:65" s="2" customFormat="1" ht="16.5" customHeight="1">
      <c r="A102" s="32"/>
      <c r="B102" s="33"/>
      <c r="C102" s="202" t="s">
        <v>179</v>
      </c>
      <c r="D102" s="202" t="s">
        <v>140</v>
      </c>
      <c r="E102" s="203" t="s">
        <v>180</v>
      </c>
      <c r="F102" s="204" t="s">
        <v>181</v>
      </c>
      <c r="G102" s="205" t="s">
        <v>137</v>
      </c>
      <c r="H102" s="206">
        <v>180</v>
      </c>
      <c r="I102" s="207"/>
      <c r="J102" s="208">
        <f t="shared" si="10"/>
        <v>0</v>
      </c>
      <c r="K102" s="204" t="s">
        <v>130</v>
      </c>
      <c r="L102" s="209"/>
      <c r="M102" s="210" t="s">
        <v>20</v>
      </c>
      <c r="N102" s="211" t="s">
        <v>45</v>
      </c>
      <c r="O102" s="62"/>
      <c r="P102" s="194">
        <f t="shared" si="11"/>
        <v>0</v>
      </c>
      <c r="Q102" s="194">
        <v>0</v>
      </c>
      <c r="R102" s="194">
        <f t="shared" si="12"/>
        <v>0</v>
      </c>
      <c r="S102" s="194">
        <v>0</v>
      </c>
      <c r="T102" s="195">
        <f t="shared" si="1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6" t="s">
        <v>83</v>
      </c>
      <c r="AT102" s="196" t="s">
        <v>140</v>
      </c>
      <c r="AU102" s="196" t="s">
        <v>83</v>
      </c>
      <c r="AY102" s="15" t="s">
        <v>120</v>
      </c>
      <c r="BE102" s="197">
        <f t="shared" si="14"/>
        <v>0</v>
      </c>
      <c r="BF102" s="197">
        <f t="shared" si="15"/>
        <v>0</v>
      </c>
      <c r="BG102" s="197">
        <f t="shared" si="16"/>
        <v>0</v>
      </c>
      <c r="BH102" s="197">
        <f t="shared" si="17"/>
        <v>0</v>
      </c>
      <c r="BI102" s="197">
        <f t="shared" si="18"/>
        <v>0</v>
      </c>
      <c r="BJ102" s="15" t="s">
        <v>22</v>
      </c>
      <c r="BK102" s="197">
        <f t="shared" si="19"/>
        <v>0</v>
      </c>
      <c r="BL102" s="15" t="s">
        <v>22</v>
      </c>
      <c r="BM102" s="196" t="s">
        <v>182</v>
      </c>
    </row>
    <row r="103" spans="1:65" s="2" customFormat="1" ht="36" customHeight="1">
      <c r="A103" s="32"/>
      <c r="B103" s="33"/>
      <c r="C103" s="185" t="s">
        <v>183</v>
      </c>
      <c r="D103" s="185" t="s">
        <v>122</v>
      </c>
      <c r="E103" s="186" t="s">
        <v>184</v>
      </c>
      <c r="F103" s="187" t="s">
        <v>185</v>
      </c>
      <c r="G103" s="188" t="s">
        <v>155</v>
      </c>
      <c r="H103" s="189">
        <v>10</v>
      </c>
      <c r="I103" s="190"/>
      <c r="J103" s="191">
        <f t="shared" si="10"/>
        <v>0</v>
      </c>
      <c r="K103" s="187" t="s">
        <v>130</v>
      </c>
      <c r="L103" s="37"/>
      <c r="M103" s="192" t="s">
        <v>20</v>
      </c>
      <c r="N103" s="193" t="s">
        <v>45</v>
      </c>
      <c r="O103" s="62"/>
      <c r="P103" s="194">
        <f t="shared" si="11"/>
        <v>0</v>
      </c>
      <c r="Q103" s="194">
        <v>0</v>
      </c>
      <c r="R103" s="194">
        <f t="shared" si="12"/>
        <v>0</v>
      </c>
      <c r="S103" s="194">
        <v>0</v>
      </c>
      <c r="T103" s="195">
        <f t="shared" si="1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6" t="s">
        <v>22</v>
      </c>
      <c r="AT103" s="196" t="s">
        <v>122</v>
      </c>
      <c r="AU103" s="196" t="s">
        <v>83</v>
      </c>
      <c r="AY103" s="15" t="s">
        <v>120</v>
      </c>
      <c r="BE103" s="197">
        <f t="shared" si="14"/>
        <v>0</v>
      </c>
      <c r="BF103" s="197">
        <f t="shared" si="15"/>
        <v>0</v>
      </c>
      <c r="BG103" s="197">
        <f t="shared" si="16"/>
        <v>0</v>
      </c>
      <c r="BH103" s="197">
        <f t="shared" si="17"/>
        <v>0</v>
      </c>
      <c r="BI103" s="197">
        <f t="shared" si="18"/>
        <v>0</v>
      </c>
      <c r="BJ103" s="15" t="s">
        <v>22</v>
      </c>
      <c r="BK103" s="197">
        <f t="shared" si="19"/>
        <v>0</v>
      </c>
      <c r="BL103" s="15" t="s">
        <v>22</v>
      </c>
      <c r="BM103" s="196" t="s">
        <v>186</v>
      </c>
    </row>
    <row r="104" spans="1:65" s="2" customFormat="1" ht="48" customHeight="1">
      <c r="A104" s="32"/>
      <c r="B104" s="33"/>
      <c r="C104" s="185" t="s">
        <v>8</v>
      </c>
      <c r="D104" s="185" t="s">
        <v>122</v>
      </c>
      <c r="E104" s="186" t="s">
        <v>187</v>
      </c>
      <c r="F104" s="187" t="s">
        <v>188</v>
      </c>
      <c r="G104" s="188" t="s">
        <v>137</v>
      </c>
      <c r="H104" s="189">
        <v>5645</v>
      </c>
      <c r="I104" s="190"/>
      <c r="J104" s="191">
        <f t="shared" si="10"/>
        <v>0</v>
      </c>
      <c r="K104" s="187" t="s">
        <v>130</v>
      </c>
      <c r="L104" s="37"/>
      <c r="M104" s="192" t="s">
        <v>20</v>
      </c>
      <c r="N104" s="193" t="s">
        <v>45</v>
      </c>
      <c r="O104" s="62"/>
      <c r="P104" s="194">
        <f t="shared" si="11"/>
        <v>0</v>
      </c>
      <c r="Q104" s="194">
        <v>0</v>
      </c>
      <c r="R104" s="194">
        <f t="shared" si="12"/>
        <v>0</v>
      </c>
      <c r="S104" s="194">
        <v>0</v>
      </c>
      <c r="T104" s="195">
        <f t="shared" si="1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6" t="s">
        <v>22</v>
      </c>
      <c r="AT104" s="196" t="s">
        <v>122</v>
      </c>
      <c r="AU104" s="196" t="s">
        <v>83</v>
      </c>
      <c r="AY104" s="15" t="s">
        <v>120</v>
      </c>
      <c r="BE104" s="197">
        <f t="shared" si="14"/>
        <v>0</v>
      </c>
      <c r="BF104" s="197">
        <f t="shared" si="15"/>
        <v>0</v>
      </c>
      <c r="BG104" s="197">
        <f t="shared" si="16"/>
        <v>0</v>
      </c>
      <c r="BH104" s="197">
        <f t="shared" si="17"/>
        <v>0</v>
      </c>
      <c r="BI104" s="197">
        <f t="shared" si="18"/>
        <v>0</v>
      </c>
      <c r="BJ104" s="15" t="s">
        <v>22</v>
      </c>
      <c r="BK104" s="197">
        <f t="shared" si="19"/>
        <v>0</v>
      </c>
      <c r="BL104" s="15" t="s">
        <v>22</v>
      </c>
      <c r="BM104" s="196" t="s">
        <v>189</v>
      </c>
    </row>
    <row r="105" spans="1:65" s="2" customFormat="1" ht="48" customHeight="1">
      <c r="A105" s="32"/>
      <c r="B105" s="33"/>
      <c r="C105" s="185" t="s">
        <v>190</v>
      </c>
      <c r="D105" s="185" t="s">
        <v>122</v>
      </c>
      <c r="E105" s="186" t="s">
        <v>191</v>
      </c>
      <c r="F105" s="187" t="s">
        <v>192</v>
      </c>
      <c r="G105" s="188" t="s">
        <v>137</v>
      </c>
      <c r="H105" s="189">
        <v>2150</v>
      </c>
      <c r="I105" s="190"/>
      <c r="J105" s="191">
        <f t="shared" si="10"/>
        <v>0</v>
      </c>
      <c r="K105" s="187" t="s">
        <v>130</v>
      </c>
      <c r="L105" s="37"/>
      <c r="M105" s="192" t="s">
        <v>20</v>
      </c>
      <c r="N105" s="193" t="s">
        <v>45</v>
      </c>
      <c r="O105" s="62"/>
      <c r="P105" s="194">
        <f t="shared" si="11"/>
        <v>0</v>
      </c>
      <c r="Q105" s="194">
        <v>0</v>
      </c>
      <c r="R105" s="194">
        <f t="shared" si="12"/>
        <v>0</v>
      </c>
      <c r="S105" s="194">
        <v>0</v>
      </c>
      <c r="T105" s="195">
        <f t="shared" si="1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6" t="s">
        <v>22</v>
      </c>
      <c r="AT105" s="196" t="s">
        <v>122</v>
      </c>
      <c r="AU105" s="196" t="s">
        <v>83</v>
      </c>
      <c r="AY105" s="15" t="s">
        <v>120</v>
      </c>
      <c r="BE105" s="197">
        <f t="shared" si="14"/>
        <v>0</v>
      </c>
      <c r="BF105" s="197">
        <f t="shared" si="15"/>
        <v>0</v>
      </c>
      <c r="BG105" s="197">
        <f t="shared" si="16"/>
        <v>0</v>
      </c>
      <c r="BH105" s="197">
        <f t="shared" si="17"/>
        <v>0</v>
      </c>
      <c r="BI105" s="197">
        <f t="shared" si="18"/>
        <v>0</v>
      </c>
      <c r="BJ105" s="15" t="s">
        <v>22</v>
      </c>
      <c r="BK105" s="197">
        <f t="shared" si="19"/>
        <v>0</v>
      </c>
      <c r="BL105" s="15" t="s">
        <v>22</v>
      </c>
      <c r="BM105" s="196" t="s">
        <v>193</v>
      </c>
    </row>
    <row r="106" spans="1:65" s="2" customFormat="1" ht="24" customHeight="1">
      <c r="A106" s="32"/>
      <c r="B106" s="33"/>
      <c r="C106" s="202" t="s">
        <v>194</v>
      </c>
      <c r="D106" s="202" t="s">
        <v>140</v>
      </c>
      <c r="E106" s="203" t="s">
        <v>195</v>
      </c>
      <c r="F106" s="204" t="s">
        <v>196</v>
      </c>
      <c r="G106" s="205" t="s">
        <v>137</v>
      </c>
      <c r="H106" s="206">
        <v>2645</v>
      </c>
      <c r="I106" s="207"/>
      <c r="J106" s="208">
        <f t="shared" si="10"/>
        <v>0</v>
      </c>
      <c r="K106" s="204" t="s">
        <v>197</v>
      </c>
      <c r="L106" s="209"/>
      <c r="M106" s="210" t="s">
        <v>20</v>
      </c>
      <c r="N106" s="211" t="s">
        <v>45</v>
      </c>
      <c r="O106" s="62"/>
      <c r="P106" s="194">
        <f t="shared" si="11"/>
        <v>0</v>
      </c>
      <c r="Q106" s="194">
        <v>0</v>
      </c>
      <c r="R106" s="194">
        <f t="shared" si="12"/>
        <v>0</v>
      </c>
      <c r="S106" s="194">
        <v>0</v>
      </c>
      <c r="T106" s="195">
        <f t="shared" si="1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6" t="s">
        <v>83</v>
      </c>
      <c r="AT106" s="196" t="s">
        <v>140</v>
      </c>
      <c r="AU106" s="196" t="s">
        <v>83</v>
      </c>
      <c r="AY106" s="15" t="s">
        <v>120</v>
      </c>
      <c r="BE106" s="197">
        <f t="shared" si="14"/>
        <v>0</v>
      </c>
      <c r="BF106" s="197">
        <f t="shared" si="15"/>
        <v>0</v>
      </c>
      <c r="BG106" s="197">
        <f t="shared" si="16"/>
        <v>0</v>
      </c>
      <c r="BH106" s="197">
        <f t="shared" si="17"/>
        <v>0</v>
      </c>
      <c r="BI106" s="197">
        <f t="shared" si="18"/>
        <v>0</v>
      </c>
      <c r="BJ106" s="15" t="s">
        <v>22</v>
      </c>
      <c r="BK106" s="197">
        <f t="shared" si="19"/>
        <v>0</v>
      </c>
      <c r="BL106" s="15" t="s">
        <v>22</v>
      </c>
      <c r="BM106" s="196" t="s">
        <v>198</v>
      </c>
    </row>
    <row r="107" spans="1:65" s="2" customFormat="1" ht="16.5" customHeight="1">
      <c r="A107" s="32"/>
      <c r="B107" s="33"/>
      <c r="C107" s="202" t="s">
        <v>199</v>
      </c>
      <c r="D107" s="202" t="s">
        <v>140</v>
      </c>
      <c r="E107" s="203" t="s">
        <v>200</v>
      </c>
      <c r="F107" s="204" t="s">
        <v>201</v>
      </c>
      <c r="G107" s="205" t="s">
        <v>137</v>
      </c>
      <c r="H107" s="206">
        <v>230</v>
      </c>
      <c r="I107" s="207"/>
      <c r="J107" s="208">
        <f t="shared" si="10"/>
        <v>0</v>
      </c>
      <c r="K107" s="204" t="s">
        <v>130</v>
      </c>
      <c r="L107" s="209"/>
      <c r="M107" s="210" t="s">
        <v>20</v>
      </c>
      <c r="N107" s="211" t="s">
        <v>45</v>
      </c>
      <c r="O107" s="62"/>
      <c r="P107" s="194">
        <f t="shared" si="11"/>
        <v>0</v>
      </c>
      <c r="Q107" s="194">
        <v>0</v>
      </c>
      <c r="R107" s="194">
        <f t="shared" si="12"/>
        <v>0</v>
      </c>
      <c r="S107" s="194">
        <v>0</v>
      </c>
      <c r="T107" s="195">
        <f t="shared" si="1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6" t="s">
        <v>83</v>
      </c>
      <c r="AT107" s="196" t="s">
        <v>140</v>
      </c>
      <c r="AU107" s="196" t="s">
        <v>83</v>
      </c>
      <c r="AY107" s="15" t="s">
        <v>120</v>
      </c>
      <c r="BE107" s="197">
        <f t="shared" si="14"/>
        <v>0</v>
      </c>
      <c r="BF107" s="197">
        <f t="shared" si="15"/>
        <v>0</v>
      </c>
      <c r="BG107" s="197">
        <f t="shared" si="16"/>
        <v>0</v>
      </c>
      <c r="BH107" s="197">
        <f t="shared" si="17"/>
        <v>0</v>
      </c>
      <c r="BI107" s="197">
        <f t="shared" si="18"/>
        <v>0</v>
      </c>
      <c r="BJ107" s="15" t="s">
        <v>22</v>
      </c>
      <c r="BK107" s="197">
        <f t="shared" si="19"/>
        <v>0</v>
      </c>
      <c r="BL107" s="15" t="s">
        <v>22</v>
      </c>
      <c r="BM107" s="196" t="s">
        <v>202</v>
      </c>
    </row>
    <row r="108" spans="1:65" s="2" customFormat="1" ht="24" customHeight="1">
      <c r="A108" s="32"/>
      <c r="B108" s="33"/>
      <c r="C108" s="202" t="s">
        <v>203</v>
      </c>
      <c r="D108" s="202" t="s">
        <v>140</v>
      </c>
      <c r="E108" s="203" t="s">
        <v>204</v>
      </c>
      <c r="F108" s="204" t="s">
        <v>205</v>
      </c>
      <c r="G108" s="205" t="s">
        <v>137</v>
      </c>
      <c r="H108" s="206">
        <v>2100</v>
      </c>
      <c r="I108" s="207"/>
      <c r="J108" s="208">
        <f t="shared" si="10"/>
        <v>0</v>
      </c>
      <c r="K108" s="204" t="s">
        <v>197</v>
      </c>
      <c r="L108" s="209"/>
      <c r="M108" s="210" t="s">
        <v>20</v>
      </c>
      <c r="N108" s="211" t="s">
        <v>45</v>
      </c>
      <c r="O108" s="62"/>
      <c r="P108" s="194">
        <f t="shared" si="11"/>
        <v>0</v>
      </c>
      <c r="Q108" s="194">
        <v>0</v>
      </c>
      <c r="R108" s="194">
        <f t="shared" si="12"/>
        <v>0</v>
      </c>
      <c r="S108" s="194">
        <v>0</v>
      </c>
      <c r="T108" s="195">
        <f t="shared" si="1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6" t="s">
        <v>83</v>
      </c>
      <c r="AT108" s="196" t="s">
        <v>140</v>
      </c>
      <c r="AU108" s="196" t="s">
        <v>83</v>
      </c>
      <c r="AY108" s="15" t="s">
        <v>120</v>
      </c>
      <c r="BE108" s="197">
        <f t="shared" si="14"/>
        <v>0</v>
      </c>
      <c r="BF108" s="197">
        <f t="shared" si="15"/>
        <v>0</v>
      </c>
      <c r="BG108" s="197">
        <f t="shared" si="16"/>
        <v>0</v>
      </c>
      <c r="BH108" s="197">
        <f t="shared" si="17"/>
        <v>0</v>
      </c>
      <c r="BI108" s="197">
        <f t="shared" si="18"/>
        <v>0</v>
      </c>
      <c r="BJ108" s="15" t="s">
        <v>22</v>
      </c>
      <c r="BK108" s="197">
        <f t="shared" si="19"/>
        <v>0</v>
      </c>
      <c r="BL108" s="15" t="s">
        <v>22</v>
      </c>
      <c r="BM108" s="196" t="s">
        <v>206</v>
      </c>
    </row>
    <row r="109" spans="1:65" s="2" customFormat="1" ht="24" customHeight="1">
      <c r="A109" s="32"/>
      <c r="B109" s="33"/>
      <c r="C109" s="202" t="s">
        <v>207</v>
      </c>
      <c r="D109" s="202" t="s">
        <v>140</v>
      </c>
      <c r="E109" s="203" t="s">
        <v>208</v>
      </c>
      <c r="F109" s="204" t="s">
        <v>209</v>
      </c>
      <c r="G109" s="205" t="s">
        <v>137</v>
      </c>
      <c r="H109" s="206">
        <v>670</v>
      </c>
      <c r="I109" s="207"/>
      <c r="J109" s="208">
        <f t="shared" si="10"/>
        <v>0</v>
      </c>
      <c r="K109" s="204" t="s">
        <v>197</v>
      </c>
      <c r="L109" s="209"/>
      <c r="M109" s="210" t="s">
        <v>20</v>
      </c>
      <c r="N109" s="211" t="s">
        <v>45</v>
      </c>
      <c r="O109" s="62"/>
      <c r="P109" s="194">
        <f t="shared" si="11"/>
        <v>0</v>
      </c>
      <c r="Q109" s="194">
        <v>0</v>
      </c>
      <c r="R109" s="194">
        <f t="shared" si="12"/>
        <v>0</v>
      </c>
      <c r="S109" s="194">
        <v>0</v>
      </c>
      <c r="T109" s="195">
        <f t="shared" si="1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6" t="s">
        <v>83</v>
      </c>
      <c r="AT109" s="196" t="s">
        <v>140</v>
      </c>
      <c r="AU109" s="196" t="s">
        <v>83</v>
      </c>
      <c r="AY109" s="15" t="s">
        <v>120</v>
      </c>
      <c r="BE109" s="197">
        <f t="shared" si="14"/>
        <v>0</v>
      </c>
      <c r="BF109" s="197">
        <f t="shared" si="15"/>
        <v>0</v>
      </c>
      <c r="BG109" s="197">
        <f t="shared" si="16"/>
        <v>0</v>
      </c>
      <c r="BH109" s="197">
        <f t="shared" si="17"/>
        <v>0</v>
      </c>
      <c r="BI109" s="197">
        <f t="shared" si="18"/>
        <v>0</v>
      </c>
      <c r="BJ109" s="15" t="s">
        <v>22</v>
      </c>
      <c r="BK109" s="197">
        <f t="shared" si="19"/>
        <v>0</v>
      </c>
      <c r="BL109" s="15" t="s">
        <v>22</v>
      </c>
      <c r="BM109" s="196" t="s">
        <v>210</v>
      </c>
    </row>
    <row r="110" spans="1:65" s="2" customFormat="1" ht="16.5" customHeight="1">
      <c r="A110" s="32"/>
      <c r="B110" s="33"/>
      <c r="C110" s="202" t="s">
        <v>7</v>
      </c>
      <c r="D110" s="202" t="s">
        <v>140</v>
      </c>
      <c r="E110" s="203" t="s">
        <v>211</v>
      </c>
      <c r="F110" s="204" t="s">
        <v>212</v>
      </c>
      <c r="G110" s="205" t="s">
        <v>137</v>
      </c>
      <c r="H110" s="206">
        <v>2150</v>
      </c>
      <c r="I110" s="207"/>
      <c r="J110" s="208">
        <f t="shared" si="10"/>
        <v>0</v>
      </c>
      <c r="K110" s="204" t="s">
        <v>130</v>
      </c>
      <c r="L110" s="209"/>
      <c r="M110" s="210" t="s">
        <v>20</v>
      </c>
      <c r="N110" s="211" t="s">
        <v>45</v>
      </c>
      <c r="O110" s="62"/>
      <c r="P110" s="194">
        <f t="shared" si="11"/>
        <v>0</v>
      </c>
      <c r="Q110" s="194">
        <v>0</v>
      </c>
      <c r="R110" s="194">
        <f t="shared" si="12"/>
        <v>0</v>
      </c>
      <c r="S110" s="194">
        <v>0</v>
      </c>
      <c r="T110" s="195">
        <f t="shared" si="1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6" t="s">
        <v>83</v>
      </c>
      <c r="AT110" s="196" t="s">
        <v>140</v>
      </c>
      <c r="AU110" s="196" t="s">
        <v>83</v>
      </c>
      <c r="AY110" s="15" t="s">
        <v>120</v>
      </c>
      <c r="BE110" s="197">
        <f t="shared" si="14"/>
        <v>0</v>
      </c>
      <c r="BF110" s="197">
        <f t="shared" si="15"/>
        <v>0</v>
      </c>
      <c r="BG110" s="197">
        <f t="shared" si="16"/>
        <v>0</v>
      </c>
      <c r="BH110" s="197">
        <f t="shared" si="17"/>
        <v>0</v>
      </c>
      <c r="BI110" s="197">
        <f t="shared" si="18"/>
        <v>0</v>
      </c>
      <c r="BJ110" s="15" t="s">
        <v>22</v>
      </c>
      <c r="BK110" s="197">
        <f t="shared" si="19"/>
        <v>0</v>
      </c>
      <c r="BL110" s="15" t="s">
        <v>22</v>
      </c>
      <c r="BM110" s="196" t="s">
        <v>213</v>
      </c>
    </row>
    <row r="111" spans="1:65" s="2" customFormat="1" ht="16.5" customHeight="1">
      <c r="A111" s="32"/>
      <c r="B111" s="33"/>
      <c r="C111" s="185" t="s">
        <v>214</v>
      </c>
      <c r="D111" s="185" t="s">
        <v>122</v>
      </c>
      <c r="E111" s="186" t="s">
        <v>215</v>
      </c>
      <c r="F111" s="187" t="s">
        <v>216</v>
      </c>
      <c r="G111" s="188" t="s">
        <v>155</v>
      </c>
      <c r="H111" s="189">
        <v>46</v>
      </c>
      <c r="I111" s="190"/>
      <c r="J111" s="191">
        <f t="shared" si="10"/>
        <v>0</v>
      </c>
      <c r="K111" s="187" t="s">
        <v>130</v>
      </c>
      <c r="L111" s="37"/>
      <c r="M111" s="192" t="s">
        <v>20</v>
      </c>
      <c r="N111" s="193" t="s">
        <v>45</v>
      </c>
      <c r="O111" s="62"/>
      <c r="P111" s="194">
        <f t="shared" si="11"/>
        <v>0</v>
      </c>
      <c r="Q111" s="194">
        <v>0</v>
      </c>
      <c r="R111" s="194">
        <f t="shared" si="12"/>
        <v>0</v>
      </c>
      <c r="S111" s="194">
        <v>0</v>
      </c>
      <c r="T111" s="195">
        <f t="shared" si="1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6" t="s">
        <v>22</v>
      </c>
      <c r="AT111" s="196" t="s">
        <v>122</v>
      </c>
      <c r="AU111" s="196" t="s">
        <v>83</v>
      </c>
      <c r="AY111" s="15" t="s">
        <v>120</v>
      </c>
      <c r="BE111" s="197">
        <f t="shared" si="14"/>
        <v>0</v>
      </c>
      <c r="BF111" s="197">
        <f t="shared" si="15"/>
        <v>0</v>
      </c>
      <c r="BG111" s="197">
        <f t="shared" si="16"/>
        <v>0</v>
      </c>
      <c r="BH111" s="197">
        <f t="shared" si="17"/>
        <v>0</v>
      </c>
      <c r="BI111" s="197">
        <f t="shared" si="18"/>
        <v>0</v>
      </c>
      <c r="BJ111" s="15" t="s">
        <v>22</v>
      </c>
      <c r="BK111" s="197">
        <f t="shared" si="19"/>
        <v>0</v>
      </c>
      <c r="BL111" s="15" t="s">
        <v>22</v>
      </c>
      <c r="BM111" s="196" t="s">
        <v>217</v>
      </c>
    </row>
    <row r="112" spans="1:65" s="2" customFormat="1" ht="16.5" customHeight="1">
      <c r="A112" s="32"/>
      <c r="B112" s="33"/>
      <c r="C112" s="185" t="s">
        <v>218</v>
      </c>
      <c r="D112" s="185" t="s">
        <v>122</v>
      </c>
      <c r="E112" s="186" t="s">
        <v>219</v>
      </c>
      <c r="F112" s="187" t="s">
        <v>220</v>
      </c>
      <c r="G112" s="188" t="s">
        <v>137</v>
      </c>
      <c r="H112" s="189">
        <v>665</v>
      </c>
      <c r="I112" s="190"/>
      <c r="J112" s="191">
        <f t="shared" si="10"/>
        <v>0</v>
      </c>
      <c r="K112" s="187" t="s">
        <v>130</v>
      </c>
      <c r="L112" s="37"/>
      <c r="M112" s="192" t="s">
        <v>20</v>
      </c>
      <c r="N112" s="193" t="s">
        <v>45</v>
      </c>
      <c r="O112" s="62"/>
      <c r="P112" s="194">
        <f t="shared" si="11"/>
        <v>0</v>
      </c>
      <c r="Q112" s="194">
        <v>0</v>
      </c>
      <c r="R112" s="194">
        <f t="shared" si="12"/>
        <v>0</v>
      </c>
      <c r="S112" s="194">
        <v>0</v>
      </c>
      <c r="T112" s="195">
        <f t="shared" si="1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6" t="s">
        <v>22</v>
      </c>
      <c r="AT112" s="196" t="s">
        <v>122</v>
      </c>
      <c r="AU112" s="196" t="s">
        <v>83</v>
      </c>
      <c r="AY112" s="15" t="s">
        <v>120</v>
      </c>
      <c r="BE112" s="197">
        <f t="shared" si="14"/>
        <v>0</v>
      </c>
      <c r="BF112" s="197">
        <f t="shared" si="15"/>
        <v>0</v>
      </c>
      <c r="BG112" s="197">
        <f t="shared" si="16"/>
        <v>0</v>
      </c>
      <c r="BH112" s="197">
        <f t="shared" si="17"/>
        <v>0</v>
      </c>
      <c r="BI112" s="197">
        <f t="shared" si="18"/>
        <v>0</v>
      </c>
      <c r="BJ112" s="15" t="s">
        <v>22</v>
      </c>
      <c r="BK112" s="197">
        <f t="shared" si="19"/>
        <v>0</v>
      </c>
      <c r="BL112" s="15" t="s">
        <v>22</v>
      </c>
      <c r="BM112" s="196" t="s">
        <v>221</v>
      </c>
    </row>
    <row r="113" spans="1:65" s="2" customFormat="1" ht="48" customHeight="1">
      <c r="A113" s="32"/>
      <c r="B113" s="33"/>
      <c r="C113" s="185" t="s">
        <v>222</v>
      </c>
      <c r="D113" s="185" t="s">
        <v>122</v>
      </c>
      <c r="E113" s="186" t="s">
        <v>223</v>
      </c>
      <c r="F113" s="187" t="s">
        <v>224</v>
      </c>
      <c r="G113" s="188" t="s">
        <v>155</v>
      </c>
      <c r="H113" s="189">
        <v>48</v>
      </c>
      <c r="I113" s="190"/>
      <c r="J113" s="191">
        <f t="shared" si="10"/>
        <v>0</v>
      </c>
      <c r="K113" s="187" t="s">
        <v>130</v>
      </c>
      <c r="L113" s="37"/>
      <c r="M113" s="192" t="s">
        <v>20</v>
      </c>
      <c r="N113" s="193" t="s">
        <v>45</v>
      </c>
      <c r="O113" s="62"/>
      <c r="P113" s="194">
        <f t="shared" si="11"/>
        <v>0</v>
      </c>
      <c r="Q113" s="194">
        <v>0</v>
      </c>
      <c r="R113" s="194">
        <f t="shared" si="12"/>
        <v>0</v>
      </c>
      <c r="S113" s="194">
        <v>0</v>
      </c>
      <c r="T113" s="195">
        <f t="shared" si="1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6" t="s">
        <v>22</v>
      </c>
      <c r="AT113" s="196" t="s">
        <v>122</v>
      </c>
      <c r="AU113" s="196" t="s">
        <v>83</v>
      </c>
      <c r="AY113" s="15" t="s">
        <v>120</v>
      </c>
      <c r="BE113" s="197">
        <f t="shared" si="14"/>
        <v>0</v>
      </c>
      <c r="BF113" s="197">
        <f t="shared" si="15"/>
        <v>0</v>
      </c>
      <c r="BG113" s="197">
        <f t="shared" si="16"/>
        <v>0</v>
      </c>
      <c r="BH113" s="197">
        <f t="shared" si="17"/>
        <v>0</v>
      </c>
      <c r="BI113" s="197">
        <f t="shared" si="18"/>
        <v>0</v>
      </c>
      <c r="BJ113" s="15" t="s">
        <v>22</v>
      </c>
      <c r="BK113" s="197">
        <f t="shared" si="19"/>
        <v>0</v>
      </c>
      <c r="BL113" s="15" t="s">
        <v>22</v>
      </c>
      <c r="BM113" s="196" t="s">
        <v>225</v>
      </c>
    </row>
    <row r="114" spans="1:65" s="2" customFormat="1" ht="48" customHeight="1">
      <c r="A114" s="32"/>
      <c r="B114" s="33"/>
      <c r="C114" s="185" t="s">
        <v>226</v>
      </c>
      <c r="D114" s="185" t="s">
        <v>122</v>
      </c>
      <c r="E114" s="186" t="s">
        <v>227</v>
      </c>
      <c r="F114" s="187" t="s">
        <v>228</v>
      </c>
      <c r="G114" s="188" t="s">
        <v>155</v>
      </c>
      <c r="H114" s="189">
        <v>12</v>
      </c>
      <c r="I114" s="190"/>
      <c r="J114" s="191">
        <f t="shared" si="10"/>
        <v>0</v>
      </c>
      <c r="K114" s="187" t="s">
        <v>197</v>
      </c>
      <c r="L114" s="37"/>
      <c r="M114" s="192" t="s">
        <v>20</v>
      </c>
      <c r="N114" s="193" t="s">
        <v>45</v>
      </c>
      <c r="O114" s="62"/>
      <c r="P114" s="194">
        <f t="shared" si="11"/>
        <v>0</v>
      </c>
      <c r="Q114" s="194">
        <v>0</v>
      </c>
      <c r="R114" s="194">
        <f t="shared" si="12"/>
        <v>0</v>
      </c>
      <c r="S114" s="194">
        <v>0</v>
      </c>
      <c r="T114" s="195">
        <f t="shared" si="1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6" t="s">
        <v>22</v>
      </c>
      <c r="AT114" s="196" t="s">
        <v>122</v>
      </c>
      <c r="AU114" s="196" t="s">
        <v>83</v>
      </c>
      <c r="AY114" s="15" t="s">
        <v>120</v>
      </c>
      <c r="BE114" s="197">
        <f t="shared" si="14"/>
        <v>0</v>
      </c>
      <c r="BF114" s="197">
        <f t="shared" si="15"/>
        <v>0</v>
      </c>
      <c r="BG114" s="197">
        <f t="shared" si="16"/>
        <v>0</v>
      </c>
      <c r="BH114" s="197">
        <f t="shared" si="17"/>
        <v>0</v>
      </c>
      <c r="BI114" s="197">
        <f t="shared" si="18"/>
        <v>0</v>
      </c>
      <c r="BJ114" s="15" t="s">
        <v>22</v>
      </c>
      <c r="BK114" s="197">
        <f t="shared" si="19"/>
        <v>0</v>
      </c>
      <c r="BL114" s="15" t="s">
        <v>22</v>
      </c>
      <c r="BM114" s="196" t="s">
        <v>229</v>
      </c>
    </row>
    <row r="115" spans="1:65" s="2" customFormat="1" ht="48" customHeight="1">
      <c r="A115" s="32"/>
      <c r="B115" s="33"/>
      <c r="C115" s="185" t="s">
        <v>230</v>
      </c>
      <c r="D115" s="185" t="s">
        <v>122</v>
      </c>
      <c r="E115" s="186" t="s">
        <v>231</v>
      </c>
      <c r="F115" s="187" t="s">
        <v>232</v>
      </c>
      <c r="G115" s="188" t="s">
        <v>155</v>
      </c>
      <c r="H115" s="189">
        <v>6</v>
      </c>
      <c r="I115" s="190"/>
      <c r="J115" s="191">
        <f t="shared" si="10"/>
        <v>0</v>
      </c>
      <c r="K115" s="187" t="s">
        <v>130</v>
      </c>
      <c r="L115" s="37"/>
      <c r="M115" s="192" t="s">
        <v>20</v>
      </c>
      <c r="N115" s="193" t="s">
        <v>45</v>
      </c>
      <c r="O115" s="62"/>
      <c r="P115" s="194">
        <f t="shared" si="11"/>
        <v>0</v>
      </c>
      <c r="Q115" s="194">
        <v>0</v>
      </c>
      <c r="R115" s="194">
        <f t="shared" si="12"/>
        <v>0</v>
      </c>
      <c r="S115" s="194">
        <v>0</v>
      </c>
      <c r="T115" s="195">
        <f t="shared" si="1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6" t="s">
        <v>22</v>
      </c>
      <c r="AT115" s="196" t="s">
        <v>122</v>
      </c>
      <c r="AU115" s="196" t="s">
        <v>83</v>
      </c>
      <c r="AY115" s="15" t="s">
        <v>120</v>
      </c>
      <c r="BE115" s="197">
        <f t="shared" si="14"/>
        <v>0</v>
      </c>
      <c r="BF115" s="197">
        <f t="shared" si="15"/>
        <v>0</v>
      </c>
      <c r="BG115" s="197">
        <f t="shared" si="16"/>
        <v>0</v>
      </c>
      <c r="BH115" s="197">
        <f t="shared" si="17"/>
        <v>0</v>
      </c>
      <c r="BI115" s="197">
        <f t="shared" si="18"/>
        <v>0</v>
      </c>
      <c r="BJ115" s="15" t="s">
        <v>22</v>
      </c>
      <c r="BK115" s="197">
        <f t="shared" si="19"/>
        <v>0</v>
      </c>
      <c r="BL115" s="15" t="s">
        <v>22</v>
      </c>
      <c r="BM115" s="196" t="s">
        <v>233</v>
      </c>
    </row>
    <row r="116" spans="1:65" s="2" customFormat="1" ht="48" customHeight="1">
      <c r="A116" s="32"/>
      <c r="B116" s="33"/>
      <c r="C116" s="185" t="s">
        <v>234</v>
      </c>
      <c r="D116" s="185" t="s">
        <v>122</v>
      </c>
      <c r="E116" s="186" t="s">
        <v>235</v>
      </c>
      <c r="F116" s="187" t="s">
        <v>236</v>
      </c>
      <c r="G116" s="188" t="s">
        <v>155</v>
      </c>
      <c r="H116" s="189">
        <v>4</v>
      </c>
      <c r="I116" s="190"/>
      <c r="J116" s="191">
        <f t="shared" si="10"/>
        <v>0</v>
      </c>
      <c r="K116" s="187" t="s">
        <v>130</v>
      </c>
      <c r="L116" s="37"/>
      <c r="M116" s="192" t="s">
        <v>20</v>
      </c>
      <c r="N116" s="193" t="s">
        <v>45</v>
      </c>
      <c r="O116" s="62"/>
      <c r="P116" s="194">
        <f t="shared" si="11"/>
        <v>0</v>
      </c>
      <c r="Q116" s="194">
        <v>0</v>
      </c>
      <c r="R116" s="194">
        <f t="shared" si="12"/>
        <v>0</v>
      </c>
      <c r="S116" s="194">
        <v>0</v>
      </c>
      <c r="T116" s="195">
        <f t="shared" si="1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6" t="s">
        <v>22</v>
      </c>
      <c r="AT116" s="196" t="s">
        <v>122</v>
      </c>
      <c r="AU116" s="196" t="s">
        <v>83</v>
      </c>
      <c r="AY116" s="15" t="s">
        <v>120</v>
      </c>
      <c r="BE116" s="197">
        <f t="shared" si="14"/>
        <v>0</v>
      </c>
      <c r="BF116" s="197">
        <f t="shared" si="15"/>
        <v>0</v>
      </c>
      <c r="BG116" s="197">
        <f t="shared" si="16"/>
        <v>0</v>
      </c>
      <c r="BH116" s="197">
        <f t="shared" si="17"/>
        <v>0</v>
      </c>
      <c r="BI116" s="197">
        <f t="shared" si="18"/>
        <v>0</v>
      </c>
      <c r="BJ116" s="15" t="s">
        <v>22</v>
      </c>
      <c r="BK116" s="197">
        <f t="shared" si="19"/>
        <v>0</v>
      </c>
      <c r="BL116" s="15" t="s">
        <v>22</v>
      </c>
      <c r="BM116" s="196" t="s">
        <v>237</v>
      </c>
    </row>
    <row r="117" spans="1:65" s="2" customFormat="1" ht="48" customHeight="1">
      <c r="A117" s="32"/>
      <c r="B117" s="33"/>
      <c r="C117" s="185" t="s">
        <v>238</v>
      </c>
      <c r="D117" s="185" t="s">
        <v>122</v>
      </c>
      <c r="E117" s="186" t="s">
        <v>239</v>
      </c>
      <c r="F117" s="187" t="s">
        <v>240</v>
      </c>
      <c r="G117" s="188" t="s">
        <v>155</v>
      </c>
      <c r="H117" s="189">
        <v>2</v>
      </c>
      <c r="I117" s="190"/>
      <c r="J117" s="191">
        <f t="shared" si="10"/>
        <v>0</v>
      </c>
      <c r="K117" s="187" t="s">
        <v>197</v>
      </c>
      <c r="L117" s="37"/>
      <c r="M117" s="192" t="s">
        <v>20</v>
      </c>
      <c r="N117" s="193" t="s">
        <v>45</v>
      </c>
      <c r="O117" s="62"/>
      <c r="P117" s="194">
        <f t="shared" si="11"/>
        <v>0</v>
      </c>
      <c r="Q117" s="194">
        <v>0</v>
      </c>
      <c r="R117" s="194">
        <f t="shared" si="12"/>
        <v>0</v>
      </c>
      <c r="S117" s="194">
        <v>0</v>
      </c>
      <c r="T117" s="195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6" t="s">
        <v>22</v>
      </c>
      <c r="AT117" s="196" t="s">
        <v>122</v>
      </c>
      <c r="AU117" s="196" t="s">
        <v>83</v>
      </c>
      <c r="AY117" s="15" t="s">
        <v>120</v>
      </c>
      <c r="BE117" s="197">
        <f t="shared" si="14"/>
        <v>0</v>
      </c>
      <c r="BF117" s="197">
        <f t="shared" si="15"/>
        <v>0</v>
      </c>
      <c r="BG117" s="197">
        <f t="shared" si="16"/>
        <v>0</v>
      </c>
      <c r="BH117" s="197">
        <f t="shared" si="17"/>
        <v>0</v>
      </c>
      <c r="BI117" s="197">
        <f t="shared" si="18"/>
        <v>0</v>
      </c>
      <c r="BJ117" s="15" t="s">
        <v>22</v>
      </c>
      <c r="BK117" s="197">
        <f t="shared" si="19"/>
        <v>0</v>
      </c>
      <c r="BL117" s="15" t="s">
        <v>22</v>
      </c>
      <c r="BM117" s="196" t="s">
        <v>241</v>
      </c>
    </row>
    <row r="118" spans="1:65" s="2" customFormat="1" ht="36" customHeight="1">
      <c r="A118" s="32"/>
      <c r="B118" s="33"/>
      <c r="C118" s="185" t="s">
        <v>242</v>
      </c>
      <c r="D118" s="185" t="s">
        <v>122</v>
      </c>
      <c r="E118" s="186" t="s">
        <v>243</v>
      </c>
      <c r="F118" s="187" t="s">
        <v>244</v>
      </c>
      <c r="G118" s="188" t="s">
        <v>155</v>
      </c>
      <c r="H118" s="189">
        <v>3</v>
      </c>
      <c r="I118" s="190"/>
      <c r="J118" s="191">
        <f t="shared" si="10"/>
        <v>0</v>
      </c>
      <c r="K118" s="187" t="s">
        <v>130</v>
      </c>
      <c r="L118" s="37"/>
      <c r="M118" s="192" t="s">
        <v>20</v>
      </c>
      <c r="N118" s="193" t="s">
        <v>45</v>
      </c>
      <c r="O118" s="62"/>
      <c r="P118" s="194">
        <f t="shared" si="11"/>
        <v>0</v>
      </c>
      <c r="Q118" s="194">
        <v>0</v>
      </c>
      <c r="R118" s="194">
        <f t="shared" si="12"/>
        <v>0</v>
      </c>
      <c r="S118" s="194">
        <v>0</v>
      </c>
      <c r="T118" s="195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6" t="s">
        <v>22</v>
      </c>
      <c r="AT118" s="196" t="s">
        <v>122</v>
      </c>
      <c r="AU118" s="196" t="s">
        <v>83</v>
      </c>
      <c r="AY118" s="15" t="s">
        <v>120</v>
      </c>
      <c r="BE118" s="197">
        <f t="shared" si="14"/>
        <v>0</v>
      </c>
      <c r="BF118" s="197">
        <f t="shared" si="15"/>
        <v>0</v>
      </c>
      <c r="BG118" s="197">
        <f t="shared" si="16"/>
        <v>0</v>
      </c>
      <c r="BH118" s="197">
        <f t="shared" si="17"/>
        <v>0</v>
      </c>
      <c r="BI118" s="197">
        <f t="shared" si="18"/>
        <v>0</v>
      </c>
      <c r="BJ118" s="15" t="s">
        <v>22</v>
      </c>
      <c r="BK118" s="197">
        <f t="shared" si="19"/>
        <v>0</v>
      </c>
      <c r="BL118" s="15" t="s">
        <v>22</v>
      </c>
      <c r="BM118" s="196" t="s">
        <v>245</v>
      </c>
    </row>
    <row r="119" spans="1:65" s="2" customFormat="1" ht="24" customHeight="1">
      <c r="A119" s="32"/>
      <c r="B119" s="33"/>
      <c r="C119" s="202" t="s">
        <v>246</v>
      </c>
      <c r="D119" s="202" t="s">
        <v>140</v>
      </c>
      <c r="E119" s="203" t="s">
        <v>247</v>
      </c>
      <c r="F119" s="204" t="s">
        <v>248</v>
      </c>
      <c r="G119" s="205" t="s">
        <v>155</v>
      </c>
      <c r="H119" s="206">
        <v>3</v>
      </c>
      <c r="I119" s="207"/>
      <c r="J119" s="208">
        <f t="shared" si="10"/>
        <v>0</v>
      </c>
      <c r="K119" s="204" t="s">
        <v>130</v>
      </c>
      <c r="L119" s="209"/>
      <c r="M119" s="210" t="s">
        <v>20</v>
      </c>
      <c r="N119" s="211" t="s">
        <v>45</v>
      </c>
      <c r="O119" s="62"/>
      <c r="P119" s="194">
        <f t="shared" si="11"/>
        <v>0</v>
      </c>
      <c r="Q119" s="194">
        <v>0</v>
      </c>
      <c r="R119" s="194">
        <f t="shared" si="12"/>
        <v>0</v>
      </c>
      <c r="S119" s="194">
        <v>0</v>
      </c>
      <c r="T119" s="195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6" t="s">
        <v>165</v>
      </c>
      <c r="AT119" s="196" t="s">
        <v>140</v>
      </c>
      <c r="AU119" s="196" t="s">
        <v>83</v>
      </c>
      <c r="AY119" s="15" t="s">
        <v>120</v>
      </c>
      <c r="BE119" s="197">
        <f t="shared" si="14"/>
        <v>0</v>
      </c>
      <c r="BF119" s="197">
        <f t="shared" si="15"/>
        <v>0</v>
      </c>
      <c r="BG119" s="197">
        <f t="shared" si="16"/>
        <v>0</v>
      </c>
      <c r="BH119" s="197">
        <f t="shared" si="17"/>
        <v>0</v>
      </c>
      <c r="BI119" s="197">
        <f t="shared" si="18"/>
        <v>0</v>
      </c>
      <c r="BJ119" s="15" t="s">
        <v>22</v>
      </c>
      <c r="BK119" s="197">
        <f t="shared" si="19"/>
        <v>0</v>
      </c>
      <c r="BL119" s="15" t="s">
        <v>165</v>
      </c>
      <c r="BM119" s="196" t="s">
        <v>249</v>
      </c>
    </row>
    <row r="120" spans="1:65" s="12" customFormat="1" ht="22.9" customHeight="1">
      <c r="B120" s="169"/>
      <c r="C120" s="170"/>
      <c r="D120" s="171" t="s">
        <v>73</v>
      </c>
      <c r="E120" s="183" t="s">
        <v>144</v>
      </c>
      <c r="F120" s="183" t="s">
        <v>250</v>
      </c>
      <c r="G120" s="170"/>
      <c r="H120" s="170"/>
      <c r="I120" s="173"/>
      <c r="J120" s="184">
        <f>BK120</f>
        <v>0</v>
      </c>
      <c r="K120" s="170"/>
      <c r="L120" s="175"/>
      <c r="M120" s="176"/>
      <c r="N120" s="177"/>
      <c r="O120" s="177"/>
      <c r="P120" s="178">
        <f>SUM(P121:P167)</f>
        <v>0</v>
      </c>
      <c r="Q120" s="177"/>
      <c r="R120" s="178">
        <f>SUM(R121:R167)</f>
        <v>0</v>
      </c>
      <c r="S120" s="177"/>
      <c r="T120" s="179">
        <f>SUM(T121:T167)</f>
        <v>0</v>
      </c>
      <c r="AR120" s="180" t="s">
        <v>22</v>
      </c>
      <c r="AT120" s="181" t="s">
        <v>73</v>
      </c>
      <c r="AU120" s="181" t="s">
        <v>22</v>
      </c>
      <c r="AY120" s="180" t="s">
        <v>120</v>
      </c>
      <c r="BK120" s="182">
        <f>SUM(BK121:BK167)</f>
        <v>0</v>
      </c>
    </row>
    <row r="121" spans="1:65" s="2" customFormat="1" ht="16.5" customHeight="1">
      <c r="A121" s="32"/>
      <c r="B121" s="33"/>
      <c r="C121" s="185" t="s">
        <v>251</v>
      </c>
      <c r="D121" s="185" t="s">
        <v>122</v>
      </c>
      <c r="E121" s="186" t="s">
        <v>252</v>
      </c>
      <c r="F121" s="187" t="s">
        <v>253</v>
      </c>
      <c r="G121" s="188" t="s">
        <v>155</v>
      </c>
      <c r="H121" s="189">
        <v>1</v>
      </c>
      <c r="I121" s="190"/>
      <c r="J121" s="191">
        <f t="shared" ref="J121:J167" si="20">ROUND(I121*H121,2)</f>
        <v>0</v>
      </c>
      <c r="K121" s="187" t="s">
        <v>130</v>
      </c>
      <c r="L121" s="37"/>
      <c r="M121" s="192" t="s">
        <v>20</v>
      </c>
      <c r="N121" s="193" t="s">
        <v>45</v>
      </c>
      <c r="O121" s="62"/>
      <c r="P121" s="194">
        <f t="shared" ref="P121:P167" si="21">O121*H121</f>
        <v>0</v>
      </c>
      <c r="Q121" s="194">
        <v>0</v>
      </c>
      <c r="R121" s="194">
        <f t="shared" ref="R121:R167" si="22">Q121*H121</f>
        <v>0</v>
      </c>
      <c r="S121" s="194">
        <v>0</v>
      </c>
      <c r="T121" s="195">
        <f t="shared" ref="T121:T167" si="23"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6" t="s">
        <v>22</v>
      </c>
      <c r="AT121" s="196" t="s">
        <v>122</v>
      </c>
      <c r="AU121" s="196" t="s">
        <v>83</v>
      </c>
      <c r="AY121" s="15" t="s">
        <v>120</v>
      </c>
      <c r="BE121" s="197">
        <f t="shared" ref="BE121:BE167" si="24">IF(N121="základní",J121,0)</f>
        <v>0</v>
      </c>
      <c r="BF121" s="197">
        <f t="shared" ref="BF121:BF167" si="25">IF(N121="snížená",J121,0)</f>
        <v>0</v>
      </c>
      <c r="BG121" s="197">
        <f t="shared" ref="BG121:BG167" si="26">IF(N121="zákl. přenesená",J121,0)</f>
        <v>0</v>
      </c>
      <c r="BH121" s="197">
        <f t="shared" ref="BH121:BH167" si="27">IF(N121="sníž. přenesená",J121,0)</f>
        <v>0</v>
      </c>
      <c r="BI121" s="197">
        <f t="shared" ref="BI121:BI167" si="28">IF(N121="nulová",J121,0)</f>
        <v>0</v>
      </c>
      <c r="BJ121" s="15" t="s">
        <v>22</v>
      </c>
      <c r="BK121" s="197">
        <f t="shared" ref="BK121:BK167" si="29">ROUND(I121*H121,2)</f>
        <v>0</v>
      </c>
      <c r="BL121" s="15" t="s">
        <v>22</v>
      </c>
      <c r="BM121" s="196" t="s">
        <v>254</v>
      </c>
    </row>
    <row r="122" spans="1:65" s="2" customFormat="1" ht="16.5" customHeight="1">
      <c r="A122" s="32"/>
      <c r="B122" s="33"/>
      <c r="C122" s="185" t="s">
        <v>255</v>
      </c>
      <c r="D122" s="185" t="s">
        <v>122</v>
      </c>
      <c r="E122" s="186" t="s">
        <v>256</v>
      </c>
      <c r="F122" s="187" t="s">
        <v>257</v>
      </c>
      <c r="G122" s="188" t="s">
        <v>155</v>
      </c>
      <c r="H122" s="189">
        <v>2</v>
      </c>
      <c r="I122" s="190"/>
      <c r="J122" s="191">
        <f t="shared" si="20"/>
        <v>0</v>
      </c>
      <c r="K122" s="187" t="s">
        <v>130</v>
      </c>
      <c r="L122" s="37"/>
      <c r="M122" s="192" t="s">
        <v>20</v>
      </c>
      <c r="N122" s="193" t="s">
        <v>45</v>
      </c>
      <c r="O122" s="62"/>
      <c r="P122" s="194">
        <f t="shared" si="21"/>
        <v>0</v>
      </c>
      <c r="Q122" s="194">
        <v>0</v>
      </c>
      <c r="R122" s="194">
        <f t="shared" si="22"/>
        <v>0</v>
      </c>
      <c r="S122" s="194">
        <v>0</v>
      </c>
      <c r="T122" s="195">
        <f t="shared" si="2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6" t="s">
        <v>22</v>
      </c>
      <c r="AT122" s="196" t="s">
        <v>122</v>
      </c>
      <c r="AU122" s="196" t="s">
        <v>83</v>
      </c>
      <c r="AY122" s="15" t="s">
        <v>120</v>
      </c>
      <c r="BE122" s="197">
        <f t="shared" si="24"/>
        <v>0</v>
      </c>
      <c r="BF122" s="197">
        <f t="shared" si="25"/>
        <v>0</v>
      </c>
      <c r="BG122" s="197">
        <f t="shared" si="26"/>
        <v>0</v>
      </c>
      <c r="BH122" s="197">
        <f t="shared" si="27"/>
        <v>0</v>
      </c>
      <c r="BI122" s="197">
        <f t="shared" si="28"/>
        <v>0</v>
      </c>
      <c r="BJ122" s="15" t="s">
        <v>22</v>
      </c>
      <c r="BK122" s="197">
        <f t="shared" si="29"/>
        <v>0</v>
      </c>
      <c r="BL122" s="15" t="s">
        <v>22</v>
      </c>
      <c r="BM122" s="196" t="s">
        <v>258</v>
      </c>
    </row>
    <row r="123" spans="1:65" s="2" customFormat="1" ht="16.5" customHeight="1">
      <c r="A123" s="32"/>
      <c r="B123" s="33"/>
      <c r="C123" s="185" t="s">
        <v>259</v>
      </c>
      <c r="D123" s="185" t="s">
        <v>122</v>
      </c>
      <c r="E123" s="186" t="s">
        <v>260</v>
      </c>
      <c r="F123" s="187" t="s">
        <v>261</v>
      </c>
      <c r="G123" s="188" t="s">
        <v>155</v>
      </c>
      <c r="H123" s="189">
        <v>10</v>
      </c>
      <c r="I123" s="190"/>
      <c r="J123" s="191">
        <f t="shared" si="20"/>
        <v>0</v>
      </c>
      <c r="K123" s="187" t="s">
        <v>130</v>
      </c>
      <c r="L123" s="37"/>
      <c r="M123" s="192" t="s">
        <v>20</v>
      </c>
      <c r="N123" s="193" t="s">
        <v>45</v>
      </c>
      <c r="O123" s="62"/>
      <c r="P123" s="194">
        <f t="shared" si="21"/>
        <v>0</v>
      </c>
      <c r="Q123" s="194">
        <v>0</v>
      </c>
      <c r="R123" s="194">
        <f t="shared" si="22"/>
        <v>0</v>
      </c>
      <c r="S123" s="194">
        <v>0</v>
      </c>
      <c r="T123" s="195">
        <f t="shared" si="2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6" t="s">
        <v>22</v>
      </c>
      <c r="AT123" s="196" t="s">
        <v>122</v>
      </c>
      <c r="AU123" s="196" t="s">
        <v>83</v>
      </c>
      <c r="AY123" s="15" t="s">
        <v>120</v>
      </c>
      <c r="BE123" s="197">
        <f t="shared" si="24"/>
        <v>0</v>
      </c>
      <c r="BF123" s="197">
        <f t="shared" si="25"/>
        <v>0</v>
      </c>
      <c r="BG123" s="197">
        <f t="shared" si="26"/>
        <v>0</v>
      </c>
      <c r="BH123" s="197">
        <f t="shared" si="27"/>
        <v>0</v>
      </c>
      <c r="BI123" s="197">
        <f t="shared" si="28"/>
        <v>0</v>
      </c>
      <c r="BJ123" s="15" t="s">
        <v>22</v>
      </c>
      <c r="BK123" s="197">
        <f t="shared" si="29"/>
        <v>0</v>
      </c>
      <c r="BL123" s="15" t="s">
        <v>22</v>
      </c>
      <c r="BM123" s="196" t="s">
        <v>262</v>
      </c>
    </row>
    <row r="124" spans="1:65" s="2" customFormat="1" ht="16.5" customHeight="1">
      <c r="A124" s="32"/>
      <c r="B124" s="33"/>
      <c r="C124" s="185" t="s">
        <v>263</v>
      </c>
      <c r="D124" s="185" t="s">
        <v>122</v>
      </c>
      <c r="E124" s="186" t="s">
        <v>264</v>
      </c>
      <c r="F124" s="187" t="s">
        <v>265</v>
      </c>
      <c r="G124" s="188" t="s">
        <v>155</v>
      </c>
      <c r="H124" s="189">
        <v>2</v>
      </c>
      <c r="I124" s="190"/>
      <c r="J124" s="191">
        <f t="shared" si="20"/>
        <v>0</v>
      </c>
      <c r="K124" s="187" t="s">
        <v>130</v>
      </c>
      <c r="L124" s="37"/>
      <c r="M124" s="192" t="s">
        <v>20</v>
      </c>
      <c r="N124" s="193" t="s">
        <v>45</v>
      </c>
      <c r="O124" s="62"/>
      <c r="P124" s="194">
        <f t="shared" si="21"/>
        <v>0</v>
      </c>
      <c r="Q124" s="194">
        <v>0</v>
      </c>
      <c r="R124" s="194">
        <f t="shared" si="22"/>
        <v>0</v>
      </c>
      <c r="S124" s="194">
        <v>0</v>
      </c>
      <c r="T124" s="195">
        <f t="shared" si="2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6" t="s">
        <v>22</v>
      </c>
      <c r="AT124" s="196" t="s">
        <v>122</v>
      </c>
      <c r="AU124" s="196" t="s">
        <v>83</v>
      </c>
      <c r="AY124" s="15" t="s">
        <v>120</v>
      </c>
      <c r="BE124" s="197">
        <f t="shared" si="24"/>
        <v>0</v>
      </c>
      <c r="BF124" s="197">
        <f t="shared" si="25"/>
        <v>0</v>
      </c>
      <c r="BG124" s="197">
        <f t="shared" si="26"/>
        <v>0</v>
      </c>
      <c r="BH124" s="197">
        <f t="shared" si="27"/>
        <v>0</v>
      </c>
      <c r="BI124" s="197">
        <f t="shared" si="28"/>
        <v>0</v>
      </c>
      <c r="BJ124" s="15" t="s">
        <v>22</v>
      </c>
      <c r="BK124" s="197">
        <f t="shared" si="29"/>
        <v>0</v>
      </c>
      <c r="BL124" s="15" t="s">
        <v>22</v>
      </c>
      <c r="BM124" s="196" t="s">
        <v>266</v>
      </c>
    </row>
    <row r="125" spans="1:65" s="2" customFormat="1" ht="16.5" customHeight="1">
      <c r="A125" s="32"/>
      <c r="B125" s="33"/>
      <c r="C125" s="185" t="s">
        <v>267</v>
      </c>
      <c r="D125" s="185" t="s">
        <v>122</v>
      </c>
      <c r="E125" s="186" t="s">
        <v>268</v>
      </c>
      <c r="F125" s="187" t="s">
        <v>269</v>
      </c>
      <c r="G125" s="188" t="s">
        <v>155</v>
      </c>
      <c r="H125" s="189">
        <v>50</v>
      </c>
      <c r="I125" s="190"/>
      <c r="J125" s="191">
        <f t="shared" si="20"/>
        <v>0</v>
      </c>
      <c r="K125" s="187" t="s">
        <v>130</v>
      </c>
      <c r="L125" s="37"/>
      <c r="M125" s="192" t="s">
        <v>20</v>
      </c>
      <c r="N125" s="193" t="s">
        <v>45</v>
      </c>
      <c r="O125" s="62"/>
      <c r="P125" s="194">
        <f t="shared" si="21"/>
        <v>0</v>
      </c>
      <c r="Q125" s="194">
        <v>0</v>
      </c>
      <c r="R125" s="194">
        <f t="shared" si="22"/>
        <v>0</v>
      </c>
      <c r="S125" s="194">
        <v>0</v>
      </c>
      <c r="T125" s="195">
        <f t="shared" si="2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6" t="s">
        <v>22</v>
      </c>
      <c r="AT125" s="196" t="s">
        <v>122</v>
      </c>
      <c r="AU125" s="196" t="s">
        <v>83</v>
      </c>
      <c r="AY125" s="15" t="s">
        <v>120</v>
      </c>
      <c r="BE125" s="197">
        <f t="shared" si="24"/>
        <v>0</v>
      </c>
      <c r="BF125" s="197">
        <f t="shared" si="25"/>
        <v>0</v>
      </c>
      <c r="BG125" s="197">
        <f t="shared" si="26"/>
        <v>0</v>
      </c>
      <c r="BH125" s="197">
        <f t="shared" si="27"/>
        <v>0</v>
      </c>
      <c r="BI125" s="197">
        <f t="shared" si="28"/>
        <v>0</v>
      </c>
      <c r="BJ125" s="15" t="s">
        <v>22</v>
      </c>
      <c r="BK125" s="197">
        <f t="shared" si="29"/>
        <v>0</v>
      </c>
      <c r="BL125" s="15" t="s">
        <v>22</v>
      </c>
      <c r="BM125" s="196" t="s">
        <v>270</v>
      </c>
    </row>
    <row r="126" spans="1:65" s="2" customFormat="1" ht="16.5" customHeight="1">
      <c r="A126" s="32"/>
      <c r="B126" s="33"/>
      <c r="C126" s="185" t="s">
        <v>271</v>
      </c>
      <c r="D126" s="185" t="s">
        <v>122</v>
      </c>
      <c r="E126" s="186" t="s">
        <v>272</v>
      </c>
      <c r="F126" s="187" t="s">
        <v>273</v>
      </c>
      <c r="G126" s="188" t="s">
        <v>155</v>
      </c>
      <c r="H126" s="189">
        <v>2</v>
      </c>
      <c r="I126" s="190"/>
      <c r="J126" s="191">
        <f t="shared" si="20"/>
        <v>0</v>
      </c>
      <c r="K126" s="187" t="s">
        <v>130</v>
      </c>
      <c r="L126" s="37"/>
      <c r="M126" s="192" t="s">
        <v>20</v>
      </c>
      <c r="N126" s="193" t="s">
        <v>45</v>
      </c>
      <c r="O126" s="62"/>
      <c r="P126" s="194">
        <f t="shared" si="21"/>
        <v>0</v>
      </c>
      <c r="Q126" s="194">
        <v>0</v>
      </c>
      <c r="R126" s="194">
        <f t="shared" si="22"/>
        <v>0</v>
      </c>
      <c r="S126" s="194">
        <v>0</v>
      </c>
      <c r="T126" s="195">
        <f t="shared" si="2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6" t="s">
        <v>22</v>
      </c>
      <c r="AT126" s="196" t="s">
        <v>122</v>
      </c>
      <c r="AU126" s="196" t="s">
        <v>83</v>
      </c>
      <c r="AY126" s="15" t="s">
        <v>120</v>
      </c>
      <c r="BE126" s="197">
        <f t="shared" si="24"/>
        <v>0</v>
      </c>
      <c r="BF126" s="197">
        <f t="shared" si="25"/>
        <v>0</v>
      </c>
      <c r="BG126" s="197">
        <f t="shared" si="26"/>
        <v>0</v>
      </c>
      <c r="BH126" s="197">
        <f t="shared" si="27"/>
        <v>0</v>
      </c>
      <c r="BI126" s="197">
        <f t="shared" si="28"/>
        <v>0</v>
      </c>
      <c r="BJ126" s="15" t="s">
        <v>22</v>
      </c>
      <c r="BK126" s="197">
        <f t="shared" si="29"/>
        <v>0</v>
      </c>
      <c r="BL126" s="15" t="s">
        <v>22</v>
      </c>
      <c r="BM126" s="196" t="s">
        <v>274</v>
      </c>
    </row>
    <row r="127" spans="1:65" s="2" customFormat="1" ht="16.5" customHeight="1">
      <c r="A127" s="32"/>
      <c r="B127" s="33"/>
      <c r="C127" s="185" t="s">
        <v>275</v>
      </c>
      <c r="D127" s="185" t="s">
        <v>122</v>
      </c>
      <c r="E127" s="186" t="s">
        <v>276</v>
      </c>
      <c r="F127" s="187" t="s">
        <v>277</v>
      </c>
      <c r="G127" s="188" t="s">
        <v>155</v>
      </c>
      <c r="H127" s="189">
        <v>3</v>
      </c>
      <c r="I127" s="190"/>
      <c r="J127" s="191">
        <f t="shared" si="20"/>
        <v>0</v>
      </c>
      <c r="K127" s="187" t="s">
        <v>130</v>
      </c>
      <c r="L127" s="37"/>
      <c r="M127" s="192" t="s">
        <v>20</v>
      </c>
      <c r="N127" s="193" t="s">
        <v>45</v>
      </c>
      <c r="O127" s="62"/>
      <c r="P127" s="194">
        <f t="shared" si="21"/>
        <v>0</v>
      </c>
      <c r="Q127" s="194">
        <v>0</v>
      </c>
      <c r="R127" s="194">
        <f t="shared" si="22"/>
        <v>0</v>
      </c>
      <c r="S127" s="194">
        <v>0</v>
      </c>
      <c r="T127" s="195">
        <f t="shared" si="2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6" t="s">
        <v>22</v>
      </c>
      <c r="AT127" s="196" t="s">
        <v>122</v>
      </c>
      <c r="AU127" s="196" t="s">
        <v>83</v>
      </c>
      <c r="AY127" s="15" t="s">
        <v>120</v>
      </c>
      <c r="BE127" s="197">
        <f t="shared" si="24"/>
        <v>0</v>
      </c>
      <c r="BF127" s="197">
        <f t="shared" si="25"/>
        <v>0</v>
      </c>
      <c r="BG127" s="197">
        <f t="shared" si="26"/>
        <v>0</v>
      </c>
      <c r="BH127" s="197">
        <f t="shared" si="27"/>
        <v>0</v>
      </c>
      <c r="BI127" s="197">
        <f t="shared" si="28"/>
        <v>0</v>
      </c>
      <c r="BJ127" s="15" t="s">
        <v>22</v>
      </c>
      <c r="BK127" s="197">
        <f t="shared" si="29"/>
        <v>0</v>
      </c>
      <c r="BL127" s="15" t="s">
        <v>22</v>
      </c>
      <c r="BM127" s="196" t="s">
        <v>278</v>
      </c>
    </row>
    <row r="128" spans="1:65" s="2" customFormat="1" ht="16.5" customHeight="1">
      <c r="A128" s="32"/>
      <c r="B128" s="33"/>
      <c r="C128" s="185" t="s">
        <v>279</v>
      </c>
      <c r="D128" s="185" t="s">
        <v>122</v>
      </c>
      <c r="E128" s="186" t="s">
        <v>280</v>
      </c>
      <c r="F128" s="187" t="s">
        <v>281</v>
      </c>
      <c r="G128" s="188" t="s">
        <v>155</v>
      </c>
      <c r="H128" s="189">
        <v>75</v>
      </c>
      <c r="I128" s="190"/>
      <c r="J128" s="191">
        <f t="shared" si="20"/>
        <v>0</v>
      </c>
      <c r="K128" s="187" t="s">
        <v>130</v>
      </c>
      <c r="L128" s="37"/>
      <c r="M128" s="192" t="s">
        <v>20</v>
      </c>
      <c r="N128" s="193" t="s">
        <v>45</v>
      </c>
      <c r="O128" s="62"/>
      <c r="P128" s="194">
        <f t="shared" si="21"/>
        <v>0</v>
      </c>
      <c r="Q128" s="194">
        <v>0</v>
      </c>
      <c r="R128" s="194">
        <f t="shared" si="22"/>
        <v>0</v>
      </c>
      <c r="S128" s="194">
        <v>0</v>
      </c>
      <c r="T128" s="195">
        <f t="shared" si="2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6" t="s">
        <v>22</v>
      </c>
      <c r="AT128" s="196" t="s">
        <v>122</v>
      </c>
      <c r="AU128" s="196" t="s">
        <v>83</v>
      </c>
      <c r="AY128" s="15" t="s">
        <v>120</v>
      </c>
      <c r="BE128" s="197">
        <f t="shared" si="24"/>
        <v>0</v>
      </c>
      <c r="BF128" s="197">
        <f t="shared" si="25"/>
        <v>0</v>
      </c>
      <c r="BG128" s="197">
        <f t="shared" si="26"/>
        <v>0</v>
      </c>
      <c r="BH128" s="197">
        <f t="shared" si="27"/>
        <v>0</v>
      </c>
      <c r="BI128" s="197">
        <f t="shared" si="28"/>
        <v>0</v>
      </c>
      <c r="BJ128" s="15" t="s">
        <v>22</v>
      </c>
      <c r="BK128" s="197">
        <f t="shared" si="29"/>
        <v>0</v>
      </c>
      <c r="BL128" s="15" t="s">
        <v>22</v>
      </c>
      <c r="BM128" s="196" t="s">
        <v>282</v>
      </c>
    </row>
    <row r="129" spans="1:65" s="2" customFormat="1" ht="16.5" customHeight="1">
      <c r="A129" s="32"/>
      <c r="B129" s="33"/>
      <c r="C129" s="185" t="s">
        <v>283</v>
      </c>
      <c r="D129" s="185" t="s">
        <v>122</v>
      </c>
      <c r="E129" s="186" t="s">
        <v>284</v>
      </c>
      <c r="F129" s="187" t="s">
        <v>285</v>
      </c>
      <c r="G129" s="188" t="s">
        <v>155</v>
      </c>
      <c r="H129" s="189">
        <v>75</v>
      </c>
      <c r="I129" s="190"/>
      <c r="J129" s="191">
        <f t="shared" si="20"/>
        <v>0</v>
      </c>
      <c r="K129" s="187" t="s">
        <v>130</v>
      </c>
      <c r="L129" s="37"/>
      <c r="M129" s="192" t="s">
        <v>20</v>
      </c>
      <c r="N129" s="193" t="s">
        <v>45</v>
      </c>
      <c r="O129" s="62"/>
      <c r="P129" s="194">
        <f t="shared" si="21"/>
        <v>0</v>
      </c>
      <c r="Q129" s="194">
        <v>0</v>
      </c>
      <c r="R129" s="194">
        <f t="shared" si="22"/>
        <v>0</v>
      </c>
      <c r="S129" s="194">
        <v>0</v>
      </c>
      <c r="T129" s="195">
        <f t="shared" si="2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6" t="s">
        <v>22</v>
      </c>
      <c r="AT129" s="196" t="s">
        <v>122</v>
      </c>
      <c r="AU129" s="196" t="s">
        <v>83</v>
      </c>
      <c r="AY129" s="15" t="s">
        <v>120</v>
      </c>
      <c r="BE129" s="197">
        <f t="shared" si="24"/>
        <v>0</v>
      </c>
      <c r="BF129" s="197">
        <f t="shared" si="25"/>
        <v>0</v>
      </c>
      <c r="BG129" s="197">
        <f t="shared" si="26"/>
        <v>0</v>
      </c>
      <c r="BH129" s="197">
        <f t="shared" si="27"/>
        <v>0</v>
      </c>
      <c r="BI129" s="197">
        <f t="shared" si="28"/>
        <v>0</v>
      </c>
      <c r="BJ129" s="15" t="s">
        <v>22</v>
      </c>
      <c r="BK129" s="197">
        <f t="shared" si="29"/>
        <v>0</v>
      </c>
      <c r="BL129" s="15" t="s">
        <v>22</v>
      </c>
      <c r="BM129" s="196" t="s">
        <v>286</v>
      </c>
    </row>
    <row r="130" spans="1:65" s="2" customFormat="1" ht="16.5" customHeight="1">
      <c r="A130" s="32"/>
      <c r="B130" s="33"/>
      <c r="C130" s="185" t="s">
        <v>287</v>
      </c>
      <c r="D130" s="185" t="s">
        <v>122</v>
      </c>
      <c r="E130" s="186" t="s">
        <v>288</v>
      </c>
      <c r="F130" s="187" t="s">
        <v>289</v>
      </c>
      <c r="G130" s="188" t="s">
        <v>155</v>
      </c>
      <c r="H130" s="189">
        <v>100</v>
      </c>
      <c r="I130" s="190"/>
      <c r="J130" s="191">
        <f t="shared" si="20"/>
        <v>0</v>
      </c>
      <c r="K130" s="187" t="s">
        <v>130</v>
      </c>
      <c r="L130" s="37"/>
      <c r="M130" s="192" t="s">
        <v>20</v>
      </c>
      <c r="N130" s="193" t="s">
        <v>45</v>
      </c>
      <c r="O130" s="62"/>
      <c r="P130" s="194">
        <f t="shared" si="21"/>
        <v>0</v>
      </c>
      <c r="Q130" s="194">
        <v>0</v>
      </c>
      <c r="R130" s="194">
        <f t="shared" si="22"/>
        <v>0</v>
      </c>
      <c r="S130" s="194">
        <v>0</v>
      </c>
      <c r="T130" s="195">
        <f t="shared" si="2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6" t="s">
        <v>22</v>
      </c>
      <c r="AT130" s="196" t="s">
        <v>122</v>
      </c>
      <c r="AU130" s="196" t="s">
        <v>83</v>
      </c>
      <c r="AY130" s="15" t="s">
        <v>120</v>
      </c>
      <c r="BE130" s="197">
        <f t="shared" si="24"/>
        <v>0</v>
      </c>
      <c r="BF130" s="197">
        <f t="shared" si="25"/>
        <v>0</v>
      </c>
      <c r="BG130" s="197">
        <f t="shared" si="26"/>
        <v>0</v>
      </c>
      <c r="BH130" s="197">
        <f t="shared" si="27"/>
        <v>0</v>
      </c>
      <c r="BI130" s="197">
        <f t="shared" si="28"/>
        <v>0</v>
      </c>
      <c r="BJ130" s="15" t="s">
        <v>22</v>
      </c>
      <c r="BK130" s="197">
        <f t="shared" si="29"/>
        <v>0</v>
      </c>
      <c r="BL130" s="15" t="s">
        <v>22</v>
      </c>
      <c r="BM130" s="196" t="s">
        <v>290</v>
      </c>
    </row>
    <row r="131" spans="1:65" s="2" customFormat="1" ht="24" customHeight="1">
      <c r="A131" s="32"/>
      <c r="B131" s="33"/>
      <c r="C131" s="185" t="s">
        <v>291</v>
      </c>
      <c r="D131" s="185" t="s">
        <v>122</v>
      </c>
      <c r="E131" s="186" t="s">
        <v>292</v>
      </c>
      <c r="F131" s="187" t="s">
        <v>293</v>
      </c>
      <c r="G131" s="188" t="s">
        <v>155</v>
      </c>
      <c r="H131" s="189">
        <v>1</v>
      </c>
      <c r="I131" s="190"/>
      <c r="J131" s="191">
        <f t="shared" si="20"/>
        <v>0</v>
      </c>
      <c r="K131" s="187" t="s">
        <v>130</v>
      </c>
      <c r="L131" s="37"/>
      <c r="M131" s="192" t="s">
        <v>20</v>
      </c>
      <c r="N131" s="193" t="s">
        <v>45</v>
      </c>
      <c r="O131" s="62"/>
      <c r="P131" s="194">
        <f t="shared" si="21"/>
        <v>0</v>
      </c>
      <c r="Q131" s="194">
        <v>0</v>
      </c>
      <c r="R131" s="194">
        <f t="shared" si="22"/>
        <v>0</v>
      </c>
      <c r="S131" s="194">
        <v>0</v>
      </c>
      <c r="T131" s="195">
        <f t="shared" si="2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6" t="s">
        <v>22</v>
      </c>
      <c r="AT131" s="196" t="s">
        <v>122</v>
      </c>
      <c r="AU131" s="196" t="s">
        <v>83</v>
      </c>
      <c r="AY131" s="15" t="s">
        <v>120</v>
      </c>
      <c r="BE131" s="197">
        <f t="shared" si="24"/>
        <v>0</v>
      </c>
      <c r="BF131" s="197">
        <f t="shared" si="25"/>
        <v>0</v>
      </c>
      <c r="BG131" s="197">
        <f t="shared" si="26"/>
        <v>0</v>
      </c>
      <c r="BH131" s="197">
        <f t="shared" si="27"/>
        <v>0</v>
      </c>
      <c r="BI131" s="197">
        <f t="shared" si="28"/>
        <v>0</v>
      </c>
      <c r="BJ131" s="15" t="s">
        <v>22</v>
      </c>
      <c r="BK131" s="197">
        <f t="shared" si="29"/>
        <v>0</v>
      </c>
      <c r="BL131" s="15" t="s">
        <v>22</v>
      </c>
      <c r="BM131" s="196" t="s">
        <v>294</v>
      </c>
    </row>
    <row r="132" spans="1:65" s="2" customFormat="1" ht="16.5" customHeight="1">
      <c r="A132" s="32"/>
      <c r="B132" s="33"/>
      <c r="C132" s="202" t="s">
        <v>295</v>
      </c>
      <c r="D132" s="202" t="s">
        <v>140</v>
      </c>
      <c r="E132" s="203" t="s">
        <v>296</v>
      </c>
      <c r="F132" s="204" t="s">
        <v>297</v>
      </c>
      <c r="G132" s="205" t="s">
        <v>155</v>
      </c>
      <c r="H132" s="206">
        <v>1</v>
      </c>
      <c r="I132" s="207"/>
      <c r="J132" s="208">
        <f t="shared" si="20"/>
        <v>0</v>
      </c>
      <c r="K132" s="204" t="s">
        <v>130</v>
      </c>
      <c r="L132" s="209"/>
      <c r="M132" s="210" t="s">
        <v>20</v>
      </c>
      <c r="N132" s="211" t="s">
        <v>45</v>
      </c>
      <c r="O132" s="62"/>
      <c r="P132" s="194">
        <f t="shared" si="21"/>
        <v>0</v>
      </c>
      <c r="Q132" s="194">
        <v>0</v>
      </c>
      <c r="R132" s="194">
        <f t="shared" si="22"/>
        <v>0</v>
      </c>
      <c r="S132" s="194">
        <v>0</v>
      </c>
      <c r="T132" s="195">
        <f t="shared" si="2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6" t="s">
        <v>165</v>
      </c>
      <c r="AT132" s="196" t="s">
        <v>140</v>
      </c>
      <c r="AU132" s="196" t="s">
        <v>83</v>
      </c>
      <c r="AY132" s="15" t="s">
        <v>120</v>
      </c>
      <c r="BE132" s="197">
        <f t="shared" si="24"/>
        <v>0</v>
      </c>
      <c r="BF132" s="197">
        <f t="shared" si="25"/>
        <v>0</v>
      </c>
      <c r="BG132" s="197">
        <f t="shared" si="26"/>
        <v>0</v>
      </c>
      <c r="BH132" s="197">
        <f t="shared" si="27"/>
        <v>0</v>
      </c>
      <c r="BI132" s="197">
        <f t="shared" si="28"/>
        <v>0</v>
      </c>
      <c r="BJ132" s="15" t="s">
        <v>22</v>
      </c>
      <c r="BK132" s="197">
        <f t="shared" si="29"/>
        <v>0</v>
      </c>
      <c r="BL132" s="15" t="s">
        <v>165</v>
      </c>
      <c r="BM132" s="196" t="s">
        <v>298</v>
      </c>
    </row>
    <row r="133" spans="1:65" s="2" customFormat="1" ht="24" customHeight="1">
      <c r="A133" s="32"/>
      <c r="B133" s="33"/>
      <c r="C133" s="185" t="s">
        <v>299</v>
      </c>
      <c r="D133" s="185" t="s">
        <v>122</v>
      </c>
      <c r="E133" s="186" t="s">
        <v>300</v>
      </c>
      <c r="F133" s="187" t="s">
        <v>301</v>
      </c>
      <c r="G133" s="188" t="s">
        <v>155</v>
      </c>
      <c r="H133" s="189">
        <v>2</v>
      </c>
      <c r="I133" s="190"/>
      <c r="J133" s="191">
        <f t="shared" si="20"/>
        <v>0</v>
      </c>
      <c r="K133" s="187" t="s">
        <v>130</v>
      </c>
      <c r="L133" s="37"/>
      <c r="M133" s="192" t="s">
        <v>20</v>
      </c>
      <c r="N133" s="193" t="s">
        <v>45</v>
      </c>
      <c r="O133" s="62"/>
      <c r="P133" s="194">
        <f t="shared" si="21"/>
        <v>0</v>
      </c>
      <c r="Q133" s="194">
        <v>0</v>
      </c>
      <c r="R133" s="194">
        <f t="shared" si="22"/>
        <v>0</v>
      </c>
      <c r="S133" s="194">
        <v>0</v>
      </c>
      <c r="T133" s="195">
        <f t="shared" si="2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6" t="s">
        <v>22</v>
      </c>
      <c r="AT133" s="196" t="s">
        <v>122</v>
      </c>
      <c r="AU133" s="196" t="s">
        <v>83</v>
      </c>
      <c r="AY133" s="15" t="s">
        <v>120</v>
      </c>
      <c r="BE133" s="197">
        <f t="shared" si="24"/>
        <v>0</v>
      </c>
      <c r="BF133" s="197">
        <f t="shared" si="25"/>
        <v>0</v>
      </c>
      <c r="BG133" s="197">
        <f t="shared" si="26"/>
        <v>0</v>
      </c>
      <c r="BH133" s="197">
        <f t="shared" si="27"/>
        <v>0</v>
      </c>
      <c r="BI133" s="197">
        <f t="shared" si="28"/>
        <v>0</v>
      </c>
      <c r="BJ133" s="15" t="s">
        <v>22</v>
      </c>
      <c r="BK133" s="197">
        <f t="shared" si="29"/>
        <v>0</v>
      </c>
      <c r="BL133" s="15" t="s">
        <v>22</v>
      </c>
      <c r="BM133" s="196" t="s">
        <v>302</v>
      </c>
    </row>
    <row r="134" spans="1:65" s="2" customFormat="1" ht="16.5" customHeight="1">
      <c r="A134" s="32"/>
      <c r="B134" s="33"/>
      <c r="C134" s="185" t="s">
        <v>303</v>
      </c>
      <c r="D134" s="185" t="s">
        <v>122</v>
      </c>
      <c r="E134" s="186" t="s">
        <v>304</v>
      </c>
      <c r="F134" s="187" t="s">
        <v>305</v>
      </c>
      <c r="G134" s="188" t="s">
        <v>155</v>
      </c>
      <c r="H134" s="189">
        <v>10</v>
      </c>
      <c r="I134" s="190"/>
      <c r="J134" s="191">
        <f t="shared" si="20"/>
        <v>0</v>
      </c>
      <c r="K134" s="187" t="s">
        <v>130</v>
      </c>
      <c r="L134" s="37"/>
      <c r="M134" s="192" t="s">
        <v>20</v>
      </c>
      <c r="N134" s="193" t="s">
        <v>45</v>
      </c>
      <c r="O134" s="62"/>
      <c r="P134" s="194">
        <f t="shared" si="21"/>
        <v>0</v>
      </c>
      <c r="Q134" s="194">
        <v>0</v>
      </c>
      <c r="R134" s="194">
        <f t="shared" si="22"/>
        <v>0</v>
      </c>
      <c r="S134" s="194">
        <v>0</v>
      </c>
      <c r="T134" s="195">
        <f t="shared" si="2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6" t="s">
        <v>22</v>
      </c>
      <c r="AT134" s="196" t="s">
        <v>122</v>
      </c>
      <c r="AU134" s="196" t="s">
        <v>83</v>
      </c>
      <c r="AY134" s="15" t="s">
        <v>120</v>
      </c>
      <c r="BE134" s="197">
        <f t="shared" si="24"/>
        <v>0</v>
      </c>
      <c r="BF134" s="197">
        <f t="shared" si="25"/>
        <v>0</v>
      </c>
      <c r="BG134" s="197">
        <f t="shared" si="26"/>
        <v>0</v>
      </c>
      <c r="BH134" s="197">
        <f t="shared" si="27"/>
        <v>0</v>
      </c>
      <c r="BI134" s="197">
        <f t="shared" si="28"/>
        <v>0</v>
      </c>
      <c r="BJ134" s="15" t="s">
        <v>22</v>
      </c>
      <c r="BK134" s="197">
        <f t="shared" si="29"/>
        <v>0</v>
      </c>
      <c r="BL134" s="15" t="s">
        <v>22</v>
      </c>
      <c r="BM134" s="196" t="s">
        <v>306</v>
      </c>
    </row>
    <row r="135" spans="1:65" s="2" customFormat="1" ht="16.5" customHeight="1">
      <c r="A135" s="32"/>
      <c r="B135" s="33"/>
      <c r="C135" s="202" t="s">
        <v>307</v>
      </c>
      <c r="D135" s="202" t="s">
        <v>140</v>
      </c>
      <c r="E135" s="203" t="s">
        <v>308</v>
      </c>
      <c r="F135" s="204" t="s">
        <v>309</v>
      </c>
      <c r="G135" s="205" t="s">
        <v>155</v>
      </c>
      <c r="H135" s="206">
        <v>10</v>
      </c>
      <c r="I135" s="207"/>
      <c r="J135" s="208">
        <f t="shared" si="20"/>
        <v>0</v>
      </c>
      <c r="K135" s="204" t="s">
        <v>130</v>
      </c>
      <c r="L135" s="209"/>
      <c r="M135" s="210" t="s">
        <v>20</v>
      </c>
      <c r="N135" s="211" t="s">
        <v>45</v>
      </c>
      <c r="O135" s="62"/>
      <c r="P135" s="194">
        <f t="shared" si="21"/>
        <v>0</v>
      </c>
      <c r="Q135" s="194">
        <v>0</v>
      </c>
      <c r="R135" s="194">
        <f t="shared" si="22"/>
        <v>0</v>
      </c>
      <c r="S135" s="194">
        <v>0</v>
      </c>
      <c r="T135" s="195">
        <f t="shared" si="2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6" t="s">
        <v>165</v>
      </c>
      <c r="AT135" s="196" t="s">
        <v>140</v>
      </c>
      <c r="AU135" s="196" t="s">
        <v>83</v>
      </c>
      <c r="AY135" s="15" t="s">
        <v>120</v>
      </c>
      <c r="BE135" s="197">
        <f t="shared" si="24"/>
        <v>0</v>
      </c>
      <c r="BF135" s="197">
        <f t="shared" si="25"/>
        <v>0</v>
      </c>
      <c r="BG135" s="197">
        <f t="shared" si="26"/>
        <v>0</v>
      </c>
      <c r="BH135" s="197">
        <f t="shared" si="27"/>
        <v>0</v>
      </c>
      <c r="BI135" s="197">
        <f t="shared" si="28"/>
        <v>0</v>
      </c>
      <c r="BJ135" s="15" t="s">
        <v>22</v>
      </c>
      <c r="BK135" s="197">
        <f t="shared" si="29"/>
        <v>0</v>
      </c>
      <c r="BL135" s="15" t="s">
        <v>165</v>
      </c>
      <c r="BM135" s="196" t="s">
        <v>310</v>
      </c>
    </row>
    <row r="136" spans="1:65" s="2" customFormat="1" ht="16.5" customHeight="1">
      <c r="A136" s="32"/>
      <c r="B136" s="33"/>
      <c r="C136" s="185" t="s">
        <v>311</v>
      </c>
      <c r="D136" s="185" t="s">
        <v>122</v>
      </c>
      <c r="E136" s="186" t="s">
        <v>312</v>
      </c>
      <c r="F136" s="187" t="s">
        <v>313</v>
      </c>
      <c r="G136" s="188" t="s">
        <v>155</v>
      </c>
      <c r="H136" s="189">
        <v>50</v>
      </c>
      <c r="I136" s="190"/>
      <c r="J136" s="191">
        <f t="shared" si="20"/>
        <v>0</v>
      </c>
      <c r="K136" s="187" t="s">
        <v>130</v>
      </c>
      <c r="L136" s="37"/>
      <c r="M136" s="192" t="s">
        <v>20</v>
      </c>
      <c r="N136" s="193" t="s">
        <v>45</v>
      </c>
      <c r="O136" s="62"/>
      <c r="P136" s="194">
        <f t="shared" si="21"/>
        <v>0</v>
      </c>
      <c r="Q136" s="194">
        <v>0</v>
      </c>
      <c r="R136" s="194">
        <f t="shared" si="22"/>
        <v>0</v>
      </c>
      <c r="S136" s="194">
        <v>0</v>
      </c>
      <c r="T136" s="195">
        <f t="shared" si="2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6" t="s">
        <v>22</v>
      </c>
      <c r="AT136" s="196" t="s">
        <v>122</v>
      </c>
      <c r="AU136" s="196" t="s">
        <v>83</v>
      </c>
      <c r="AY136" s="15" t="s">
        <v>120</v>
      </c>
      <c r="BE136" s="197">
        <f t="shared" si="24"/>
        <v>0</v>
      </c>
      <c r="BF136" s="197">
        <f t="shared" si="25"/>
        <v>0</v>
      </c>
      <c r="BG136" s="197">
        <f t="shared" si="26"/>
        <v>0</v>
      </c>
      <c r="BH136" s="197">
        <f t="shared" si="27"/>
        <v>0</v>
      </c>
      <c r="BI136" s="197">
        <f t="shared" si="28"/>
        <v>0</v>
      </c>
      <c r="BJ136" s="15" t="s">
        <v>22</v>
      </c>
      <c r="BK136" s="197">
        <f t="shared" si="29"/>
        <v>0</v>
      </c>
      <c r="BL136" s="15" t="s">
        <v>22</v>
      </c>
      <c r="BM136" s="196" t="s">
        <v>314</v>
      </c>
    </row>
    <row r="137" spans="1:65" s="2" customFormat="1" ht="16.5" customHeight="1">
      <c r="A137" s="32"/>
      <c r="B137" s="33"/>
      <c r="C137" s="202" t="s">
        <v>315</v>
      </c>
      <c r="D137" s="202" t="s">
        <v>140</v>
      </c>
      <c r="E137" s="203" t="s">
        <v>316</v>
      </c>
      <c r="F137" s="204" t="s">
        <v>317</v>
      </c>
      <c r="G137" s="205" t="s">
        <v>155</v>
      </c>
      <c r="H137" s="206">
        <v>50</v>
      </c>
      <c r="I137" s="207"/>
      <c r="J137" s="208">
        <f t="shared" si="20"/>
        <v>0</v>
      </c>
      <c r="K137" s="204" t="s">
        <v>130</v>
      </c>
      <c r="L137" s="209"/>
      <c r="M137" s="210" t="s">
        <v>20</v>
      </c>
      <c r="N137" s="211" t="s">
        <v>45</v>
      </c>
      <c r="O137" s="62"/>
      <c r="P137" s="194">
        <f t="shared" si="21"/>
        <v>0</v>
      </c>
      <c r="Q137" s="194">
        <v>0</v>
      </c>
      <c r="R137" s="194">
        <f t="shared" si="22"/>
        <v>0</v>
      </c>
      <c r="S137" s="194">
        <v>0</v>
      </c>
      <c r="T137" s="195">
        <f t="shared" si="2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6" t="s">
        <v>165</v>
      </c>
      <c r="AT137" s="196" t="s">
        <v>140</v>
      </c>
      <c r="AU137" s="196" t="s">
        <v>83</v>
      </c>
      <c r="AY137" s="15" t="s">
        <v>120</v>
      </c>
      <c r="BE137" s="197">
        <f t="shared" si="24"/>
        <v>0</v>
      </c>
      <c r="BF137" s="197">
        <f t="shared" si="25"/>
        <v>0</v>
      </c>
      <c r="BG137" s="197">
        <f t="shared" si="26"/>
        <v>0</v>
      </c>
      <c r="BH137" s="197">
        <f t="shared" si="27"/>
        <v>0</v>
      </c>
      <c r="BI137" s="197">
        <f t="shared" si="28"/>
        <v>0</v>
      </c>
      <c r="BJ137" s="15" t="s">
        <v>22</v>
      </c>
      <c r="BK137" s="197">
        <f t="shared" si="29"/>
        <v>0</v>
      </c>
      <c r="BL137" s="15" t="s">
        <v>165</v>
      </c>
      <c r="BM137" s="196" t="s">
        <v>318</v>
      </c>
    </row>
    <row r="138" spans="1:65" s="2" customFormat="1" ht="16.5" customHeight="1">
      <c r="A138" s="32"/>
      <c r="B138" s="33"/>
      <c r="C138" s="185" t="s">
        <v>319</v>
      </c>
      <c r="D138" s="185" t="s">
        <v>122</v>
      </c>
      <c r="E138" s="186" t="s">
        <v>320</v>
      </c>
      <c r="F138" s="187" t="s">
        <v>321</v>
      </c>
      <c r="G138" s="188" t="s">
        <v>155</v>
      </c>
      <c r="H138" s="189">
        <v>4</v>
      </c>
      <c r="I138" s="190"/>
      <c r="J138" s="191">
        <f t="shared" si="20"/>
        <v>0</v>
      </c>
      <c r="K138" s="187" t="s">
        <v>130</v>
      </c>
      <c r="L138" s="37"/>
      <c r="M138" s="192" t="s">
        <v>20</v>
      </c>
      <c r="N138" s="193" t="s">
        <v>45</v>
      </c>
      <c r="O138" s="62"/>
      <c r="P138" s="194">
        <f t="shared" si="21"/>
        <v>0</v>
      </c>
      <c r="Q138" s="194">
        <v>0</v>
      </c>
      <c r="R138" s="194">
        <f t="shared" si="22"/>
        <v>0</v>
      </c>
      <c r="S138" s="194">
        <v>0</v>
      </c>
      <c r="T138" s="195">
        <f t="shared" si="2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6" t="s">
        <v>22</v>
      </c>
      <c r="AT138" s="196" t="s">
        <v>122</v>
      </c>
      <c r="AU138" s="196" t="s">
        <v>83</v>
      </c>
      <c r="AY138" s="15" t="s">
        <v>120</v>
      </c>
      <c r="BE138" s="197">
        <f t="shared" si="24"/>
        <v>0</v>
      </c>
      <c r="BF138" s="197">
        <f t="shared" si="25"/>
        <v>0</v>
      </c>
      <c r="BG138" s="197">
        <f t="shared" si="26"/>
        <v>0</v>
      </c>
      <c r="BH138" s="197">
        <f t="shared" si="27"/>
        <v>0</v>
      </c>
      <c r="BI138" s="197">
        <f t="shared" si="28"/>
        <v>0</v>
      </c>
      <c r="BJ138" s="15" t="s">
        <v>22</v>
      </c>
      <c r="BK138" s="197">
        <f t="shared" si="29"/>
        <v>0</v>
      </c>
      <c r="BL138" s="15" t="s">
        <v>22</v>
      </c>
      <c r="BM138" s="196" t="s">
        <v>322</v>
      </c>
    </row>
    <row r="139" spans="1:65" s="2" customFormat="1" ht="16.5" customHeight="1">
      <c r="A139" s="32"/>
      <c r="B139" s="33"/>
      <c r="C139" s="202" t="s">
        <v>323</v>
      </c>
      <c r="D139" s="202" t="s">
        <v>140</v>
      </c>
      <c r="E139" s="203" t="s">
        <v>324</v>
      </c>
      <c r="F139" s="204" t="s">
        <v>325</v>
      </c>
      <c r="G139" s="205" t="s">
        <v>155</v>
      </c>
      <c r="H139" s="206">
        <v>4</v>
      </c>
      <c r="I139" s="207"/>
      <c r="J139" s="208">
        <f t="shared" si="20"/>
        <v>0</v>
      </c>
      <c r="K139" s="204" t="s">
        <v>130</v>
      </c>
      <c r="L139" s="209"/>
      <c r="M139" s="210" t="s">
        <v>20</v>
      </c>
      <c r="N139" s="211" t="s">
        <v>45</v>
      </c>
      <c r="O139" s="62"/>
      <c r="P139" s="194">
        <f t="shared" si="21"/>
        <v>0</v>
      </c>
      <c r="Q139" s="194">
        <v>0</v>
      </c>
      <c r="R139" s="194">
        <f t="shared" si="22"/>
        <v>0</v>
      </c>
      <c r="S139" s="194">
        <v>0</v>
      </c>
      <c r="T139" s="195">
        <f t="shared" si="2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6" t="s">
        <v>165</v>
      </c>
      <c r="AT139" s="196" t="s">
        <v>140</v>
      </c>
      <c r="AU139" s="196" t="s">
        <v>83</v>
      </c>
      <c r="AY139" s="15" t="s">
        <v>120</v>
      </c>
      <c r="BE139" s="197">
        <f t="shared" si="24"/>
        <v>0</v>
      </c>
      <c r="BF139" s="197">
        <f t="shared" si="25"/>
        <v>0</v>
      </c>
      <c r="BG139" s="197">
        <f t="shared" si="26"/>
        <v>0</v>
      </c>
      <c r="BH139" s="197">
        <f t="shared" si="27"/>
        <v>0</v>
      </c>
      <c r="BI139" s="197">
        <f t="shared" si="28"/>
        <v>0</v>
      </c>
      <c r="BJ139" s="15" t="s">
        <v>22</v>
      </c>
      <c r="BK139" s="197">
        <f t="shared" si="29"/>
        <v>0</v>
      </c>
      <c r="BL139" s="15" t="s">
        <v>165</v>
      </c>
      <c r="BM139" s="196" t="s">
        <v>326</v>
      </c>
    </row>
    <row r="140" spans="1:65" s="2" customFormat="1" ht="16.5" customHeight="1">
      <c r="A140" s="32"/>
      <c r="B140" s="33"/>
      <c r="C140" s="185" t="s">
        <v>327</v>
      </c>
      <c r="D140" s="185" t="s">
        <v>122</v>
      </c>
      <c r="E140" s="186" t="s">
        <v>328</v>
      </c>
      <c r="F140" s="187" t="s">
        <v>329</v>
      </c>
      <c r="G140" s="188" t="s">
        <v>155</v>
      </c>
      <c r="H140" s="189">
        <v>20</v>
      </c>
      <c r="I140" s="190"/>
      <c r="J140" s="191">
        <f t="shared" si="20"/>
        <v>0</v>
      </c>
      <c r="K140" s="187" t="s">
        <v>130</v>
      </c>
      <c r="L140" s="37"/>
      <c r="M140" s="192" t="s">
        <v>20</v>
      </c>
      <c r="N140" s="193" t="s">
        <v>45</v>
      </c>
      <c r="O140" s="62"/>
      <c r="P140" s="194">
        <f t="shared" si="21"/>
        <v>0</v>
      </c>
      <c r="Q140" s="194">
        <v>0</v>
      </c>
      <c r="R140" s="194">
        <f t="shared" si="22"/>
        <v>0</v>
      </c>
      <c r="S140" s="194">
        <v>0</v>
      </c>
      <c r="T140" s="195">
        <f t="shared" si="2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6" t="s">
        <v>22</v>
      </c>
      <c r="AT140" s="196" t="s">
        <v>122</v>
      </c>
      <c r="AU140" s="196" t="s">
        <v>83</v>
      </c>
      <c r="AY140" s="15" t="s">
        <v>120</v>
      </c>
      <c r="BE140" s="197">
        <f t="shared" si="24"/>
        <v>0</v>
      </c>
      <c r="BF140" s="197">
        <f t="shared" si="25"/>
        <v>0</v>
      </c>
      <c r="BG140" s="197">
        <f t="shared" si="26"/>
        <v>0</v>
      </c>
      <c r="BH140" s="197">
        <f t="shared" si="27"/>
        <v>0</v>
      </c>
      <c r="BI140" s="197">
        <f t="shared" si="28"/>
        <v>0</v>
      </c>
      <c r="BJ140" s="15" t="s">
        <v>22</v>
      </c>
      <c r="BK140" s="197">
        <f t="shared" si="29"/>
        <v>0</v>
      </c>
      <c r="BL140" s="15" t="s">
        <v>22</v>
      </c>
      <c r="BM140" s="196" t="s">
        <v>330</v>
      </c>
    </row>
    <row r="141" spans="1:65" s="2" customFormat="1" ht="16.5" customHeight="1">
      <c r="A141" s="32"/>
      <c r="B141" s="33"/>
      <c r="C141" s="202" t="s">
        <v>331</v>
      </c>
      <c r="D141" s="202" t="s">
        <v>140</v>
      </c>
      <c r="E141" s="203" t="s">
        <v>332</v>
      </c>
      <c r="F141" s="204" t="s">
        <v>333</v>
      </c>
      <c r="G141" s="205" t="s">
        <v>155</v>
      </c>
      <c r="H141" s="206">
        <v>20</v>
      </c>
      <c r="I141" s="207"/>
      <c r="J141" s="208">
        <f t="shared" si="20"/>
        <v>0</v>
      </c>
      <c r="K141" s="204" t="s">
        <v>130</v>
      </c>
      <c r="L141" s="209"/>
      <c r="M141" s="210" t="s">
        <v>20</v>
      </c>
      <c r="N141" s="211" t="s">
        <v>45</v>
      </c>
      <c r="O141" s="62"/>
      <c r="P141" s="194">
        <f t="shared" si="21"/>
        <v>0</v>
      </c>
      <c r="Q141" s="194">
        <v>0</v>
      </c>
      <c r="R141" s="194">
        <f t="shared" si="22"/>
        <v>0</v>
      </c>
      <c r="S141" s="194">
        <v>0</v>
      </c>
      <c r="T141" s="195">
        <f t="shared" si="2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6" t="s">
        <v>165</v>
      </c>
      <c r="AT141" s="196" t="s">
        <v>140</v>
      </c>
      <c r="AU141" s="196" t="s">
        <v>83</v>
      </c>
      <c r="AY141" s="15" t="s">
        <v>120</v>
      </c>
      <c r="BE141" s="197">
        <f t="shared" si="24"/>
        <v>0</v>
      </c>
      <c r="BF141" s="197">
        <f t="shared" si="25"/>
        <v>0</v>
      </c>
      <c r="BG141" s="197">
        <f t="shared" si="26"/>
        <v>0</v>
      </c>
      <c r="BH141" s="197">
        <f t="shared" si="27"/>
        <v>0</v>
      </c>
      <c r="BI141" s="197">
        <f t="shared" si="28"/>
        <v>0</v>
      </c>
      <c r="BJ141" s="15" t="s">
        <v>22</v>
      </c>
      <c r="BK141" s="197">
        <f t="shared" si="29"/>
        <v>0</v>
      </c>
      <c r="BL141" s="15" t="s">
        <v>165</v>
      </c>
      <c r="BM141" s="196" t="s">
        <v>334</v>
      </c>
    </row>
    <row r="142" spans="1:65" s="2" customFormat="1" ht="36" customHeight="1">
      <c r="A142" s="32"/>
      <c r="B142" s="33"/>
      <c r="C142" s="185" t="s">
        <v>335</v>
      </c>
      <c r="D142" s="185" t="s">
        <v>122</v>
      </c>
      <c r="E142" s="186" t="s">
        <v>336</v>
      </c>
      <c r="F142" s="187" t="s">
        <v>337</v>
      </c>
      <c r="G142" s="188" t="s">
        <v>155</v>
      </c>
      <c r="H142" s="189">
        <v>40</v>
      </c>
      <c r="I142" s="190"/>
      <c r="J142" s="191">
        <f t="shared" si="20"/>
        <v>0</v>
      </c>
      <c r="K142" s="187" t="s">
        <v>130</v>
      </c>
      <c r="L142" s="37"/>
      <c r="M142" s="192" t="s">
        <v>20</v>
      </c>
      <c r="N142" s="193" t="s">
        <v>45</v>
      </c>
      <c r="O142" s="62"/>
      <c r="P142" s="194">
        <f t="shared" si="21"/>
        <v>0</v>
      </c>
      <c r="Q142" s="194">
        <v>0</v>
      </c>
      <c r="R142" s="194">
        <f t="shared" si="22"/>
        <v>0</v>
      </c>
      <c r="S142" s="194">
        <v>0</v>
      </c>
      <c r="T142" s="195">
        <f t="shared" si="2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6" t="s">
        <v>22</v>
      </c>
      <c r="AT142" s="196" t="s">
        <v>122</v>
      </c>
      <c r="AU142" s="196" t="s">
        <v>83</v>
      </c>
      <c r="AY142" s="15" t="s">
        <v>120</v>
      </c>
      <c r="BE142" s="197">
        <f t="shared" si="24"/>
        <v>0</v>
      </c>
      <c r="BF142" s="197">
        <f t="shared" si="25"/>
        <v>0</v>
      </c>
      <c r="BG142" s="197">
        <f t="shared" si="26"/>
        <v>0</v>
      </c>
      <c r="BH142" s="197">
        <f t="shared" si="27"/>
        <v>0</v>
      </c>
      <c r="BI142" s="197">
        <f t="shared" si="28"/>
        <v>0</v>
      </c>
      <c r="BJ142" s="15" t="s">
        <v>22</v>
      </c>
      <c r="BK142" s="197">
        <f t="shared" si="29"/>
        <v>0</v>
      </c>
      <c r="BL142" s="15" t="s">
        <v>22</v>
      </c>
      <c r="BM142" s="196" t="s">
        <v>338</v>
      </c>
    </row>
    <row r="143" spans="1:65" s="2" customFormat="1" ht="16.5" customHeight="1">
      <c r="A143" s="32"/>
      <c r="B143" s="33"/>
      <c r="C143" s="185" t="s">
        <v>339</v>
      </c>
      <c r="D143" s="185" t="s">
        <v>122</v>
      </c>
      <c r="E143" s="186" t="s">
        <v>340</v>
      </c>
      <c r="F143" s="187" t="s">
        <v>341</v>
      </c>
      <c r="G143" s="188" t="s">
        <v>137</v>
      </c>
      <c r="H143" s="189">
        <v>50</v>
      </c>
      <c r="I143" s="190"/>
      <c r="J143" s="191">
        <f t="shared" si="20"/>
        <v>0</v>
      </c>
      <c r="K143" s="187" t="s">
        <v>130</v>
      </c>
      <c r="L143" s="37"/>
      <c r="M143" s="192" t="s">
        <v>20</v>
      </c>
      <c r="N143" s="193" t="s">
        <v>45</v>
      </c>
      <c r="O143" s="62"/>
      <c r="P143" s="194">
        <f t="shared" si="21"/>
        <v>0</v>
      </c>
      <c r="Q143" s="194">
        <v>0</v>
      </c>
      <c r="R143" s="194">
        <f t="shared" si="22"/>
        <v>0</v>
      </c>
      <c r="S143" s="194">
        <v>0</v>
      </c>
      <c r="T143" s="195">
        <f t="shared" si="2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6" t="s">
        <v>22</v>
      </c>
      <c r="AT143" s="196" t="s">
        <v>122</v>
      </c>
      <c r="AU143" s="196" t="s">
        <v>83</v>
      </c>
      <c r="AY143" s="15" t="s">
        <v>120</v>
      </c>
      <c r="BE143" s="197">
        <f t="shared" si="24"/>
        <v>0</v>
      </c>
      <c r="BF143" s="197">
        <f t="shared" si="25"/>
        <v>0</v>
      </c>
      <c r="BG143" s="197">
        <f t="shared" si="26"/>
        <v>0</v>
      </c>
      <c r="BH143" s="197">
        <f t="shared" si="27"/>
        <v>0</v>
      </c>
      <c r="BI143" s="197">
        <f t="shared" si="28"/>
        <v>0</v>
      </c>
      <c r="BJ143" s="15" t="s">
        <v>22</v>
      </c>
      <c r="BK143" s="197">
        <f t="shared" si="29"/>
        <v>0</v>
      </c>
      <c r="BL143" s="15" t="s">
        <v>22</v>
      </c>
      <c r="BM143" s="196" t="s">
        <v>342</v>
      </c>
    </row>
    <row r="144" spans="1:65" s="2" customFormat="1" ht="16.5" customHeight="1">
      <c r="A144" s="32"/>
      <c r="B144" s="33"/>
      <c r="C144" s="202" t="s">
        <v>343</v>
      </c>
      <c r="D144" s="202" t="s">
        <v>140</v>
      </c>
      <c r="E144" s="203" t="s">
        <v>344</v>
      </c>
      <c r="F144" s="204" t="s">
        <v>345</v>
      </c>
      <c r="G144" s="205" t="s">
        <v>137</v>
      </c>
      <c r="H144" s="206">
        <v>50</v>
      </c>
      <c r="I144" s="207"/>
      <c r="J144" s="208">
        <f t="shared" si="20"/>
        <v>0</v>
      </c>
      <c r="K144" s="204" t="s">
        <v>130</v>
      </c>
      <c r="L144" s="209"/>
      <c r="M144" s="210" t="s">
        <v>20</v>
      </c>
      <c r="N144" s="211" t="s">
        <v>45</v>
      </c>
      <c r="O144" s="62"/>
      <c r="P144" s="194">
        <f t="shared" si="21"/>
        <v>0</v>
      </c>
      <c r="Q144" s="194">
        <v>0</v>
      </c>
      <c r="R144" s="194">
        <f t="shared" si="22"/>
        <v>0</v>
      </c>
      <c r="S144" s="194">
        <v>0</v>
      </c>
      <c r="T144" s="195">
        <f t="shared" si="2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6" t="s">
        <v>165</v>
      </c>
      <c r="AT144" s="196" t="s">
        <v>140</v>
      </c>
      <c r="AU144" s="196" t="s">
        <v>83</v>
      </c>
      <c r="AY144" s="15" t="s">
        <v>120</v>
      </c>
      <c r="BE144" s="197">
        <f t="shared" si="24"/>
        <v>0</v>
      </c>
      <c r="BF144" s="197">
        <f t="shared" si="25"/>
        <v>0</v>
      </c>
      <c r="BG144" s="197">
        <f t="shared" si="26"/>
        <v>0</v>
      </c>
      <c r="BH144" s="197">
        <f t="shared" si="27"/>
        <v>0</v>
      </c>
      <c r="BI144" s="197">
        <f t="shared" si="28"/>
        <v>0</v>
      </c>
      <c r="BJ144" s="15" t="s">
        <v>22</v>
      </c>
      <c r="BK144" s="197">
        <f t="shared" si="29"/>
        <v>0</v>
      </c>
      <c r="BL144" s="15" t="s">
        <v>165</v>
      </c>
      <c r="BM144" s="196" t="s">
        <v>346</v>
      </c>
    </row>
    <row r="145" spans="1:65" s="2" customFormat="1" ht="16.5" customHeight="1">
      <c r="A145" s="32"/>
      <c r="B145" s="33"/>
      <c r="C145" s="185" t="s">
        <v>347</v>
      </c>
      <c r="D145" s="185" t="s">
        <v>122</v>
      </c>
      <c r="E145" s="186" t="s">
        <v>348</v>
      </c>
      <c r="F145" s="187" t="s">
        <v>349</v>
      </c>
      <c r="G145" s="188" t="s">
        <v>155</v>
      </c>
      <c r="H145" s="189">
        <v>600</v>
      </c>
      <c r="I145" s="190"/>
      <c r="J145" s="191">
        <f t="shared" si="20"/>
        <v>0</v>
      </c>
      <c r="K145" s="187" t="s">
        <v>130</v>
      </c>
      <c r="L145" s="37"/>
      <c r="M145" s="192" t="s">
        <v>20</v>
      </c>
      <c r="N145" s="193" t="s">
        <v>45</v>
      </c>
      <c r="O145" s="62"/>
      <c r="P145" s="194">
        <f t="shared" si="21"/>
        <v>0</v>
      </c>
      <c r="Q145" s="194">
        <v>0</v>
      </c>
      <c r="R145" s="194">
        <f t="shared" si="22"/>
        <v>0</v>
      </c>
      <c r="S145" s="194">
        <v>0</v>
      </c>
      <c r="T145" s="195">
        <f t="shared" si="2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6" t="s">
        <v>22</v>
      </c>
      <c r="AT145" s="196" t="s">
        <v>122</v>
      </c>
      <c r="AU145" s="196" t="s">
        <v>83</v>
      </c>
      <c r="AY145" s="15" t="s">
        <v>120</v>
      </c>
      <c r="BE145" s="197">
        <f t="shared" si="24"/>
        <v>0</v>
      </c>
      <c r="BF145" s="197">
        <f t="shared" si="25"/>
        <v>0</v>
      </c>
      <c r="BG145" s="197">
        <f t="shared" si="26"/>
        <v>0</v>
      </c>
      <c r="BH145" s="197">
        <f t="shared" si="27"/>
        <v>0</v>
      </c>
      <c r="BI145" s="197">
        <f t="shared" si="28"/>
        <v>0</v>
      </c>
      <c r="BJ145" s="15" t="s">
        <v>22</v>
      </c>
      <c r="BK145" s="197">
        <f t="shared" si="29"/>
        <v>0</v>
      </c>
      <c r="BL145" s="15" t="s">
        <v>22</v>
      </c>
      <c r="BM145" s="196" t="s">
        <v>350</v>
      </c>
    </row>
    <row r="146" spans="1:65" s="2" customFormat="1" ht="16.5" customHeight="1">
      <c r="A146" s="32"/>
      <c r="B146" s="33"/>
      <c r="C146" s="202" t="s">
        <v>351</v>
      </c>
      <c r="D146" s="202" t="s">
        <v>140</v>
      </c>
      <c r="E146" s="203" t="s">
        <v>352</v>
      </c>
      <c r="F146" s="204" t="s">
        <v>353</v>
      </c>
      <c r="G146" s="205" t="s">
        <v>137</v>
      </c>
      <c r="H146" s="206">
        <v>1200</v>
      </c>
      <c r="I146" s="207"/>
      <c r="J146" s="208">
        <f t="shared" si="20"/>
        <v>0</v>
      </c>
      <c r="K146" s="204" t="s">
        <v>130</v>
      </c>
      <c r="L146" s="209"/>
      <c r="M146" s="210" t="s">
        <v>20</v>
      </c>
      <c r="N146" s="211" t="s">
        <v>45</v>
      </c>
      <c r="O146" s="62"/>
      <c r="P146" s="194">
        <f t="shared" si="21"/>
        <v>0</v>
      </c>
      <c r="Q146" s="194">
        <v>0</v>
      </c>
      <c r="R146" s="194">
        <f t="shared" si="22"/>
        <v>0</v>
      </c>
      <c r="S146" s="194">
        <v>0</v>
      </c>
      <c r="T146" s="195">
        <f t="shared" si="2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6" t="s">
        <v>165</v>
      </c>
      <c r="AT146" s="196" t="s">
        <v>140</v>
      </c>
      <c r="AU146" s="196" t="s">
        <v>83</v>
      </c>
      <c r="AY146" s="15" t="s">
        <v>120</v>
      </c>
      <c r="BE146" s="197">
        <f t="shared" si="24"/>
        <v>0</v>
      </c>
      <c r="BF146" s="197">
        <f t="shared" si="25"/>
        <v>0</v>
      </c>
      <c r="BG146" s="197">
        <f t="shared" si="26"/>
        <v>0</v>
      </c>
      <c r="BH146" s="197">
        <f t="shared" si="27"/>
        <v>0</v>
      </c>
      <c r="BI146" s="197">
        <f t="shared" si="28"/>
        <v>0</v>
      </c>
      <c r="BJ146" s="15" t="s">
        <v>22</v>
      </c>
      <c r="BK146" s="197">
        <f t="shared" si="29"/>
        <v>0</v>
      </c>
      <c r="BL146" s="15" t="s">
        <v>165</v>
      </c>
      <c r="BM146" s="196" t="s">
        <v>354</v>
      </c>
    </row>
    <row r="147" spans="1:65" s="2" customFormat="1" ht="16.5" customHeight="1">
      <c r="A147" s="32"/>
      <c r="B147" s="33"/>
      <c r="C147" s="185" t="s">
        <v>355</v>
      </c>
      <c r="D147" s="185" t="s">
        <v>122</v>
      </c>
      <c r="E147" s="186" t="s">
        <v>356</v>
      </c>
      <c r="F147" s="187" t="s">
        <v>357</v>
      </c>
      <c r="G147" s="188" t="s">
        <v>155</v>
      </c>
      <c r="H147" s="189">
        <v>2</v>
      </c>
      <c r="I147" s="190"/>
      <c r="J147" s="191">
        <f t="shared" si="20"/>
        <v>0</v>
      </c>
      <c r="K147" s="187" t="s">
        <v>130</v>
      </c>
      <c r="L147" s="37"/>
      <c r="M147" s="192" t="s">
        <v>20</v>
      </c>
      <c r="N147" s="193" t="s">
        <v>45</v>
      </c>
      <c r="O147" s="62"/>
      <c r="P147" s="194">
        <f t="shared" si="21"/>
        <v>0</v>
      </c>
      <c r="Q147" s="194">
        <v>0</v>
      </c>
      <c r="R147" s="194">
        <f t="shared" si="22"/>
        <v>0</v>
      </c>
      <c r="S147" s="194">
        <v>0</v>
      </c>
      <c r="T147" s="195">
        <f t="shared" si="2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6" t="s">
        <v>22</v>
      </c>
      <c r="AT147" s="196" t="s">
        <v>122</v>
      </c>
      <c r="AU147" s="196" t="s">
        <v>83</v>
      </c>
      <c r="AY147" s="15" t="s">
        <v>120</v>
      </c>
      <c r="BE147" s="197">
        <f t="shared" si="24"/>
        <v>0</v>
      </c>
      <c r="BF147" s="197">
        <f t="shared" si="25"/>
        <v>0</v>
      </c>
      <c r="BG147" s="197">
        <f t="shared" si="26"/>
        <v>0</v>
      </c>
      <c r="BH147" s="197">
        <f t="shared" si="27"/>
        <v>0</v>
      </c>
      <c r="BI147" s="197">
        <f t="shared" si="28"/>
        <v>0</v>
      </c>
      <c r="BJ147" s="15" t="s">
        <v>22</v>
      </c>
      <c r="BK147" s="197">
        <f t="shared" si="29"/>
        <v>0</v>
      </c>
      <c r="BL147" s="15" t="s">
        <v>22</v>
      </c>
      <c r="BM147" s="196" t="s">
        <v>358</v>
      </c>
    </row>
    <row r="148" spans="1:65" s="2" customFormat="1" ht="24" customHeight="1">
      <c r="A148" s="32"/>
      <c r="B148" s="33"/>
      <c r="C148" s="202" t="s">
        <v>359</v>
      </c>
      <c r="D148" s="202" t="s">
        <v>140</v>
      </c>
      <c r="E148" s="203" t="s">
        <v>360</v>
      </c>
      <c r="F148" s="204" t="s">
        <v>361</v>
      </c>
      <c r="G148" s="205" t="s">
        <v>155</v>
      </c>
      <c r="H148" s="206">
        <v>2</v>
      </c>
      <c r="I148" s="207"/>
      <c r="J148" s="208">
        <f t="shared" si="20"/>
        <v>0</v>
      </c>
      <c r="K148" s="204" t="s">
        <v>130</v>
      </c>
      <c r="L148" s="209"/>
      <c r="M148" s="210" t="s">
        <v>20</v>
      </c>
      <c r="N148" s="211" t="s">
        <v>45</v>
      </c>
      <c r="O148" s="62"/>
      <c r="P148" s="194">
        <f t="shared" si="21"/>
        <v>0</v>
      </c>
      <c r="Q148" s="194">
        <v>0</v>
      </c>
      <c r="R148" s="194">
        <f t="shared" si="22"/>
        <v>0</v>
      </c>
      <c r="S148" s="194">
        <v>0</v>
      </c>
      <c r="T148" s="195">
        <f t="shared" si="2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6" t="s">
        <v>156</v>
      </c>
      <c r="AT148" s="196" t="s">
        <v>140</v>
      </c>
      <c r="AU148" s="196" t="s">
        <v>83</v>
      </c>
      <c r="AY148" s="15" t="s">
        <v>120</v>
      </c>
      <c r="BE148" s="197">
        <f t="shared" si="24"/>
        <v>0</v>
      </c>
      <c r="BF148" s="197">
        <f t="shared" si="25"/>
        <v>0</v>
      </c>
      <c r="BG148" s="197">
        <f t="shared" si="26"/>
        <v>0</v>
      </c>
      <c r="BH148" s="197">
        <f t="shared" si="27"/>
        <v>0</v>
      </c>
      <c r="BI148" s="197">
        <f t="shared" si="28"/>
        <v>0</v>
      </c>
      <c r="BJ148" s="15" t="s">
        <v>22</v>
      </c>
      <c r="BK148" s="197">
        <f t="shared" si="29"/>
        <v>0</v>
      </c>
      <c r="BL148" s="15" t="s">
        <v>156</v>
      </c>
      <c r="BM148" s="196" t="s">
        <v>362</v>
      </c>
    </row>
    <row r="149" spans="1:65" s="2" customFormat="1" ht="16.5" customHeight="1">
      <c r="A149" s="32"/>
      <c r="B149" s="33"/>
      <c r="C149" s="185" t="s">
        <v>363</v>
      </c>
      <c r="D149" s="185" t="s">
        <v>122</v>
      </c>
      <c r="E149" s="186" t="s">
        <v>364</v>
      </c>
      <c r="F149" s="187" t="s">
        <v>365</v>
      </c>
      <c r="G149" s="188" t="s">
        <v>155</v>
      </c>
      <c r="H149" s="189">
        <v>30</v>
      </c>
      <c r="I149" s="190"/>
      <c r="J149" s="191">
        <f t="shared" si="20"/>
        <v>0</v>
      </c>
      <c r="K149" s="187" t="s">
        <v>130</v>
      </c>
      <c r="L149" s="37"/>
      <c r="M149" s="192" t="s">
        <v>20</v>
      </c>
      <c r="N149" s="193" t="s">
        <v>45</v>
      </c>
      <c r="O149" s="62"/>
      <c r="P149" s="194">
        <f t="shared" si="21"/>
        <v>0</v>
      </c>
      <c r="Q149" s="194">
        <v>0</v>
      </c>
      <c r="R149" s="194">
        <f t="shared" si="22"/>
        <v>0</v>
      </c>
      <c r="S149" s="194">
        <v>0</v>
      </c>
      <c r="T149" s="195">
        <f t="shared" si="2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6" t="s">
        <v>22</v>
      </c>
      <c r="AT149" s="196" t="s">
        <v>122</v>
      </c>
      <c r="AU149" s="196" t="s">
        <v>83</v>
      </c>
      <c r="AY149" s="15" t="s">
        <v>120</v>
      </c>
      <c r="BE149" s="197">
        <f t="shared" si="24"/>
        <v>0</v>
      </c>
      <c r="BF149" s="197">
        <f t="shared" si="25"/>
        <v>0</v>
      </c>
      <c r="BG149" s="197">
        <f t="shared" si="26"/>
        <v>0</v>
      </c>
      <c r="BH149" s="197">
        <f t="shared" si="27"/>
        <v>0</v>
      </c>
      <c r="BI149" s="197">
        <f t="shared" si="28"/>
        <v>0</v>
      </c>
      <c r="BJ149" s="15" t="s">
        <v>22</v>
      </c>
      <c r="BK149" s="197">
        <f t="shared" si="29"/>
        <v>0</v>
      </c>
      <c r="BL149" s="15" t="s">
        <v>22</v>
      </c>
      <c r="BM149" s="196" t="s">
        <v>366</v>
      </c>
    </row>
    <row r="150" spans="1:65" s="2" customFormat="1" ht="24" customHeight="1">
      <c r="A150" s="32"/>
      <c r="B150" s="33"/>
      <c r="C150" s="202" t="s">
        <v>367</v>
      </c>
      <c r="D150" s="202" t="s">
        <v>140</v>
      </c>
      <c r="E150" s="203" t="s">
        <v>368</v>
      </c>
      <c r="F150" s="204" t="s">
        <v>369</v>
      </c>
      <c r="G150" s="205" t="s">
        <v>155</v>
      </c>
      <c r="H150" s="206">
        <v>30</v>
      </c>
      <c r="I150" s="207"/>
      <c r="J150" s="208">
        <f t="shared" si="20"/>
        <v>0</v>
      </c>
      <c r="K150" s="204" t="s">
        <v>130</v>
      </c>
      <c r="L150" s="209"/>
      <c r="M150" s="210" t="s">
        <v>20</v>
      </c>
      <c r="N150" s="211" t="s">
        <v>45</v>
      </c>
      <c r="O150" s="62"/>
      <c r="P150" s="194">
        <f t="shared" si="21"/>
        <v>0</v>
      </c>
      <c r="Q150" s="194">
        <v>0</v>
      </c>
      <c r="R150" s="194">
        <f t="shared" si="22"/>
        <v>0</v>
      </c>
      <c r="S150" s="194">
        <v>0</v>
      </c>
      <c r="T150" s="195">
        <f t="shared" si="2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6" t="s">
        <v>83</v>
      </c>
      <c r="AT150" s="196" t="s">
        <v>140</v>
      </c>
      <c r="AU150" s="196" t="s">
        <v>83</v>
      </c>
      <c r="AY150" s="15" t="s">
        <v>120</v>
      </c>
      <c r="BE150" s="197">
        <f t="shared" si="24"/>
        <v>0</v>
      </c>
      <c r="BF150" s="197">
        <f t="shared" si="25"/>
        <v>0</v>
      </c>
      <c r="BG150" s="197">
        <f t="shared" si="26"/>
        <v>0</v>
      </c>
      <c r="BH150" s="197">
        <f t="shared" si="27"/>
        <v>0</v>
      </c>
      <c r="BI150" s="197">
        <f t="shared" si="28"/>
        <v>0</v>
      </c>
      <c r="BJ150" s="15" t="s">
        <v>22</v>
      </c>
      <c r="BK150" s="197">
        <f t="shared" si="29"/>
        <v>0</v>
      </c>
      <c r="BL150" s="15" t="s">
        <v>22</v>
      </c>
      <c r="BM150" s="196" t="s">
        <v>370</v>
      </c>
    </row>
    <row r="151" spans="1:65" s="2" customFormat="1" ht="16.5" customHeight="1">
      <c r="A151" s="32"/>
      <c r="B151" s="33"/>
      <c r="C151" s="185" t="s">
        <v>371</v>
      </c>
      <c r="D151" s="185" t="s">
        <v>122</v>
      </c>
      <c r="E151" s="186" t="s">
        <v>372</v>
      </c>
      <c r="F151" s="187" t="s">
        <v>373</v>
      </c>
      <c r="G151" s="188" t="s">
        <v>155</v>
      </c>
      <c r="H151" s="189">
        <v>23</v>
      </c>
      <c r="I151" s="190"/>
      <c r="J151" s="191">
        <f t="shared" si="20"/>
        <v>0</v>
      </c>
      <c r="K151" s="187" t="s">
        <v>130</v>
      </c>
      <c r="L151" s="37"/>
      <c r="M151" s="192" t="s">
        <v>20</v>
      </c>
      <c r="N151" s="193" t="s">
        <v>45</v>
      </c>
      <c r="O151" s="62"/>
      <c r="P151" s="194">
        <f t="shared" si="21"/>
        <v>0</v>
      </c>
      <c r="Q151" s="194">
        <v>0</v>
      </c>
      <c r="R151" s="194">
        <f t="shared" si="22"/>
        <v>0</v>
      </c>
      <c r="S151" s="194">
        <v>0</v>
      </c>
      <c r="T151" s="195">
        <f t="shared" si="2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6" t="s">
        <v>22</v>
      </c>
      <c r="AT151" s="196" t="s">
        <v>122</v>
      </c>
      <c r="AU151" s="196" t="s">
        <v>83</v>
      </c>
      <c r="AY151" s="15" t="s">
        <v>120</v>
      </c>
      <c r="BE151" s="197">
        <f t="shared" si="24"/>
        <v>0</v>
      </c>
      <c r="BF151" s="197">
        <f t="shared" si="25"/>
        <v>0</v>
      </c>
      <c r="BG151" s="197">
        <f t="shared" si="26"/>
        <v>0</v>
      </c>
      <c r="BH151" s="197">
        <f t="shared" si="27"/>
        <v>0</v>
      </c>
      <c r="BI151" s="197">
        <f t="shared" si="28"/>
        <v>0</v>
      </c>
      <c r="BJ151" s="15" t="s">
        <v>22</v>
      </c>
      <c r="BK151" s="197">
        <f t="shared" si="29"/>
        <v>0</v>
      </c>
      <c r="BL151" s="15" t="s">
        <v>22</v>
      </c>
      <c r="BM151" s="196" t="s">
        <v>374</v>
      </c>
    </row>
    <row r="152" spans="1:65" s="2" customFormat="1" ht="16.5" customHeight="1">
      <c r="A152" s="32"/>
      <c r="B152" s="33"/>
      <c r="C152" s="202" t="s">
        <v>375</v>
      </c>
      <c r="D152" s="202" t="s">
        <v>140</v>
      </c>
      <c r="E152" s="203" t="s">
        <v>376</v>
      </c>
      <c r="F152" s="204" t="s">
        <v>377</v>
      </c>
      <c r="G152" s="205" t="s">
        <v>155</v>
      </c>
      <c r="H152" s="206">
        <v>23</v>
      </c>
      <c r="I152" s="207"/>
      <c r="J152" s="208">
        <f t="shared" si="20"/>
        <v>0</v>
      </c>
      <c r="K152" s="204" t="s">
        <v>130</v>
      </c>
      <c r="L152" s="209"/>
      <c r="M152" s="210" t="s">
        <v>20</v>
      </c>
      <c r="N152" s="211" t="s">
        <v>45</v>
      </c>
      <c r="O152" s="62"/>
      <c r="P152" s="194">
        <f t="shared" si="21"/>
        <v>0</v>
      </c>
      <c r="Q152" s="194">
        <v>0</v>
      </c>
      <c r="R152" s="194">
        <f t="shared" si="22"/>
        <v>0</v>
      </c>
      <c r="S152" s="194">
        <v>0</v>
      </c>
      <c r="T152" s="195">
        <f t="shared" si="2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6" t="s">
        <v>165</v>
      </c>
      <c r="AT152" s="196" t="s">
        <v>140</v>
      </c>
      <c r="AU152" s="196" t="s">
        <v>83</v>
      </c>
      <c r="AY152" s="15" t="s">
        <v>120</v>
      </c>
      <c r="BE152" s="197">
        <f t="shared" si="24"/>
        <v>0</v>
      </c>
      <c r="BF152" s="197">
        <f t="shared" si="25"/>
        <v>0</v>
      </c>
      <c r="BG152" s="197">
        <f t="shared" si="26"/>
        <v>0</v>
      </c>
      <c r="BH152" s="197">
        <f t="shared" si="27"/>
        <v>0</v>
      </c>
      <c r="BI152" s="197">
        <f t="shared" si="28"/>
        <v>0</v>
      </c>
      <c r="BJ152" s="15" t="s">
        <v>22</v>
      </c>
      <c r="BK152" s="197">
        <f t="shared" si="29"/>
        <v>0</v>
      </c>
      <c r="BL152" s="15" t="s">
        <v>165</v>
      </c>
      <c r="BM152" s="196" t="s">
        <v>378</v>
      </c>
    </row>
    <row r="153" spans="1:65" s="2" customFormat="1" ht="16.5" customHeight="1">
      <c r="A153" s="32"/>
      <c r="B153" s="33"/>
      <c r="C153" s="185" t="s">
        <v>379</v>
      </c>
      <c r="D153" s="185" t="s">
        <v>122</v>
      </c>
      <c r="E153" s="186" t="s">
        <v>380</v>
      </c>
      <c r="F153" s="187" t="s">
        <v>381</v>
      </c>
      <c r="G153" s="188" t="s">
        <v>155</v>
      </c>
      <c r="H153" s="189">
        <v>4</v>
      </c>
      <c r="I153" s="190"/>
      <c r="J153" s="191">
        <f t="shared" si="20"/>
        <v>0</v>
      </c>
      <c r="K153" s="187" t="s">
        <v>130</v>
      </c>
      <c r="L153" s="37"/>
      <c r="M153" s="192" t="s">
        <v>20</v>
      </c>
      <c r="N153" s="193" t="s">
        <v>45</v>
      </c>
      <c r="O153" s="62"/>
      <c r="P153" s="194">
        <f t="shared" si="21"/>
        <v>0</v>
      </c>
      <c r="Q153" s="194">
        <v>0</v>
      </c>
      <c r="R153" s="194">
        <f t="shared" si="22"/>
        <v>0</v>
      </c>
      <c r="S153" s="194">
        <v>0</v>
      </c>
      <c r="T153" s="195">
        <f t="shared" si="2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6" t="s">
        <v>22</v>
      </c>
      <c r="AT153" s="196" t="s">
        <v>122</v>
      </c>
      <c r="AU153" s="196" t="s">
        <v>83</v>
      </c>
      <c r="AY153" s="15" t="s">
        <v>120</v>
      </c>
      <c r="BE153" s="197">
        <f t="shared" si="24"/>
        <v>0</v>
      </c>
      <c r="BF153" s="197">
        <f t="shared" si="25"/>
        <v>0</v>
      </c>
      <c r="BG153" s="197">
        <f t="shared" si="26"/>
        <v>0</v>
      </c>
      <c r="BH153" s="197">
        <f t="shared" si="27"/>
        <v>0</v>
      </c>
      <c r="BI153" s="197">
        <f t="shared" si="28"/>
        <v>0</v>
      </c>
      <c r="BJ153" s="15" t="s">
        <v>22</v>
      </c>
      <c r="BK153" s="197">
        <f t="shared" si="29"/>
        <v>0</v>
      </c>
      <c r="BL153" s="15" t="s">
        <v>22</v>
      </c>
      <c r="BM153" s="196" t="s">
        <v>382</v>
      </c>
    </row>
    <row r="154" spans="1:65" s="2" customFormat="1" ht="16.5" customHeight="1">
      <c r="A154" s="32"/>
      <c r="B154" s="33"/>
      <c r="C154" s="202" t="s">
        <v>383</v>
      </c>
      <c r="D154" s="202" t="s">
        <v>140</v>
      </c>
      <c r="E154" s="203" t="s">
        <v>384</v>
      </c>
      <c r="F154" s="204" t="s">
        <v>385</v>
      </c>
      <c r="G154" s="205" t="s">
        <v>155</v>
      </c>
      <c r="H154" s="206">
        <v>4</v>
      </c>
      <c r="I154" s="207"/>
      <c r="J154" s="208">
        <f t="shared" si="20"/>
        <v>0</v>
      </c>
      <c r="K154" s="204" t="s">
        <v>130</v>
      </c>
      <c r="L154" s="209"/>
      <c r="M154" s="210" t="s">
        <v>20</v>
      </c>
      <c r="N154" s="211" t="s">
        <v>45</v>
      </c>
      <c r="O154" s="62"/>
      <c r="P154" s="194">
        <f t="shared" si="21"/>
        <v>0</v>
      </c>
      <c r="Q154" s="194">
        <v>0</v>
      </c>
      <c r="R154" s="194">
        <f t="shared" si="22"/>
        <v>0</v>
      </c>
      <c r="S154" s="194">
        <v>0</v>
      </c>
      <c r="T154" s="195">
        <f t="shared" si="2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6" t="s">
        <v>165</v>
      </c>
      <c r="AT154" s="196" t="s">
        <v>140</v>
      </c>
      <c r="AU154" s="196" t="s">
        <v>83</v>
      </c>
      <c r="AY154" s="15" t="s">
        <v>120</v>
      </c>
      <c r="BE154" s="197">
        <f t="shared" si="24"/>
        <v>0</v>
      </c>
      <c r="BF154" s="197">
        <f t="shared" si="25"/>
        <v>0</v>
      </c>
      <c r="BG154" s="197">
        <f t="shared" si="26"/>
        <v>0</v>
      </c>
      <c r="BH154" s="197">
        <f t="shared" si="27"/>
        <v>0</v>
      </c>
      <c r="BI154" s="197">
        <f t="shared" si="28"/>
        <v>0</v>
      </c>
      <c r="BJ154" s="15" t="s">
        <v>22</v>
      </c>
      <c r="BK154" s="197">
        <f t="shared" si="29"/>
        <v>0</v>
      </c>
      <c r="BL154" s="15" t="s">
        <v>165</v>
      </c>
      <c r="BM154" s="196" t="s">
        <v>386</v>
      </c>
    </row>
    <row r="155" spans="1:65" s="2" customFormat="1" ht="16.5" customHeight="1">
      <c r="A155" s="32"/>
      <c r="B155" s="33"/>
      <c r="C155" s="185" t="s">
        <v>387</v>
      </c>
      <c r="D155" s="185" t="s">
        <v>122</v>
      </c>
      <c r="E155" s="186" t="s">
        <v>388</v>
      </c>
      <c r="F155" s="187" t="s">
        <v>389</v>
      </c>
      <c r="G155" s="188" t="s">
        <v>155</v>
      </c>
      <c r="H155" s="189">
        <v>4</v>
      </c>
      <c r="I155" s="190"/>
      <c r="J155" s="191">
        <f t="shared" si="20"/>
        <v>0</v>
      </c>
      <c r="K155" s="187" t="s">
        <v>130</v>
      </c>
      <c r="L155" s="37"/>
      <c r="M155" s="192" t="s">
        <v>20</v>
      </c>
      <c r="N155" s="193" t="s">
        <v>45</v>
      </c>
      <c r="O155" s="62"/>
      <c r="P155" s="194">
        <f t="shared" si="21"/>
        <v>0</v>
      </c>
      <c r="Q155" s="194">
        <v>0</v>
      </c>
      <c r="R155" s="194">
        <f t="shared" si="22"/>
        <v>0</v>
      </c>
      <c r="S155" s="194">
        <v>0</v>
      </c>
      <c r="T155" s="195">
        <f t="shared" si="2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6" t="s">
        <v>22</v>
      </c>
      <c r="AT155" s="196" t="s">
        <v>122</v>
      </c>
      <c r="AU155" s="196" t="s">
        <v>83</v>
      </c>
      <c r="AY155" s="15" t="s">
        <v>120</v>
      </c>
      <c r="BE155" s="197">
        <f t="shared" si="24"/>
        <v>0</v>
      </c>
      <c r="BF155" s="197">
        <f t="shared" si="25"/>
        <v>0</v>
      </c>
      <c r="BG155" s="197">
        <f t="shared" si="26"/>
        <v>0</v>
      </c>
      <c r="BH155" s="197">
        <f t="shared" si="27"/>
        <v>0</v>
      </c>
      <c r="BI155" s="197">
        <f t="shared" si="28"/>
        <v>0</v>
      </c>
      <c r="BJ155" s="15" t="s">
        <v>22</v>
      </c>
      <c r="BK155" s="197">
        <f t="shared" si="29"/>
        <v>0</v>
      </c>
      <c r="BL155" s="15" t="s">
        <v>22</v>
      </c>
      <c r="BM155" s="196" t="s">
        <v>390</v>
      </c>
    </row>
    <row r="156" spans="1:65" s="2" customFormat="1" ht="16.5" customHeight="1">
      <c r="A156" s="32"/>
      <c r="B156" s="33"/>
      <c r="C156" s="202" t="s">
        <v>391</v>
      </c>
      <c r="D156" s="202" t="s">
        <v>140</v>
      </c>
      <c r="E156" s="203" t="s">
        <v>392</v>
      </c>
      <c r="F156" s="204" t="s">
        <v>393</v>
      </c>
      <c r="G156" s="205" t="s">
        <v>155</v>
      </c>
      <c r="H156" s="206">
        <v>4</v>
      </c>
      <c r="I156" s="207"/>
      <c r="J156" s="208">
        <f t="shared" si="20"/>
        <v>0</v>
      </c>
      <c r="K156" s="204" t="s">
        <v>130</v>
      </c>
      <c r="L156" s="209"/>
      <c r="M156" s="210" t="s">
        <v>20</v>
      </c>
      <c r="N156" s="211" t="s">
        <v>45</v>
      </c>
      <c r="O156" s="62"/>
      <c r="P156" s="194">
        <f t="shared" si="21"/>
        <v>0</v>
      </c>
      <c r="Q156" s="194">
        <v>0</v>
      </c>
      <c r="R156" s="194">
        <f t="shared" si="22"/>
        <v>0</v>
      </c>
      <c r="S156" s="194">
        <v>0</v>
      </c>
      <c r="T156" s="195">
        <f t="shared" si="2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6" t="s">
        <v>165</v>
      </c>
      <c r="AT156" s="196" t="s">
        <v>140</v>
      </c>
      <c r="AU156" s="196" t="s">
        <v>83</v>
      </c>
      <c r="AY156" s="15" t="s">
        <v>120</v>
      </c>
      <c r="BE156" s="197">
        <f t="shared" si="24"/>
        <v>0</v>
      </c>
      <c r="BF156" s="197">
        <f t="shared" si="25"/>
        <v>0</v>
      </c>
      <c r="BG156" s="197">
        <f t="shared" si="26"/>
        <v>0</v>
      </c>
      <c r="BH156" s="197">
        <f t="shared" si="27"/>
        <v>0</v>
      </c>
      <c r="BI156" s="197">
        <f t="shared" si="28"/>
        <v>0</v>
      </c>
      <c r="BJ156" s="15" t="s">
        <v>22</v>
      </c>
      <c r="BK156" s="197">
        <f t="shared" si="29"/>
        <v>0</v>
      </c>
      <c r="BL156" s="15" t="s">
        <v>165</v>
      </c>
      <c r="BM156" s="196" t="s">
        <v>394</v>
      </c>
    </row>
    <row r="157" spans="1:65" s="2" customFormat="1" ht="16.5" customHeight="1">
      <c r="A157" s="32"/>
      <c r="B157" s="33"/>
      <c r="C157" s="185" t="s">
        <v>395</v>
      </c>
      <c r="D157" s="185" t="s">
        <v>122</v>
      </c>
      <c r="E157" s="186" t="s">
        <v>396</v>
      </c>
      <c r="F157" s="187" t="s">
        <v>397</v>
      </c>
      <c r="G157" s="188" t="s">
        <v>155</v>
      </c>
      <c r="H157" s="189">
        <v>71</v>
      </c>
      <c r="I157" s="190"/>
      <c r="J157" s="191">
        <f t="shared" si="20"/>
        <v>0</v>
      </c>
      <c r="K157" s="187" t="s">
        <v>130</v>
      </c>
      <c r="L157" s="37"/>
      <c r="M157" s="192" t="s">
        <v>20</v>
      </c>
      <c r="N157" s="193" t="s">
        <v>45</v>
      </c>
      <c r="O157" s="62"/>
      <c r="P157" s="194">
        <f t="shared" si="21"/>
        <v>0</v>
      </c>
      <c r="Q157" s="194">
        <v>0</v>
      </c>
      <c r="R157" s="194">
        <f t="shared" si="22"/>
        <v>0</v>
      </c>
      <c r="S157" s="194">
        <v>0</v>
      </c>
      <c r="T157" s="195">
        <f t="shared" si="2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6" t="s">
        <v>22</v>
      </c>
      <c r="AT157" s="196" t="s">
        <v>122</v>
      </c>
      <c r="AU157" s="196" t="s">
        <v>83</v>
      </c>
      <c r="AY157" s="15" t="s">
        <v>120</v>
      </c>
      <c r="BE157" s="197">
        <f t="shared" si="24"/>
        <v>0</v>
      </c>
      <c r="BF157" s="197">
        <f t="shared" si="25"/>
        <v>0</v>
      </c>
      <c r="BG157" s="197">
        <f t="shared" si="26"/>
        <v>0</v>
      </c>
      <c r="BH157" s="197">
        <f t="shared" si="27"/>
        <v>0</v>
      </c>
      <c r="BI157" s="197">
        <f t="shared" si="28"/>
        <v>0</v>
      </c>
      <c r="BJ157" s="15" t="s">
        <v>22</v>
      </c>
      <c r="BK157" s="197">
        <f t="shared" si="29"/>
        <v>0</v>
      </c>
      <c r="BL157" s="15" t="s">
        <v>22</v>
      </c>
      <c r="BM157" s="196" t="s">
        <v>398</v>
      </c>
    </row>
    <row r="158" spans="1:65" s="2" customFormat="1" ht="16.5" customHeight="1">
      <c r="A158" s="32"/>
      <c r="B158" s="33"/>
      <c r="C158" s="202" t="s">
        <v>399</v>
      </c>
      <c r="D158" s="202" t="s">
        <v>140</v>
      </c>
      <c r="E158" s="203" t="s">
        <v>400</v>
      </c>
      <c r="F158" s="204" t="s">
        <v>401</v>
      </c>
      <c r="G158" s="205" t="s">
        <v>155</v>
      </c>
      <c r="H158" s="206">
        <v>15</v>
      </c>
      <c r="I158" s="207"/>
      <c r="J158" s="208">
        <f t="shared" si="20"/>
        <v>0</v>
      </c>
      <c r="K158" s="204" t="s">
        <v>130</v>
      </c>
      <c r="L158" s="209"/>
      <c r="M158" s="210" t="s">
        <v>20</v>
      </c>
      <c r="N158" s="211" t="s">
        <v>45</v>
      </c>
      <c r="O158" s="62"/>
      <c r="P158" s="194">
        <f t="shared" si="21"/>
        <v>0</v>
      </c>
      <c r="Q158" s="194">
        <v>0</v>
      </c>
      <c r="R158" s="194">
        <f t="shared" si="22"/>
        <v>0</v>
      </c>
      <c r="S158" s="194">
        <v>0</v>
      </c>
      <c r="T158" s="195">
        <f t="shared" si="2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6" t="s">
        <v>83</v>
      </c>
      <c r="AT158" s="196" t="s">
        <v>140</v>
      </c>
      <c r="AU158" s="196" t="s">
        <v>83</v>
      </c>
      <c r="AY158" s="15" t="s">
        <v>120</v>
      </c>
      <c r="BE158" s="197">
        <f t="shared" si="24"/>
        <v>0</v>
      </c>
      <c r="BF158" s="197">
        <f t="shared" si="25"/>
        <v>0</v>
      </c>
      <c r="BG158" s="197">
        <f t="shared" si="26"/>
        <v>0</v>
      </c>
      <c r="BH158" s="197">
        <f t="shared" si="27"/>
        <v>0</v>
      </c>
      <c r="BI158" s="197">
        <f t="shared" si="28"/>
        <v>0</v>
      </c>
      <c r="BJ158" s="15" t="s">
        <v>22</v>
      </c>
      <c r="BK158" s="197">
        <f t="shared" si="29"/>
        <v>0</v>
      </c>
      <c r="BL158" s="15" t="s">
        <v>22</v>
      </c>
      <c r="BM158" s="196" t="s">
        <v>402</v>
      </c>
    </row>
    <row r="159" spans="1:65" s="2" customFormat="1" ht="16.5" customHeight="1">
      <c r="A159" s="32"/>
      <c r="B159" s="33"/>
      <c r="C159" s="202" t="s">
        <v>403</v>
      </c>
      <c r="D159" s="202" t="s">
        <v>140</v>
      </c>
      <c r="E159" s="203" t="s">
        <v>404</v>
      </c>
      <c r="F159" s="204" t="s">
        <v>405</v>
      </c>
      <c r="G159" s="205" t="s">
        <v>155</v>
      </c>
      <c r="H159" s="206">
        <v>23</v>
      </c>
      <c r="I159" s="207"/>
      <c r="J159" s="208">
        <f t="shared" si="20"/>
        <v>0</v>
      </c>
      <c r="K159" s="204" t="s">
        <v>130</v>
      </c>
      <c r="L159" s="209"/>
      <c r="M159" s="210" t="s">
        <v>20</v>
      </c>
      <c r="N159" s="211" t="s">
        <v>45</v>
      </c>
      <c r="O159" s="62"/>
      <c r="P159" s="194">
        <f t="shared" si="21"/>
        <v>0</v>
      </c>
      <c r="Q159" s="194">
        <v>0</v>
      </c>
      <c r="R159" s="194">
        <f t="shared" si="22"/>
        <v>0</v>
      </c>
      <c r="S159" s="194">
        <v>0</v>
      </c>
      <c r="T159" s="195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6" t="s">
        <v>83</v>
      </c>
      <c r="AT159" s="196" t="s">
        <v>140</v>
      </c>
      <c r="AU159" s="196" t="s">
        <v>83</v>
      </c>
      <c r="AY159" s="15" t="s">
        <v>120</v>
      </c>
      <c r="BE159" s="197">
        <f t="shared" si="24"/>
        <v>0</v>
      </c>
      <c r="BF159" s="197">
        <f t="shared" si="25"/>
        <v>0</v>
      </c>
      <c r="BG159" s="197">
        <f t="shared" si="26"/>
        <v>0</v>
      </c>
      <c r="BH159" s="197">
        <f t="shared" si="27"/>
        <v>0</v>
      </c>
      <c r="BI159" s="197">
        <f t="shared" si="28"/>
        <v>0</v>
      </c>
      <c r="BJ159" s="15" t="s">
        <v>22</v>
      </c>
      <c r="BK159" s="197">
        <f t="shared" si="29"/>
        <v>0</v>
      </c>
      <c r="BL159" s="15" t="s">
        <v>22</v>
      </c>
      <c r="BM159" s="196" t="s">
        <v>406</v>
      </c>
    </row>
    <row r="160" spans="1:65" s="2" customFormat="1" ht="16.5" customHeight="1">
      <c r="A160" s="32"/>
      <c r="B160" s="33"/>
      <c r="C160" s="202" t="s">
        <v>407</v>
      </c>
      <c r="D160" s="202" t="s">
        <v>140</v>
      </c>
      <c r="E160" s="203" t="s">
        <v>408</v>
      </c>
      <c r="F160" s="204" t="s">
        <v>409</v>
      </c>
      <c r="G160" s="205" t="s">
        <v>155</v>
      </c>
      <c r="H160" s="206">
        <v>15</v>
      </c>
      <c r="I160" s="207"/>
      <c r="J160" s="208">
        <f t="shared" si="20"/>
        <v>0</v>
      </c>
      <c r="K160" s="204" t="s">
        <v>130</v>
      </c>
      <c r="L160" s="209"/>
      <c r="M160" s="210" t="s">
        <v>20</v>
      </c>
      <c r="N160" s="211" t="s">
        <v>45</v>
      </c>
      <c r="O160" s="62"/>
      <c r="P160" s="194">
        <f t="shared" si="21"/>
        <v>0</v>
      </c>
      <c r="Q160" s="194">
        <v>0</v>
      </c>
      <c r="R160" s="194">
        <f t="shared" si="22"/>
        <v>0</v>
      </c>
      <c r="S160" s="194">
        <v>0</v>
      </c>
      <c r="T160" s="195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6" t="s">
        <v>83</v>
      </c>
      <c r="AT160" s="196" t="s">
        <v>140</v>
      </c>
      <c r="AU160" s="196" t="s">
        <v>83</v>
      </c>
      <c r="AY160" s="15" t="s">
        <v>120</v>
      </c>
      <c r="BE160" s="197">
        <f t="shared" si="24"/>
        <v>0</v>
      </c>
      <c r="BF160" s="197">
        <f t="shared" si="25"/>
        <v>0</v>
      </c>
      <c r="BG160" s="197">
        <f t="shared" si="26"/>
        <v>0</v>
      </c>
      <c r="BH160" s="197">
        <f t="shared" si="27"/>
        <v>0</v>
      </c>
      <c r="BI160" s="197">
        <f t="shared" si="28"/>
        <v>0</v>
      </c>
      <c r="BJ160" s="15" t="s">
        <v>22</v>
      </c>
      <c r="BK160" s="197">
        <f t="shared" si="29"/>
        <v>0</v>
      </c>
      <c r="BL160" s="15" t="s">
        <v>22</v>
      </c>
      <c r="BM160" s="196" t="s">
        <v>410</v>
      </c>
    </row>
    <row r="161" spans="1:65" s="2" customFormat="1" ht="16.5" customHeight="1">
      <c r="A161" s="32"/>
      <c r="B161" s="33"/>
      <c r="C161" s="202" t="s">
        <v>411</v>
      </c>
      <c r="D161" s="202" t="s">
        <v>140</v>
      </c>
      <c r="E161" s="203" t="s">
        <v>412</v>
      </c>
      <c r="F161" s="204" t="s">
        <v>413</v>
      </c>
      <c r="G161" s="205" t="s">
        <v>155</v>
      </c>
      <c r="H161" s="206">
        <v>7</v>
      </c>
      <c r="I161" s="207"/>
      <c r="J161" s="208">
        <f t="shared" si="20"/>
        <v>0</v>
      </c>
      <c r="K161" s="204" t="s">
        <v>130</v>
      </c>
      <c r="L161" s="209"/>
      <c r="M161" s="210" t="s">
        <v>20</v>
      </c>
      <c r="N161" s="211" t="s">
        <v>45</v>
      </c>
      <c r="O161" s="62"/>
      <c r="P161" s="194">
        <f t="shared" si="21"/>
        <v>0</v>
      </c>
      <c r="Q161" s="194">
        <v>0</v>
      </c>
      <c r="R161" s="194">
        <f t="shared" si="22"/>
        <v>0</v>
      </c>
      <c r="S161" s="194">
        <v>0</v>
      </c>
      <c r="T161" s="195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6" t="s">
        <v>83</v>
      </c>
      <c r="AT161" s="196" t="s">
        <v>140</v>
      </c>
      <c r="AU161" s="196" t="s">
        <v>83</v>
      </c>
      <c r="AY161" s="15" t="s">
        <v>120</v>
      </c>
      <c r="BE161" s="197">
        <f t="shared" si="24"/>
        <v>0</v>
      </c>
      <c r="BF161" s="197">
        <f t="shared" si="25"/>
        <v>0</v>
      </c>
      <c r="BG161" s="197">
        <f t="shared" si="26"/>
        <v>0</v>
      </c>
      <c r="BH161" s="197">
        <f t="shared" si="27"/>
        <v>0</v>
      </c>
      <c r="BI161" s="197">
        <f t="shared" si="28"/>
        <v>0</v>
      </c>
      <c r="BJ161" s="15" t="s">
        <v>22</v>
      </c>
      <c r="BK161" s="197">
        <f t="shared" si="29"/>
        <v>0</v>
      </c>
      <c r="BL161" s="15" t="s">
        <v>22</v>
      </c>
      <c r="BM161" s="196" t="s">
        <v>414</v>
      </c>
    </row>
    <row r="162" spans="1:65" s="2" customFormat="1" ht="16.5" customHeight="1">
      <c r="A162" s="32"/>
      <c r="B162" s="33"/>
      <c r="C162" s="202" t="s">
        <v>415</v>
      </c>
      <c r="D162" s="202" t="s">
        <v>140</v>
      </c>
      <c r="E162" s="203" t="s">
        <v>416</v>
      </c>
      <c r="F162" s="204" t="s">
        <v>417</v>
      </c>
      <c r="G162" s="205" t="s">
        <v>155</v>
      </c>
      <c r="H162" s="206">
        <v>5</v>
      </c>
      <c r="I162" s="207"/>
      <c r="J162" s="208">
        <f t="shared" si="20"/>
        <v>0</v>
      </c>
      <c r="K162" s="204" t="s">
        <v>130</v>
      </c>
      <c r="L162" s="209"/>
      <c r="M162" s="210" t="s">
        <v>20</v>
      </c>
      <c r="N162" s="211" t="s">
        <v>45</v>
      </c>
      <c r="O162" s="62"/>
      <c r="P162" s="194">
        <f t="shared" si="21"/>
        <v>0</v>
      </c>
      <c r="Q162" s="194">
        <v>0</v>
      </c>
      <c r="R162" s="194">
        <f t="shared" si="22"/>
        <v>0</v>
      </c>
      <c r="S162" s="194">
        <v>0</v>
      </c>
      <c r="T162" s="195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6" t="s">
        <v>165</v>
      </c>
      <c r="AT162" s="196" t="s">
        <v>140</v>
      </c>
      <c r="AU162" s="196" t="s">
        <v>83</v>
      </c>
      <c r="AY162" s="15" t="s">
        <v>120</v>
      </c>
      <c r="BE162" s="197">
        <f t="shared" si="24"/>
        <v>0</v>
      </c>
      <c r="BF162" s="197">
        <f t="shared" si="25"/>
        <v>0</v>
      </c>
      <c r="BG162" s="197">
        <f t="shared" si="26"/>
        <v>0</v>
      </c>
      <c r="BH162" s="197">
        <f t="shared" si="27"/>
        <v>0</v>
      </c>
      <c r="BI162" s="197">
        <f t="shared" si="28"/>
        <v>0</v>
      </c>
      <c r="BJ162" s="15" t="s">
        <v>22</v>
      </c>
      <c r="BK162" s="197">
        <f t="shared" si="29"/>
        <v>0</v>
      </c>
      <c r="BL162" s="15" t="s">
        <v>165</v>
      </c>
      <c r="BM162" s="196" t="s">
        <v>418</v>
      </c>
    </row>
    <row r="163" spans="1:65" s="2" customFormat="1" ht="16.5" customHeight="1">
      <c r="A163" s="32"/>
      <c r="B163" s="33"/>
      <c r="C163" s="202" t="s">
        <v>419</v>
      </c>
      <c r="D163" s="202" t="s">
        <v>140</v>
      </c>
      <c r="E163" s="203" t="s">
        <v>420</v>
      </c>
      <c r="F163" s="204" t="s">
        <v>421</v>
      </c>
      <c r="G163" s="205" t="s">
        <v>155</v>
      </c>
      <c r="H163" s="206">
        <v>2</v>
      </c>
      <c r="I163" s="207"/>
      <c r="J163" s="208">
        <f t="shared" si="20"/>
        <v>0</v>
      </c>
      <c r="K163" s="204" t="s">
        <v>130</v>
      </c>
      <c r="L163" s="209"/>
      <c r="M163" s="210" t="s">
        <v>20</v>
      </c>
      <c r="N163" s="211" t="s">
        <v>45</v>
      </c>
      <c r="O163" s="62"/>
      <c r="P163" s="194">
        <f t="shared" si="21"/>
        <v>0</v>
      </c>
      <c r="Q163" s="194">
        <v>0</v>
      </c>
      <c r="R163" s="194">
        <f t="shared" si="22"/>
        <v>0</v>
      </c>
      <c r="S163" s="194">
        <v>0</v>
      </c>
      <c r="T163" s="195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6" t="s">
        <v>165</v>
      </c>
      <c r="AT163" s="196" t="s">
        <v>140</v>
      </c>
      <c r="AU163" s="196" t="s">
        <v>83</v>
      </c>
      <c r="AY163" s="15" t="s">
        <v>120</v>
      </c>
      <c r="BE163" s="197">
        <f t="shared" si="24"/>
        <v>0</v>
      </c>
      <c r="BF163" s="197">
        <f t="shared" si="25"/>
        <v>0</v>
      </c>
      <c r="BG163" s="197">
        <f t="shared" si="26"/>
        <v>0</v>
      </c>
      <c r="BH163" s="197">
        <f t="shared" si="27"/>
        <v>0</v>
      </c>
      <c r="BI163" s="197">
        <f t="shared" si="28"/>
        <v>0</v>
      </c>
      <c r="BJ163" s="15" t="s">
        <v>22</v>
      </c>
      <c r="BK163" s="197">
        <f t="shared" si="29"/>
        <v>0</v>
      </c>
      <c r="BL163" s="15" t="s">
        <v>165</v>
      </c>
      <c r="BM163" s="196" t="s">
        <v>422</v>
      </c>
    </row>
    <row r="164" spans="1:65" s="2" customFormat="1" ht="16.5" customHeight="1">
      <c r="A164" s="32"/>
      <c r="B164" s="33"/>
      <c r="C164" s="202" t="s">
        <v>423</v>
      </c>
      <c r="D164" s="202" t="s">
        <v>140</v>
      </c>
      <c r="E164" s="203" t="s">
        <v>424</v>
      </c>
      <c r="F164" s="204" t="s">
        <v>425</v>
      </c>
      <c r="G164" s="205" t="s">
        <v>155</v>
      </c>
      <c r="H164" s="206">
        <v>1</v>
      </c>
      <c r="I164" s="207"/>
      <c r="J164" s="208">
        <f t="shared" si="20"/>
        <v>0</v>
      </c>
      <c r="K164" s="204" t="s">
        <v>130</v>
      </c>
      <c r="L164" s="209"/>
      <c r="M164" s="210" t="s">
        <v>20</v>
      </c>
      <c r="N164" s="211" t="s">
        <v>45</v>
      </c>
      <c r="O164" s="62"/>
      <c r="P164" s="194">
        <f t="shared" si="21"/>
        <v>0</v>
      </c>
      <c r="Q164" s="194">
        <v>0</v>
      </c>
      <c r="R164" s="194">
        <f t="shared" si="22"/>
        <v>0</v>
      </c>
      <c r="S164" s="194">
        <v>0</v>
      </c>
      <c r="T164" s="195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6" t="s">
        <v>83</v>
      </c>
      <c r="AT164" s="196" t="s">
        <v>140</v>
      </c>
      <c r="AU164" s="196" t="s">
        <v>83</v>
      </c>
      <c r="AY164" s="15" t="s">
        <v>120</v>
      </c>
      <c r="BE164" s="197">
        <f t="shared" si="24"/>
        <v>0</v>
      </c>
      <c r="BF164" s="197">
        <f t="shared" si="25"/>
        <v>0</v>
      </c>
      <c r="BG164" s="197">
        <f t="shared" si="26"/>
        <v>0</v>
      </c>
      <c r="BH164" s="197">
        <f t="shared" si="27"/>
        <v>0</v>
      </c>
      <c r="BI164" s="197">
        <f t="shared" si="28"/>
        <v>0</v>
      </c>
      <c r="BJ164" s="15" t="s">
        <v>22</v>
      </c>
      <c r="BK164" s="197">
        <f t="shared" si="29"/>
        <v>0</v>
      </c>
      <c r="BL164" s="15" t="s">
        <v>22</v>
      </c>
      <c r="BM164" s="196" t="s">
        <v>426</v>
      </c>
    </row>
    <row r="165" spans="1:65" s="2" customFormat="1" ht="16.5" customHeight="1">
      <c r="A165" s="32"/>
      <c r="B165" s="33"/>
      <c r="C165" s="202" t="s">
        <v>427</v>
      </c>
      <c r="D165" s="202" t="s">
        <v>140</v>
      </c>
      <c r="E165" s="203" t="s">
        <v>428</v>
      </c>
      <c r="F165" s="204" t="s">
        <v>429</v>
      </c>
      <c r="G165" s="205" t="s">
        <v>155</v>
      </c>
      <c r="H165" s="206">
        <v>3</v>
      </c>
      <c r="I165" s="207"/>
      <c r="J165" s="208">
        <f t="shared" si="20"/>
        <v>0</v>
      </c>
      <c r="K165" s="204" t="s">
        <v>130</v>
      </c>
      <c r="L165" s="209"/>
      <c r="M165" s="210" t="s">
        <v>20</v>
      </c>
      <c r="N165" s="211" t="s">
        <v>45</v>
      </c>
      <c r="O165" s="62"/>
      <c r="P165" s="194">
        <f t="shared" si="21"/>
        <v>0</v>
      </c>
      <c r="Q165" s="194">
        <v>0</v>
      </c>
      <c r="R165" s="194">
        <f t="shared" si="22"/>
        <v>0</v>
      </c>
      <c r="S165" s="194">
        <v>0</v>
      </c>
      <c r="T165" s="195">
        <f t="shared" si="2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6" t="s">
        <v>165</v>
      </c>
      <c r="AT165" s="196" t="s">
        <v>140</v>
      </c>
      <c r="AU165" s="196" t="s">
        <v>83</v>
      </c>
      <c r="AY165" s="15" t="s">
        <v>120</v>
      </c>
      <c r="BE165" s="197">
        <f t="shared" si="24"/>
        <v>0</v>
      </c>
      <c r="BF165" s="197">
        <f t="shared" si="25"/>
        <v>0</v>
      </c>
      <c r="BG165" s="197">
        <f t="shared" si="26"/>
        <v>0</v>
      </c>
      <c r="BH165" s="197">
        <f t="shared" si="27"/>
        <v>0</v>
      </c>
      <c r="BI165" s="197">
        <f t="shared" si="28"/>
        <v>0</v>
      </c>
      <c r="BJ165" s="15" t="s">
        <v>22</v>
      </c>
      <c r="BK165" s="197">
        <f t="shared" si="29"/>
        <v>0</v>
      </c>
      <c r="BL165" s="15" t="s">
        <v>165</v>
      </c>
      <c r="BM165" s="196" t="s">
        <v>430</v>
      </c>
    </row>
    <row r="166" spans="1:65" s="2" customFormat="1" ht="16.5" customHeight="1">
      <c r="A166" s="32"/>
      <c r="B166" s="33"/>
      <c r="C166" s="185" t="s">
        <v>431</v>
      </c>
      <c r="D166" s="185" t="s">
        <v>122</v>
      </c>
      <c r="E166" s="186" t="s">
        <v>432</v>
      </c>
      <c r="F166" s="187" t="s">
        <v>433</v>
      </c>
      <c r="G166" s="188" t="s">
        <v>137</v>
      </c>
      <c r="H166" s="189">
        <v>20</v>
      </c>
      <c r="I166" s="190"/>
      <c r="J166" s="191">
        <f t="shared" si="20"/>
        <v>0</v>
      </c>
      <c r="K166" s="187" t="s">
        <v>130</v>
      </c>
      <c r="L166" s="37"/>
      <c r="M166" s="192" t="s">
        <v>20</v>
      </c>
      <c r="N166" s="193" t="s">
        <v>45</v>
      </c>
      <c r="O166" s="62"/>
      <c r="P166" s="194">
        <f t="shared" si="21"/>
        <v>0</v>
      </c>
      <c r="Q166" s="194">
        <v>0</v>
      </c>
      <c r="R166" s="194">
        <f t="shared" si="22"/>
        <v>0</v>
      </c>
      <c r="S166" s="194">
        <v>0</v>
      </c>
      <c r="T166" s="195">
        <f t="shared" si="2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6" t="s">
        <v>22</v>
      </c>
      <c r="AT166" s="196" t="s">
        <v>122</v>
      </c>
      <c r="AU166" s="196" t="s">
        <v>83</v>
      </c>
      <c r="AY166" s="15" t="s">
        <v>120</v>
      </c>
      <c r="BE166" s="197">
        <f t="shared" si="24"/>
        <v>0</v>
      </c>
      <c r="BF166" s="197">
        <f t="shared" si="25"/>
        <v>0</v>
      </c>
      <c r="BG166" s="197">
        <f t="shared" si="26"/>
        <v>0</v>
      </c>
      <c r="BH166" s="197">
        <f t="shared" si="27"/>
        <v>0</v>
      </c>
      <c r="BI166" s="197">
        <f t="shared" si="28"/>
        <v>0</v>
      </c>
      <c r="BJ166" s="15" t="s">
        <v>22</v>
      </c>
      <c r="BK166" s="197">
        <f t="shared" si="29"/>
        <v>0</v>
      </c>
      <c r="BL166" s="15" t="s">
        <v>22</v>
      </c>
      <c r="BM166" s="196" t="s">
        <v>434</v>
      </c>
    </row>
    <row r="167" spans="1:65" s="2" customFormat="1" ht="16.5" customHeight="1">
      <c r="A167" s="32"/>
      <c r="B167" s="33"/>
      <c r="C167" s="202" t="s">
        <v>435</v>
      </c>
      <c r="D167" s="202" t="s">
        <v>140</v>
      </c>
      <c r="E167" s="203" t="s">
        <v>436</v>
      </c>
      <c r="F167" s="204" t="s">
        <v>437</v>
      </c>
      <c r="G167" s="205" t="s">
        <v>137</v>
      </c>
      <c r="H167" s="206">
        <v>20</v>
      </c>
      <c r="I167" s="207"/>
      <c r="J167" s="208">
        <f t="shared" si="20"/>
        <v>0</v>
      </c>
      <c r="K167" s="204" t="s">
        <v>130</v>
      </c>
      <c r="L167" s="209"/>
      <c r="M167" s="210" t="s">
        <v>20</v>
      </c>
      <c r="N167" s="211" t="s">
        <v>45</v>
      </c>
      <c r="O167" s="62"/>
      <c r="P167" s="194">
        <f t="shared" si="21"/>
        <v>0</v>
      </c>
      <c r="Q167" s="194">
        <v>0</v>
      </c>
      <c r="R167" s="194">
        <f t="shared" si="22"/>
        <v>0</v>
      </c>
      <c r="S167" s="194">
        <v>0</v>
      </c>
      <c r="T167" s="195">
        <f t="shared" si="2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6" t="s">
        <v>83</v>
      </c>
      <c r="AT167" s="196" t="s">
        <v>140</v>
      </c>
      <c r="AU167" s="196" t="s">
        <v>83</v>
      </c>
      <c r="AY167" s="15" t="s">
        <v>120</v>
      </c>
      <c r="BE167" s="197">
        <f t="shared" si="24"/>
        <v>0</v>
      </c>
      <c r="BF167" s="197">
        <f t="shared" si="25"/>
        <v>0</v>
      </c>
      <c r="BG167" s="197">
        <f t="shared" si="26"/>
        <v>0</v>
      </c>
      <c r="BH167" s="197">
        <f t="shared" si="27"/>
        <v>0</v>
      </c>
      <c r="BI167" s="197">
        <f t="shared" si="28"/>
        <v>0</v>
      </c>
      <c r="BJ167" s="15" t="s">
        <v>22</v>
      </c>
      <c r="BK167" s="197">
        <f t="shared" si="29"/>
        <v>0</v>
      </c>
      <c r="BL167" s="15" t="s">
        <v>22</v>
      </c>
      <c r="BM167" s="196" t="s">
        <v>438</v>
      </c>
    </row>
    <row r="168" spans="1:65" s="12" customFormat="1" ht="22.9" customHeight="1">
      <c r="B168" s="169"/>
      <c r="C168" s="170"/>
      <c r="D168" s="171" t="s">
        <v>73</v>
      </c>
      <c r="E168" s="183" t="s">
        <v>139</v>
      </c>
      <c r="F168" s="183" t="s">
        <v>439</v>
      </c>
      <c r="G168" s="170"/>
      <c r="H168" s="170"/>
      <c r="I168" s="173"/>
      <c r="J168" s="184">
        <f>BK168</f>
        <v>0</v>
      </c>
      <c r="K168" s="170"/>
      <c r="L168" s="175"/>
      <c r="M168" s="176"/>
      <c r="N168" s="177"/>
      <c r="O168" s="177"/>
      <c r="P168" s="178">
        <f>SUM(P169:P187)</f>
        <v>0</v>
      </c>
      <c r="Q168" s="177"/>
      <c r="R168" s="178">
        <f>SUM(R169:R187)</f>
        <v>0</v>
      </c>
      <c r="S168" s="177"/>
      <c r="T168" s="179">
        <f>SUM(T169:T187)</f>
        <v>0</v>
      </c>
      <c r="AR168" s="180" t="s">
        <v>22</v>
      </c>
      <c r="AT168" s="181" t="s">
        <v>73</v>
      </c>
      <c r="AU168" s="181" t="s">
        <v>22</v>
      </c>
      <c r="AY168" s="180" t="s">
        <v>120</v>
      </c>
      <c r="BK168" s="182">
        <f>SUM(BK169:BK187)</f>
        <v>0</v>
      </c>
    </row>
    <row r="169" spans="1:65" s="2" customFormat="1" ht="24" customHeight="1">
      <c r="A169" s="32"/>
      <c r="B169" s="33"/>
      <c r="C169" s="185" t="s">
        <v>440</v>
      </c>
      <c r="D169" s="185" t="s">
        <v>122</v>
      </c>
      <c r="E169" s="186" t="s">
        <v>441</v>
      </c>
      <c r="F169" s="187" t="s">
        <v>442</v>
      </c>
      <c r="G169" s="188" t="s">
        <v>155</v>
      </c>
      <c r="H169" s="189">
        <v>23</v>
      </c>
      <c r="I169" s="190"/>
      <c r="J169" s="191">
        <f t="shared" ref="J169:J186" si="30">ROUND(I169*H169,2)</f>
        <v>0</v>
      </c>
      <c r="K169" s="187" t="s">
        <v>130</v>
      </c>
      <c r="L169" s="37"/>
      <c r="M169" s="192" t="s">
        <v>20</v>
      </c>
      <c r="N169" s="193" t="s">
        <v>45</v>
      </c>
      <c r="O169" s="62"/>
      <c r="P169" s="194">
        <f t="shared" ref="P169:P186" si="31">O169*H169</f>
        <v>0</v>
      </c>
      <c r="Q169" s="194">
        <v>0</v>
      </c>
      <c r="R169" s="194">
        <f t="shared" ref="R169:R186" si="32">Q169*H169</f>
        <v>0</v>
      </c>
      <c r="S169" s="194">
        <v>0</v>
      </c>
      <c r="T169" s="195">
        <f t="shared" ref="T169:T186" si="33"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6" t="s">
        <v>22</v>
      </c>
      <c r="AT169" s="196" t="s">
        <v>122</v>
      </c>
      <c r="AU169" s="196" t="s">
        <v>83</v>
      </c>
      <c r="AY169" s="15" t="s">
        <v>120</v>
      </c>
      <c r="BE169" s="197">
        <f t="shared" ref="BE169:BE186" si="34">IF(N169="základní",J169,0)</f>
        <v>0</v>
      </c>
      <c r="BF169" s="197">
        <f t="shared" ref="BF169:BF186" si="35">IF(N169="snížená",J169,0)</f>
        <v>0</v>
      </c>
      <c r="BG169" s="197">
        <f t="shared" ref="BG169:BG186" si="36">IF(N169="zákl. přenesená",J169,0)</f>
        <v>0</v>
      </c>
      <c r="BH169" s="197">
        <f t="shared" ref="BH169:BH186" si="37">IF(N169="sníž. přenesená",J169,0)</f>
        <v>0</v>
      </c>
      <c r="BI169" s="197">
        <f t="shared" ref="BI169:BI186" si="38">IF(N169="nulová",J169,0)</f>
        <v>0</v>
      </c>
      <c r="BJ169" s="15" t="s">
        <v>22</v>
      </c>
      <c r="BK169" s="197">
        <f t="shared" ref="BK169:BK186" si="39">ROUND(I169*H169,2)</f>
        <v>0</v>
      </c>
      <c r="BL169" s="15" t="s">
        <v>22</v>
      </c>
      <c r="BM169" s="196" t="s">
        <v>443</v>
      </c>
    </row>
    <row r="170" spans="1:65" s="2" customFormat="1" ht="16.5" customHeight="1">
      <c r="A170" s="32"/>
      <c r="B170" s="33"/>
      <c r="C170" s="202" t="s">
        <v>444</v>
      </c>
      <c r="D170" s="202" t="s">
        <v>140</v>
      </c>
      <c r="E170" s="203" t="s">
        <v>445</v>
      </c>
      <c r="F170" s="204" t="s">
        <v>446</v>
      </c>
      <c r="G170" s="205" t="s">
        <v>155</v>
      </c>
      <c r="H170" s="206">
        <v>23</v>
      </c>
      <c r="I170" s="207"/>
      <c r="J170" s="208">
        <f t="shared" si="30"/>
        <v>0</v>
      </c>
      <c r="K170" s="204" t="s">
        <v>130</v>
      </c>
      <c r="L170" s="209"/>
      <c r="M170" s="210" t="s">
        <v>20</v>
      </c>
      <c r="N170" s="211" t="s">
        <v>45</v>
      </c>
      <c r="O170" s="62"/>
      <c r="P170" s="194">
        <f t="shared" si="31"/>
        <v>0</v>
      </c>
      <c r="Q170" s="194">
        <v>0</v>
      </c>
      <c r="R170" s="194">
        <f t="shared" si="32"/>
        <v>0</v>
      </c>
      <c r="S170" s="194">
        <v>0</v>
      </c>
      <c r="T170" s="195">
        <f t="shared" si="3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6" t="s">
        <v>165</v>
      </c>
      <c r="AT170" s="196" t="s">
        <v>140</v>
      </c>
      <c r="AU170" s="196" t="s">
        <v>83</v>
      </c>
      <c r="AY170" s="15" t="s">
        <v>120</v>
      </c>
      <c r="BE170" s="197">
        <f t="shared" si="34"/>
        <v>0</v>
      </c>
      <c r="BF170" s="197">
        <f t="shared" si="35"/>
        <v>0</v>
      </c>
      <c r="BG170" s="197">
        <f t="shared" si="36"/>
        <v>0</v>
      </c>
      <c r="BH170" s="197">
        <f t="shared" si="37"/>
        <v>0</v>
      </c>
      <c r="BI170" s="197">
        <f t="shared" si="38"/>
        <v>0</v>
      </c>
      <c r="BJ170" s="15" t="s">
        <v>22</v>
      </c>
      <c r="BK170" s="197">
        <f t="shared" si="39"/>
        <v>0</v>
      </c>
      <c r="BL170" s="15" t="s">
        <v>165</v>
      </c>
      <c r="BM170" s="196" t="s">
        <v>447</v>
      </c>
    </row>
    <row r="171" spans="1:65" s="2" customFormat="1" ht="16.5" customHeight="1">
      <c r="A171" s="32"/>
      <c r="B171" s="33"/>
      <c r="C171" s="185" t="s">
        <v>448</v>
      </c>
      <c r="D171" s="185" t="s">
        <v>122</v>
      </c>
      <c r="E171" s="186" t="s">
        <v>449</v>
      </c>
      <c r="F171" s="187" t="s">
        <v>450</v>
      </c>
      <c r="G171" s="188" t="s">
        <v>155</v>
      </c>
      <c r="H171" s="189">
        <v>23</v>
      </c>
      <c r="I171" s="190"/>
      <c r="J171" s="191">
        <f t="shared" si="30"/>
        <v>0</v>
      </c>
      <c r="K171" s="187" t="s">
        <v>130</v>
      </c>
      <c r="L171" s="37"/>
      <c r="M171" s="192" t="s">
        <v>20</v>
      </c>
      <c r="N171" s="193" t="s">
        <v>45</v>
      </c>
      <c r="O171" s="62"/>
      <c r="P171" s="194">
        <f t="shared" si="31"/>
        <v>0</v>
      </c>
      <c r="Q171" s="194">
        <v>0</v>
      </c>
      <c r="R171" s="194">
        <f t="shared" si="32"/>
        <v>0</v>
      </c>
      <c r="S171" s="194">
        <v>0</v>
      </c>
      <c r="T171" s="195">
        <f t="shared" si="3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6" t="s">
        <v>22</v>
      </c>
      <c r="AT171" s="196" t="s">
        <v>122</v>
      </c>
      <c r="AU171" s="196" t="s">
        <v>83</v>
      </c>
      <c r="AY171" s="15" t="s">
        <v>120</v>
      </c>
      <c r="BE171" s="197">
        <f t="shared" si="34"/>
        <v>0</v>
      </c>
      <c r="BF171" s="197">
        <f t="shared" si="35"/>
        <v>0</v>
      </c>
      <c r="BG171" s="197">
        <f t="shared" si="36"/>
        <v>0</v>
      </c>
      <c r="BH171" s="197">
        <f t="shared" si="37"/>
        <v>0</v>
      </c>
      <c r="BI171" s="197">
        <f t="shared" si="38"/>
        <v>0</v>
      </c>
      <c r="BJ171" s="15" t="s">
        <v>22</v>
      </c>
      <c r="BK171" s="197">
        <f t="shared" si="39"/>
        <v>0</v>
      </c>
      <c r="BL171" s="15" t="s">
        <v>22</v>
      </c>
      <c r="BM171" s="196" t="s">
        <v>451</v>
      </c>
    </row>
    <row r="172" spans="1:65" s="2" customFormat="1" ht="16.5" customHeight="1">
      <c r="A172" s="32"/>
      <c r="B172" s="33"/>
      <c r="C172" s="202" t="s">
        <v>452</v>
      </c>
      <c r="D172" s="202" t="s">
        <v>140</v>
      </c>
      <c r="E172" s="203" t="s">
        <v>453</v>
      </c>
      <c r="F172" s="204" t="s">
        <v>454</v>
      </c>
      <c r="G172" s="205" t="s">
        <v>155</v>
      </c>
      <c r="H172" s="206">
        <v>23</v>
      </c>
      <c r="I172" s="207"/>
      <c r="J172" s="208">
        <f t="shared" si="30"/>
        <v>0</v>
      </c>
      <c r="K172" s="204" t="s">
        <v>130</v>
      </c>
      <c r="L172" s="209"/>
      <c r="M172" s="210" t="s">
        <v>20</v>
      </c>
      <c r="N172" s="211" t="s">
        <v>45</v>
      </c>
      <c r="O172" s="62"/>
      <c r="P172" s="194">
        <f t="shared" si="31"/>
        <v>0</v>
      </c>
      <c r="Q172" s="194">
        <v>0</v>
      </c>
      <c r="R172" s="194">
        <f t="shared" si="32"/>
        <v>0</v>
      </c>
      <c r="S172" s="194">
        <v>0</v>
      </c>
      <c r="T172" s="195">
        <f t="shared" si="3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6" t="s">
        <v>165</v>
      </c>
      <c r="AT172" s="196" t="s">
        <v>140</v>
      </c>
      <c r="AU172" s="196" t="s">
        <v>83</v>
      </c>
      <c r="AY172" s="15" t="s">
        <v>120</v>
      </c>
      <c r="BE172" s="197">
        <f t="shared" si="34"/>
        <v>0</v>
      </c>
      <c r="BF172" s="197">
        <f t="shared" si="35"/>
        <v>0</v>
      </c>
      <c r="BG172" s="197">
        <f t="shared" si="36"/>
        <v>0</v>
      </c>
      <c r="BH172" s="197">
        <f t="shared" si="37"/>
        <v>0</v>
      </c>
      <c r="BI172" s="197">
        <f t="shared" si="38"/>
        <v>0</v>
      </c>
      <c r="BJ172" s="15" t="s">
        <v>22</v>
      </c>
      <c r="BK172" s="197">
        <f t="shared" si="39"/>
        <v>0</v>
      </c>
      <c r="BL172" s="15" t="s">
        <v>165</v>
      </c>
      <c r="BM172" s="196" t="s">
        <v>455</v>
      </c>
    </row>
    <row r="173" spans="1:65" s="2" customFormat="1" ht="16.5" customHeight="1">
      <c r="A173" s="32"/>
      <c r="B173" s="33"/>
      <c r="C173" s="185" t="s">
        <v>456</v>
      </c>
      <c r="D173" s="185" t="s">
        <v>122</v>
      </c>
      <c r="E173" s="186" t="s">
        <v>457</v>
      </c>
      <c r="F173" s="187" t="s">
        <v>458</v>
      </c>
      <c r="G173" s="188" t="s">
        <v>155</v>
      </c>
      <c r="H173" s="189">
        <v>23</v>
      </c>
      <c r="I173" s="190"/>
      <c r="J173" s="191">
        <f t="shared" si="30"/>
        <v>0</v>
      </c>
      <c r="K173" s="187" t="s">
        <v>130</v>
      </c>
      <c r="L173" s="37"/>
      <c r="M173" s="192" t="s">
        <v>20</v>
      </c>
      <c r="N173" s="193" t="s">
        <v>45</v>
      </c>
      <c r="O173" s="62"/>
      <c r="P173" s="194">
        <f t="shared" si="31"/>
        <v>0</v>
      </c>
      <c r="Q173" s="194">
        <v>0</v>
      </c>
      <c r="R173" s="194">
        <f t="shared" si="32"/>
        <v>0</v>
      </c>
      <c r="S173" s="194">
        <v>0</v>
      </c>
      <c r="T173" s="195">
        <f t="shared" si="3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6" t="s">
        <v>22</v>
      </c>
      <c r="AT173" s="196" t="s">
        <v>122</v>
      </c>
      <c r="AU173" s="196" t="s">
        <v>83</v>
      </c>
      <c r="AY173" s="15" t="s">
        <v>120</v>
      </c>
      <c r="BE173" s="197">
        <f t="shared" si="34"/>
        <v>0</v>
      </c>
      <c r="BF173" s="197">
        <f t="shared" si="35"/>
        <v>0</v>
      </c>
      <c r="BG173" s="197">
        <f t="shared" si="36"/>
        <v>0</v>
      </c>
      <c r="BH173" s="197">
        <f t="shared" si="37"/>
        <v>0</v>
      </c>
      <c r="BI173" s="197">
        <f t="shared" si="38"/>
        <v>0</v>
      </c>
      <c r="BJ173" s="15" t="s">
        <v>22</v>
      </c>
      <c r="BK173" s="197">
        <f t="shared" si="39"/>
        <v>0</v>
      </c>
      <c r="BL173" s="15" t="s">
        <v>22</v>
      </c>
      <c r="BM173" s="196" t="s">
        <v>459</v>
      </c>
    </row>
    <row r="174" spans="1:65" s="2" customFormat="1" ht="16.5" customHeight="1">
      <c r="A174" s="32"/>
      <c r="B174" s="33"/>
      <c r="C174" s="202" t="s">
        <v>460</v>
      </c>
      <c r="D174" s="202" t="s">
        <v>140</v>
      </c>
      <c r="E174" s="203" t="s">
        <v>461</v>
      </c>
      <c r="F174" s="204" t="s">
        <v>462</v>
      </c>
      <c r="G174" s="205" t="s">
        <v>463</v>
      </c>
      <c r="H174" s="206">
        <v>23</v>
      </c>
      <c r="I174" s="207"/>
      <c r="J174" s="208">
        <f t="shared" si="30"/>
        <v>0</v>
      </c>
      <c r="K174" s="204" t="s">
        <v>130</v>
      </c>
      <c r="L174" s="209"/>
      <c r="M174" s="210" t="s">
        <v>20</v>
      </c>
      <c r="N174" s="211" t="s">
        <v>45</v>
      </c>
      <c r="O174" s="62"/>
      <c r="P174" s="194">
        <f t="shared" si="31"/>
        <v>0</v>
      </c>
      <c r="Q174" s="194">
        <v>0</v>
      </c>
      <c r="R174" s="194">
        <f t="shared" si="32"/>
        <v>0</v>
      </c>
      <c r="S174" s="194">
        <v>0</v>
      </c>
      <c r="T174" s="195">
        <f t="shared" si="3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6" t="s">
        <v>165</v>
      </c>
      <c r="AT174" s="196" t="s">
        <v>140</v>
      </c>
      <c r="AU174" s="196" t="s">
        <v>83</v>
      </c>
      <c r="AY174" s="15" t="s">
        <v>120</v>
      </c>
      <c r="BE174" s="197">
        <f t="shared" si="34"/>
        <v>0</v>
      </c>
      <c r="BF174" s="197">
        <f t="shared" si="35"/>
        <v>0</v>
      </c>
      <c r="BG174" s="197">
        <f t="shared" si="36"/>
        <v>0</v>
      </c>
      <c r="BH174" s="197">
        <f t="shared" si="37"/>
        <v>0</v>
      </c>
      <c r="BI174" s="197">
        <f t="shared" si="38"/>
        <v>0</v>
      </c>
      <c r="BJ174" s="15" t="s">
        <v>22</v>
      </c>
      <c r="BK174" s="197">
        <f t="shared" si="39"/>
        <v>0</v>
      </c>
      <c r="BL174" s="15" t="s">
        <v>165</v>
      </c>
      <c r="BM174" s="196" t="s">
        <v>464</v>
      </c>
    </row>
    <row r="175" spans="1:65" s="2" customFormat="1" ht="16.5" customHeight="1">
      <c r="A175" s="32"/>
      <c r="B175" s="33"/>
      <c r="C175" s="185" t="s">
        <v>465</v>
      </c>
      <c r="D175" s="185" t="s">
        <v>122</v>
      </c>
      <c r="E175" s="186" t="s">
        <v>466</v>
      </c>
      <c r="F175" s="187" t="s">
        <v>467</v>
      </c>
      <c r="G175" s="188" t="s">
        <v>155</v>
      </c>
      <c r="H175" s="189">
        <v>23</v>
      </c>
      <c r="I175" s="190"/>
      <c r="J175" s="191">
        <f t="shared" si="30"/>
        <v>0</v>
      </c>
      <c r="K175" s="187" t="s">
        <v>130</v>
      </c>
      <c r="L175" s="37"/>
      <c r="M175" s="192" t="s">
        <v>20</v>
      </c>
      <c r="N175" s="193" t="s">
        <v>45</v>
      </c>
      <c r="O175" s="62"/>
      <c r="P175" s="194">
        <f t="shared" si="31"/>
        <v>0</v>
      </c>
      <c r="Q175" s="194">
        <v>0</v>
      </c>
      <c r="R175" s="194">
        <f t="shared" si="32"/>
        <v>0</v>
      </c>
      <c r="S175" s="194">
        <v>0</v>
      </c>
      <c r="T175" s="195">
        <f t="shared" si="3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6" t="s">
        <v>22</v>
      </c>
      <c r="AT175" s="196" t="s">
        <v>122</v>
      </c>
      <c r="AU175" s="196" t="s">
        <v>83</v>
      </c>
      <c r="AY175" s="15" t="s">
        <v>120</v>
      </c>
      <c r="BE175" s="197">
        <f t="shared" si="34"/>
        <v>0</v>
      </c>
      <c r="BF175" s="197">
        <f t="shared" si="35"/>
        <v>0</v>
      </c>
      <c r="BG175" s="197">
        <f t="shared" si="36"/>
        <v>0</v>
      </c>
      <c r="BH175" s="197">
        <f t="shared" si="37"/>
        <v>0</v>
      </c>
      <c r="BI175" s="197">
        <f t="shared" si="38"/>
        <v>0</v>
      </c>
      <c r="BJ175" s="15" t="s">
        <v>22</v>
      </c>
      <c r="BK175" s="197">
        <f t="shared" si="39"/>
        <v>0</v>
      </c>
      <c r="BL175" s="15" t="s">
        <v>22</v>
      </c>
      <c r="BM175" s="196" t="s">
        <v>468</v>
      </c>
    </row>
    <row r="176" spans="1:65" s="2" customFormat="1" ht="16.5" customHeight="1">
      <c r="A176" s="32"/>
      <c r="B176" s="33"/>
      <c r="C176" s="202" t="s">
        <v>469</v>
      </c>
      <c r="D176" s="202" t="s">
        <v>140</v>
      </c>
      <c r="E176" s="203" t="s">
        <v>470</v>
      </c>
      <c r="F176" s="204" t="s">
        <v>471</v>
      </c>
      <c r="G176" s="205" t="s">
        <v>155</v>
      </c>
      <c r="H176" s="206">
        <v>23</v>
      </c>
      <c r="I176" s="207"/>
      <c r="J176" s="208">
        <f t="shared" si="30"/>
        <v>0</v>
      </c>
      <c r="K176" s="204" t="s">
        <v>130</v>
      </c>
      <c r="L176" s="209"/>
      <c r="M176" s="210" t="s">
        <v>20</v>
      </c>
      <c r="N176" s="211" t="s">
        <v>45</v>
      </c>
      <c r="O176" s="62"/>
      <c r="P176" s="194">
        <f t="shared" si="31"/>
        <v>0</v>
      </c>
      <c r="Q176" s="194">
        <v>0</v>
      </c>
      <c r="R176" s="194">
        <f t="shared" si="32"/>
        <v>0</v>
      </c>
      <c r="S176" s="194">
        <v>0</v>
      </c>
      <c r="T176" s="195">
        <f t="shared" si="3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6" t="s">
        <v>165</v>
      </c>
      <c r="AT176" s="196" t="s">
        <v>140</v>
      </c>
      <c r="AU176" s="196" t="s">
        <v>83</v>
      </c>
      <c r="AY176" s="15" t="s">
        <v>120</v>
      </c>
      <c r="BE176" s="197">
        <f t="shared" si="34"/>
        <v>0</v>
      </c>
      <c r="BF176" s="197">
        <f t="shared" si="35"/>
        <v>0</v>
      </c>
      <c r="BG176" s="197">
        <f t="shared" si="36"/>
        <v>0</v>
      </c>
      <c r="BH176" s="197">
        <f t="shared" si="37"/>
        <v>0</v>
      </c>
      <c r="BI176" s="197">
        <f t="shared" si="38"/>
        <v>0</v>
      </c>
      <c r="BJ176" s="15" t="s">
        <v>22</v>
      </c>
      <c r="BK176" s="197">
        <f t="shared" si="39"/>
        <v>0</v>
      </c>
      <c r="BL176" s="15" t="s">
        <v>165</v>
      </c>
      <c r="BM176" s="196" t="s">
        <v>472</v>
      </c>
    </row>
    <row r="177" spans="1:65" s="2" customFormat="1" ht="16.5" customHeight="1">
      <c r="A177" s="32"/>
      <c r="B177" s="33"/>
      <c r="C177" s="202" t="s">
        <v>473</v>
      </c>
      <c r="D177" s="202" t="s">
        <v>140</v>
      </c>
      <c r="E177" s="203" t="s">
        <v>474</v>
      </c>
      <c r="F177" s="204" t="s">
        <v>475</v>
      </c>
      <c r="G177" s="205" t="s">
        <v>155</v>
      </c>
      <c r="H177" s="206">
        <v>23</v>
      </c>
      <c r="I177" s="207"/>
      <c r="J177" s="208">
        <f t="shared" si="30"/>
        <v>0</v>
      </c>
      <c r="K177" s="204" t="s">
        <v>130</v>
      </c>
      <c r="L177" s="209"/>
      <c r="M177" s="210" t="s">
        <v>20</v>
      </c>
      <c r="N177" s="211" t="s">
        <v>45</v>
      </c>
      <c r="O177" s="62"/>
      <c r="P177" s="194">
        <f t="shared" si="31"/>
        <v>0</v>
      </c>
      <c r="Q177" s="194">
        <v>0</v>
      </c>
      <c r="R177" s="194">
        <f t="shared" si="32"/>
        <v>0</v>
      </c>
      <c r="S177" s="194">
        <v>0</v>
      </c>
      <c r="T177" s="195">
        <f t="shared" si="3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6" t="s">
        <v>83</v>
      </c>
      <c r="AT177" s="196" t="s">
        <v>140</v>
      </c>
      <c r="AU177" s="196" t="s">
        <v>83</v>
      </c>
      <c r="AY177" s="15" t="s">
        <v>120</v>
      </c>
      <c r="BE177" s="197">
        <f t="shared" si="34"/>
        <v>0</v>
      </c>
      <c r="BF177" s="197">
        <f t="shared" si="35"/>
        <v>0</v>
      </c>
      <c r="BG177" s="197">
        <f t="shared" si="36"/>
        <v>0</v>
      </c>
      <c r="BH177" s="197">
        <f t="shared" si="37"/>
        <v>0</v>
      </c>
      <c r="BI177" s="197">
        <f t="shared" si="38"/>
        <v>0</v>
      </c>
      <c r="BJ177" s="15" t="s">
        <v>22</v>
      </c>
      <c r="BK177" s="197">
        <f t="shared" si="39"/>
        <v>0</v>
      </c>
      <c r="BL177" s="15" t="s">
        <v>22</v>
      </c>
      <c r="BM177" s="196" t="s">
        <v>476</v>
      </c>
    </row>
    <row r="178" spans="1:65" s="2" customFormat="1" ht="24" customHeight="1">
      <c r="A178" s="32"/>
      <c r="B178" s="33"/>
      <c r="C178" s="185" t="s">
        <v>477</v>
      </c>
      <c r="D178" s="185" t="s">
        <v>122</v>
      </c>
      <c r="E178" s="186" t="s">
        <v>478</v>
      </c>
      <c r="F178" s="187" t="s">
        <v>479</v>
      </c>
      <c r="G178" s="188" t="s">
        <v>155</v>
      </c>
      <c r="H178" s="189">
        <v>23</v>
      </c>
      <c r="I178" s="190"/>
      <c r="J178" s="191">
        <f t="shared" si="30"/>
        <v>0</v>
      </c>
      <c r="K178" s="187" t="s">
        <v>130</v>
      </c>
      <c r="L178" s="37"/>
      <c r="M178" s="192" t="s">
        <v>20</v>
      </c>
      <c r="N178" s="193" t="s">
        <v>45</v>
      </c>
      <c r="O178" s="62"/>
      <c r="P178" s="194">
        <f t="shared" si="31"/>
        <v>0</v>
      </c>
      <c r="Q178" s="194">
        <v>0</v>
      </c>
      <c r="R178" s="194">
        <f t="shared" si="32"/>
        <v>0</v>
      </c>
      <c r="S178" s="194">
        <v>0</v>
      </c>
      <c r="T178" s="195">
        <f t="shared" si="3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6" t="s">
        <v>22</v>
      </c>
      <c r="AT178" s="196" t="s">
        <v>122</v>
      </c>
      <c r="AU178" s="196" t="s">
        <v>83</v>
      </c>
      <c r="AY178" s="15" t="s">
        <v>120</v>
      </c>
      <c r="BE178" s="197">
        <f t="shared" si="34"/>
        <v>0</v>
      </c>
      <c r="BF178" s="197">
        <f t="shared" si="35"/>
        <v>0</v>
      </c>
      <c r="BG178" s="197">
        <f t="shared" si="36"/>
        <v>0</v>
      </c>
      <c r="BH178" s="197">
        <f t="shared" si="37"/>
        <v>0</v>
      </c>
      <c r="BI178" s="197">
        <f t="shared" si="38"/>
        <v>0</v>
      </c>
      <c r="BJ178" s="15" t="s">
        <v>22</v>
      </c>
      <c r="BK178" s="197">
        <f t="shared" si="39"/>
        <v>0</v>
      </c>
      <c r="BL178" s="15" t="s">
        <v>22</v>
      </c>
      <c r="BM178" s="196" t="s">
        <v>480</v>
      </c>
    </row>
    <row r="179" spans="1:65" s="2" customFormat="1" ht="24" customHeight="1">
      <c r="A179" s="32"/>
      <c r="B179" s="33"/>
      <c r="C179" s="202" t="s">
        <v>481</v>
      </c>
      <c r="D179" s="202" t="s">
        <v>140</v>
      </c>
      <c r="E179" s="203" t="s">
        <v>482</v>
      </c>
      <c r="F179" s="204" t="s">
        <v>483</v>
      </c>
      <c r="G179" s="205" t="s">
        <v>155</v>
      </c>
      <c r="H179" s="206">
        <v>23</v>
      </c>
      <c r="I179" s="207"/>
      <c r="J179" s="208">
        <f t="shared" si="30"/>
        <v>0</v>
      </c>
      <c r="K179" s="204" t="s">
        <v>197</v>
      </c>
      <c r="L179" s="209"/>
      <c r="M179" s="210" t="s">
        <v>20</v>
      </c>
      <c r="N179" s="211" t="s">
        <v>45</v>
      </c>
      <c r="O179" s="62"/>
      <c r="P179" s="194">
        <f t="shared" si="31"/>
        <v>0</v>
      </c>
      <c r="Q179" s="194">
        <v>0</v>
      </c>
      <c r="R179" s="194">
        <f t="shared" si="32"/>
        <v>0</v>
      </c>
      <c r="S179" s="194">
        <v>0</v>
      </c>
      <c r="T179" s="195">
        <f t="shared" si="3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6" t="s">
        <v>165</v>
      </c>
      <c r="AT179" s="196" t="s">
        <v>140</v>
      </c>
      <c r="AU179" s="196" t="s">
        <v>83</v>
      </c>
      <c r="AY179" s="15" t="s">
        <v>120</v>
      </c>
      <c r="BE179" s="197">
        <f t="shared" si="34"/>
        <v>0</v>
      </c>
      <c r="BF179" s="197">
        <f t="shared" si="35"/>
        <v>0</v>
      </c>
      <c r="BG179" s="197">
        <f t="shared" si="36"/>
        <v>0</v>
      </c>
      <c r="BH179" s="197">
        <f t="shared" si="37"/>
        <v>0</v>
      </c>
      <c r="BI179" s="197">
        <f t="shared" si="38"/>
        <v>0</v>
      </c>
      <c r="BJ179" s="15" t="s">
        <v>22</v>
      </c>
      <c r="BK179" s="197">
        <f t="shared" si="39"/>
        <v>0</v>
      </c>
      <c r="BL179" s="15" t="s">
        <v>165</v>
      </c>
      <c r="BM179" s="196" t="s">
        <v>484</v>
      </c>
    </row>
    <row r="180" spans="1:65" s="2" customFormat="1" ht="16.5" customHeight="1">
      <c r="A180" s="32"/>
      <c r="B180" s="33"/>
      <c r="C180" s="202" t="s">
        <v>485</v>
      </c>
      <c r="D180" s="202" t="s">
        <v>140</v>
      </c>
      <c r="E180" s="203" t="s">
        <v>486</v>
      </c>
      <c r="F180" s="204" t="s">
        <v>487</v>
      </c>
      <c r="G180" s="205" t="s">
        <v>155</v>
      </c>
      <c r="H180" s="206">
        <v>23</v>
      </c>
      <c r="I180" s="207"/>
      <c r="J180" s="208">
        <f t="shared" si="30"/>
        <v>0</v>
      </c>
      <c r="K180" s="204" t="s">
        <v>130</v>
      </c>
      <c r="L180" s="209"/>
      <c r="M180" s="210" t="s">
        <v>20</v>
      </c>
      <c r="N180" s="211" t="s">
        <v>45</v>
      </c>
      <c r="O180" s="62"/>
      <c r="P180" s="194">
        <f t="shared" si="31"/>
        <v>0</v>
      </c>
      <c r="Q180" s="194">
        <v>0</v>
      </c>
      <c r="R180" s="194">
        <f t="shared" si="32"/>
        <v>0</v>
      </c>
      <c r="S180" s="194">
        <v>0</v>
      </c>
      <c r="T180" s="195">
        <f t="shared" si="3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6" t="s">
        <v>165</v>
      </c>
      <c r="AT180" s="196" t="s">
        <v>140</v>
      </c>
      <c r="AU180" s="196" t="s">
        <v>83</v>
      </c>
      <c r="AY180" s="15" t="s">
        <v>120</v>
      </c>
      <c r="BE180" s="197">
        <f t="shared" si="34"/>
        <v>0</v>
      </c>
      <c r="BF180" s="197">
        <f t="shared" si="35"/>
        <v>0</v>
      </c>
      <c r="BG180" s="197">
        <f t="shared" si="36"/>
        <v>0</v>
      </c>
      <c r="BH180" s="197">
        <f t="shared" si="37"/>
        <v>0</v>
      </c>
      <c r="BI180" s="197">
        <f t="shared" si="38"/>
        <v>0</v>
      </c>
      <c r="BJ180" s="15" t="s">
        <v>22</v>
      </c>
      <c r="BK180" s="197">
        <f t="shared" si="39"/>
        <v>0</v>
      </c>
      <c r="BL180" s="15" t="s">
        <v>165</v>
      </c>
      <c r="BM180" s="196" t="s">
        <v>488</v>
      </c>
    </row>
    <row r="181" spans="1:65" s="2" customFormat="1" ht="16.5" customHeight="1">
      <c r="A181" s="32"/>
      <c r="B181" s="33"/>
      <c r="C181" s="185" t="s">
        <v>489</v>
      </c>
      <c r="D181" s="185" t="s">
        <v>122</v>
      </c>
      <c r="E181" s="186" t="s">
        <v>490</v>
      </c>
      <c r="F181" s="187" t="s">
        <v>491</v>
      </c>
      <c r="G181" s="188" t="s">
        <v>155</v>
      </c>
      <c r="H181" s="189">
        <v>32</v>
      </c>
      <c r="I181" s="190"/>
      <c r="J181" s="191">
        <f t="shared" si="30"/>
        <v>0</v>
      </c>
      <c r="K181" s="187" t="s">
        <v>130</v>
      </c>
      <c r="L181" s="37"/>
      <c r="M181" s="192" t="s">
        <v>20</v>
      </c>
      <c r="N181" s="193" t="s">
        <v>45</v>
      </c>
      <c r="O181" s="62"/>
      <c r="P181" s="194">
        <f t="shared" si="31"/>
        <v>0</v>
      </c>
      <c r="Q181" s="194">
        <v>0</v>
      </c>
      <c r="R181" s="194">
        <f t="shared" si="32"/>
        <v>0</v>
      </c>
      <c r="S181" s="194">
        <v>0</v>
      </c>
      <c r="T181" s="195">
        <f t="shared" si="3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6" t="s">
        <v>22</v>
      </c>
      <c r="AT181" s="196" t="s">
        <v>122</v>
      </c>
      <c r="AU181" s="196" t="s">
        <v>83</v>
      </c>
      <c r="AY181" s="15" t="s">
        <v>120</v>
      </c>
      <c r="BE181" s="197">
        <f t="shared" si="34"/>
        <v>0</v>
      </c>
      <c r="BF181" s="197">
        <f t="shared" si="35"/>
        <v>0</v>
      </c>
      <c r="BG181" s="197">
        <f t="shared" si="36"/>
        <v>0</v>
      </c>
      <c r="BH181" s="197">
        <f t="shared" si="37"/>
        <v>0</v>
      </c>
      <c r="BI181" s="197">
        <f t="shared" si="38"/>
        <v>0</v>
      </c>
      <c r="BJ181" s="15" t="s">
        <v>22</v>
      </c>
      <c r="BK181" s="197">
        <f t="shared" si="39"/>
        <v>0</v>
      </c>
      <c r="BL181" s="15" t="s">
        <v>22</v>
      </c>
      <c r="BM181" s="196" t="s">
        <v>492</v>
      </c>
    </row>
    <row r="182" spans="1:65" s="2" customFormat="1" ht="16.5" customHeight="1">
      <c r="A182" s="32"/>
      <c r="B182" s="33"/>
      <c r="C182" s="185" t="s">
        <v>493</v>
      </c>
      <c r="D182" s="185" t="s">
        <v>122</v>
      </c>
      <c r="E182" s="186" t="s">
        <v>494</v>
      </c>
      <c r="F182" s="187" t="s">
        <v>495</v>
      </c>
      <c r="G182" s="188" t="s">
        <v>155</v>
      </c>
      <c r="H182" s="189">
        <v>32</v>
      </c>
      <c r="I182" s="190"/>
      <c r="J182" s="191">
        <f t="shared" si="30"/>
        <v>0</v>
      </c>
      <c r="K182" s="187" t="s">
        <v>130</v>
      </c>
      <c r="L182" s="37"/>
      <c r="M182" s="192" t="s">
        <v>20</v>
      </c>
      <c r="N182" s="193" t="s">
        <v>45</v>
      </c>
      <c r="O182" s="62"/>
      <c r="P182" s="194">
        <f t="shared" si="31"/>
        <v>0</v>
      </c>
      <c r="Q182" s="194">
        <v>0</v>
      </c>
      <c r="R182" s="194">
        <f t="shared" si="32"/>
        <v>0</v>
      </c>
      <c r="S182" s="194">
        <v>0</v>
      </c>
      <c r="T182" s="195">
        <f t="shared" si="3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6" t="s">
        <v>22</v>
      </c>
      <c r="AT182" s="196" t="s">
        <v>122</v>
      </c>
      <c r="AU182" s="196" t="s">
        <v>83</v>
      </c>
      <c r="AY182" s="15" t="s">
        <v>120</v>
      </c>
      <c r="BE182" s="197">
        <f t="shared" si="34"/>
        <v>0</v>
      </c>
      <c r="BF182" s="197">
        <f t="shared" si="35"/>
        <v>0</v>
      </c>
      <c r="BG182" s="197">
        <f t="shared" si="36"/>
        <v>0</v>
      </c>
      <c r="BH182" s="197">
        <f t="shared" si="37"/>
        <v>0</v>
      </c>
      <c r="BI182" s="197">
        <f t="shared" si="38"/>
        <v>0</v>
      </c>
      <c r="BJ182" s="15" t="s">
        <v>22</v>
      </c>
      <c r="BK182" s="197">
        <f t="shared" si="39"/>
        <v>0</v>
      </c>
      <c r="BL182" s="15" t="s">
        <v>22</v>
      </c>
      <c r="BM182" s="196" t="s">
        <v>496</v>
      </c>
    </row>
    <row r="183" spans="1:65" s="2" customFormat="1" ht="16.5" customHeight="1">
      <c r="A183" s="32"/>
      <c r="B183" s="33"/>
      <c r="C183" s="185" t="s">
        <v>497</v>
      </c>
      <c r="D183" s="185" t="s">
        <v>122</v>
      </c>
      <c r="E183" s="186" t="s">
        <v>498</v>
      </c>
      <c r="F183" s="187" t="s">
        <v>499</v>
      </c>
      <c r="G183" s="188" t="s">
        <v>155</v>
      </c>
      <c r="H183" s="189">
        <v>39</v>
      </c>
      <c r="I183" s="190"/>
      <c r="J183" s="191">
        <f t="shared" si="30"/>
        <v>0</v>
      </c>
      <c r="K183" s="187" t="s">
        <v>130</v>
      </c>
      <c r="L183" s="37"/>
      <c r="M183" s="192" t="s">
        <v>20</v>
      </c>
      <c r="N183" s="193" t="s">
        <v>45</v>
      </c>
      <c r="O183" s="62"/>
      <c r="P183" s="194">
        <f t="shared" si="31"/>
        <v>0</v>
      </c>
      <c r="Q183" s="194">
        <v>0</v>
      </c>
      <c r="R183" s="194">
        <f t="shared" si="32"/>
        <v>0</v>
      </c>
      <c r="S183" s="194">
        <v>0</v>
      </c>
      <c r="T183" s="195">
        <f t="shared" si="3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6" t="s">
        <v>22</v>
      </c>
      <c r="AT183" s="196" t="s">
        <v>122</v>
      </c>
      <c r="AU183" s="196" t="s">
        <v>83</v>
      </c>
      <c r="AY183" s="15" t="s">
        <v>120</v>
      </c>
      <c r="BE183" s="197">
        <f t="shared" si="34"/>
        <v>0</v>
      </c>
      <c r="BF183" s="197">
        <f t="shared" si="35"/>
        <v>0</v>
      </c>
      <c r="BG183" s="197">
        <f t="shared" si="36"/>
        <v>0</v>
      </c>
      <c r="BH183" s="197">
        <f t="shared" si="37"/>
        <v>0</v>
      </c>
      <c r="BI183" s="197">
        <f t="shared" si="38"/>
        <v>0</v>
      </c>
      <c r="BJ183" s="15" t="s">
        <v>22</v>
      </c>
      <c r="BK183" s="197">
        <f t="shared" si="39"/>
        <v>0</v>
      </c>
      <c r="BL183" s="15" t="s">
        <v>22</v>
      </c>
      <c r="BM183" s="196" t="s">
        <v>500</v>
      </c>
    </row>
    <row r="184" spans="1:65" s="2" customFormat="1" ht="16.5" customHeight="1">
      <c r="A184" s="32"/>
      <c r="B184" s="33"/>
      <c r="C184" s="185" t="s">
        <v>501</v>
      </c>
      <c r="D184" s="185" t="s">
        <v>122</v>
      </c>
      <c r="E184" s="186" t="s">
        <v>502</v>
      </c>
      <c r="F184" s="187" t="s">
        <v>503</v>
      </c>
      <c r="G184" s="188" t="s">
        <v>504</v>
      </c>
      <c r="H184" s="189">
        <v>40</v>
      </c>
      <c r="I184" s="190"/>
      <c r="J184" s="191">
        <f t="shared" si="30"/>
        <v>0</v>
      </c>
      <c r="K184" s="187" t="s">
        <v>130</v>
      </c>
      <c r="L184" s="37"/>
      <c r="M184" s="192" t="s">
        <v>20</v>
      </c>
      <c r="N184" s="193" t="s">
        <v>45</v>
      </c>
      <c r="O184" s="62"/>
      <c r="P184" s="194">
        <f t="shared" si="31"/>
        <v>0</v>
      </c>
      <c r="Q184" s="194">
        <v>0</v>
      </c>
      <c r="R184" s="194">
        <f t="shared" si="32"/>
        <v>0</v>
      </c>
      <c r="S184" s="194">
        <v>0</v>
      </c>
      <c r="T184" s="195">
        <f t="shared" si="3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6" t="s">
        <v>22</v>
      </c>
      <c r="AT184" s="196" t="s">
        <v>122</v>
      </c>
      <c r="AU184" s="196" t="s">
        <v>83</v>
      </c>
      <c r="AY184" s="15" t="s">
        <v>120</v>
      </c>
      <c r="BE184" s="197">
        <f t="shared" si="34"/>
        <v>0</v>
      </c>
      <c r="BF184" s="197">
        <f t="shared" si="35"/>
        <v>0</v>
      </c>
      <c r="BG184" s="197">
        <f t="shared" si="36"/>
        <v>0</v>
      </c>
      <c r="BH184" s="197">
        <f t="shared" si="37"/>
        <v>0</v>
      </c>
      <c r="BI184" s="197">
        <f t="shared" si="38"/>
        <v>0</v>
      </c>
      <c r="BJ184" s="15" t="s">
        <v>22</v>
      </c>
      <c r="BK184" s="197">
        <f t="shared" si="39"/>
        <v>0</v>
      </c>
      <c r="BL184" s="15" t="s">
        <v>22</v>
      </c>
      <c r="BM184" s="196" t="s">
        <v>505</v>
      </c>
    </row>
    <row r="185" spans="1:65" s="2" customFormat="1" ht="16.5" customHeight="1">
      <c r="A185" s="32"/>
      <c r="B185" s="33"/>
      <c r="C185" s="185" t="s">
        <v>506</v>
      </c>
      <c r="D185" s="185" t="s">
        <v>122</v>
      </c>
      <c r="E185" s="186" t="s">
        <v>507</v>
      </c>
      <c r="F185" s="187" t="s">
        <v>508</v>
      </c>
      <c r="G185" s="188" t="s">
        <v>504</v>
      </c>
      <c r="H185" s="189">
        <v>80</v>
      </c>
      <c r="I185" s="190"/>
      <c r="J185" s="191">
        <f t="shared" si="30"/>
        <v>0</v>
      </c>
      <c r="K185" s="187" t="s">
        <v>130</v>
      </c>
      <c r="L185" s="37"/>
      <c r="M185" s="192" t="s">
        <v>20</v>
      </c>
      <c r="N185" s="193" t="s">
        <v>45</v>
      </c>
      <c r="O185" s="62"/>
      <c r="P185" s="194">
        <f t="shared" si="31"/>
        <v>0</v>
      </c>
      <c r="Q185" s="194">
        <v>0</v>
      </c>
      <c r="R185" s="194">
        <f t="shared" si="32"/>
        <v>0</v>
      </c>
      <c r="S185" s="194">
        <v>0</v>
      </c>
      <c r="T185" s="195">
        <f t="shared" si="3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6" t="s">
        <v>22</v>
      </c>
      <c r="AT185" s="196" t="s">
        <v>122</v>
      </c>
      <c r="AU185" s="196" t="s">
        <v>83</v>
      </c>
      <c r="AY185" s="15" t="s">
        <v>120</v>
      </c>
      <c r="BE185" s="197">
        <f t="shared" si="34"/>
        <v>0</v>
      </c>
      <c r="BF185" s="197">
        <f t="shared" si="35"/>
        <v>0</v>
      </c>
      <c r="BG185" s="197">
        <f t="shared" si="36"/>
        <v>0</v>
      </c>
      <c r="BH185" s="197">
        <f t="shared" si="37"/>
        <v>0</v>
      </c>
      <c r="BI185" s="197">
        <f t="shared" si="38"/>
        <v>0</v>
      </c>
      <c r="BJ185" s="15" t="s">
        <v>22</v>
      </c>
      <c r="BK185" s="197">
        <f t="shared" si="39"/>
        <v>0</v>
      </c>
      <c r="BL185" s="15" t="s">
        <v>22</v>
      </c>
      <c r="BM185" s="196" t="s">
        <v>509</v>
      </c>
    </row>
    <row r="186" spans="1:65" s="2" customFormat="1" ht="36" customHeight="1">
      <c r="A186" s="32"/>
      <c r="B186" s="33"/>
      <c r="C186" s="202" t="s">
        <v>510</v>
      </c>
      <c r="D186" s="202" t="s">
        <v>140</v>
      </c>
      <c r="E186" s="203" t="s">
        <v>511</v>
      </c>
      <c r="F186" s="204" t="s">
        <v>512</v>
      </c>
      <c r="G186" s="205" t="s">
        <v>155</v>
      </c>
      <c r="H186" s="206">
        <v>1</v>
      </c>
      <c r="I186" s="207"/>
      <c r="J186" s="208">
        <f t="shared" si="30"/>
        <v>0</v>
      </c>
      <c r="K186" s="204" t="s">
        <v>130</v>
      </c>
      <c r="L186" s="209"/>
      <c r="M186" s="210" t="s">
        <v>20</v>
      </c>
      <c r="N186" s="211" t="s">
        <v>45</v>
      </c>
      <c r="O186" s="62"/>
      <c r="P186" s="194">
        <f t="shared" si="31"/>
        <v>0</v>
      </c>
      <c r="Q186" s="194">
        <v>0</v>
      </c>
      <c r="R186" s="194">
        <f t="shared" si="32"/>
        <v>0</v>
      </c>
      <c r="S186" s="194">
        <v>0</v>
      </c>
      <c r="T186" s="195">
        <f t="shared" si="3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6" t="s">
        <v>165</v>
      </c>
      <c r="AT186" s="196" t="s">
        <v>140</v>
      </c>
      <c r="AU186" s="196" t="s">
        <v>83</v>
      </c>
      <c r="AY186" s="15" t="s">
        <v>120</v>
      </c>
      <c r="BE186" s="197">
        <f t="shared" si="34"/>
        <v>0</v>
      </c>
      <c r="BF186" s="197">
        <f t="shared" si="35"/>
        <v>0</v>
      </c>
      <c r="BG186" s="197">
        <f t="shared" si="36"/>
        <v>0</v>
      </c>
      <c r="BH186" s="197">
        <f t="shared" si="37"/>
        <v>0</v>
      </c>
      <c r="BI186" s="197">
        <f t="shared" si="38"/>
        <v>0</v>
      </c>
      <c r="BJ186" s="15" t="s">
        <v>22</v>
      </c>
      <c r="BK186" s="197">
        <f t="shared" si="39"/>
        <v>0</v>
      </c>
      <c r="BL186" s="15" t="s">
        <v>165</v>
      </c>
      <c r="BM186" s="196" t="s">
        <v>513</v>
      </c>
    </row>
    <row r="187" spans="1:65" s="2" customFormat="1" ht="19.5">
      <c r="A187" s="32"/>
      <c r="B187" s="33"/>
      <c r="C187" s="34"/>
      <c r="D187" s="198" t="s">
        <v>514</v>
      </c>
      <c r="E187" s="34"/>
      <c r="F187" s="199" t="s">
        <v>515</v>
      </c>
      <c r="G187" s="34"/>
      <c r="H187" s="34"/>
      <c r="I187" s="106"/>
      <c r="J187" s="34"/>
      <c r="K187" s="34"/>
      <c r="L187" s="37"/>
      <c r="M187" s="200"/>
      <c r="N187" s="201"/>
      <c r="O187" s="62"/>
      <c r="P187" s="62"/>
      <c r="Q187" s="62"/>
      <c r="R187" s="62"/>
      <c r="S187" s="62"/>
      <c r="T187" s="63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514</v>
      </c>
      <c r="AU187" s="15" t="s">
        <v>83</v>
      </c>
    </row>
    <row r="188" spans="1:65" s="12" customFormat="1" ht="22.9" customHeight="1">
      <c r="B188" s="169"/>
      <c r="C188" s="170"/>
      <c r="D188" s="171" t="s">
        <v>73</v>
      </c>
      <c r="E188" s="183" t="s">
        <v>516</v>
      </c>
      <c r="F188" s="183" t="s">
        <v>517</v>
      </c>
      <c r="G188" s="170"/>
      <c r="H188" s="170"/>
      <c r="I188" s="173"/>
      <c r="J188" s="184">
        <f>BK188</f>
        <v>0</v>
      </c>
      <c r="K188" s="170"/>
      <c r="L188" s="175"/>
      <c r="M188" s="176"/>
      <c r="N188" s="177"/>
      <c r="O188" s="177"/>
      <c r="P188" s="178">
        <f>SUM(P189:P205)</f>
        <v>0</v>
      </c>
      <c r="Q188" s="177"/>
      <c r="R188" s="178">
        <f>SUM(R189:R205)</f>
        <v>0</v>
      </c>
      <c r="S188" s="177"/>
      <c r="T188" s="179">
        <f>SUM(T189:T205)</f>
        <v>0</v>
      </c>
      <c r="AR188" s="180" t="s">
        <v>139</v>
      </c>
      <c r="AT188" s="181" t="s">
        <v>73</v>
      </c>
      <c r="AU188" s="181" t="s">
        <v>22</v>
      </c>
      <c r="AY188" s="180" t="s">
        <v>120</v>
      </c>
      <c r="BK188" s="182">
        <f>SUM(BK189:BK205)</f>
        <v>0</v>
      </c>
    </row>
    <row r="189" spans="1:65" s="2" customFormat="1" ht="24" customHeight="1">
      <c r="A189" s="32"/>
      <c r="B189" s="33"/>
      <c r="C189" s="185" t="s">
        <v>518</v>
      </c>
      <c r="D189" s="185" t="s">
        <v>122</v>
      </c>
      <c r="E189" s="186" t="s">
        <v>519</v>
      </c>
      <c r="F189" s="187" t="s">
        <v>520</v>
      </c>
      <c r="G189" s="188" t="s">
        <v>504</v>
      </c>
      <c r="H189" s="189">
        <v>60</v>
      </c>
      <c r="I189" s="190"/>
      <c r="J189" s="191">
        <f t="shared" ref="J189:J202" si="40">ROUND(I189*H189,2)</f>
        <v>0</v>
      </c>
      <c r="K189" s="187" t="s">
        <v>130</v>
      </c>
      <c r="L189" s="37"/>
      <c r="M189" s="192" t="s">
        <v>20</v>
      </c>
      <c r="N189" s="193" t="s">
        <v>45</v>
      </c>
      <c r="O189" s="62"/>
      <c r="P189" s="194">
        <f t="shared" ref="P189:P202" si="41">O189*H189</f>
        <v>0</v>
      </c>
      <c r="Q189" s="194">
        <v>0</v>
      </c>
      <c r="R189" s="194">
        <f t="shared" ref="R189:R202" si="42">Q189*H189</f>
        <v>0</v>
      </c>
      <c r="S189" s="194">
        <v>0</v>
      </c>
      <c r="T189" s="195">
        <f t="shared" ref="T189:T202" si="43"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6" t="s">
        <v>22</v>
      </c>
      <c r="AT189" s="196" t="s">
        <v>122</v>
      </c>
      <c r="AU189" s="196" t="s">
        <v>83</v>
      </c>
      <c r="AY189" s="15" t="s">
        <v>120</v>
      </c>
      <c r="BE189" s="197">
        <f t="shared" ref="BE189:BE202" si="44">IF(N189="základní",J189,0)</f>
        <v>0</v>
      </c>
      <c r="BF189" s="197">
        <f t="shared" ref="BF189:BF202" si="45">IF(N189="snížená",J189,0)</f>
        <v>0</v>
      </c>
      <c r="BG189" s="197">
        <f t="shared" ref="BG189:BG202" si="46">IF(N189="zákl. přenesená",J189,0)</f>
        <v>0</v>
      </c>
      <c r="BH189" s="197">
        <f t="shared" ref="BH189:BH202" si="47">IF(N189="sníž. přenesená",J189,0)</f>
        <v>0</v>
      </c>
      <c r="BI189" s="197">
        <f t="shared" ref="BI189:BI202" si="48">IF(N189="nulová",J189,0)</f>
        <v>0</v>
      </c>
      <c r="BJ189" s="15" t="s">
        <v>22</v>
      </c>
      <c r="BK189" s="197">
        <f t="shared" ref="BK189:BK202" si="49">ROUND(I189*H189,2)</f>
        <v>0</v>
      </c>
      <c r="BL189" s="15" t="s">
        <v>22</v>
      </c>
      <c r="BM189" s="196" t="s">
        <v>521</v>
      </c>
    </row>
    <row r="190" spans="1:65" s="2" customFormat="1" ht="24" customHeight="1">
      <c r="A190" s="32"/>
      <c r="B190" s="33"/>
      <c r="C190" s="185" t="s">
        <v>522</v>
      </c>
      <c r="D190" s="185" t="s">
        <v>122</v>
      </c>
      <c r="E190" s="186" t="s">
        <v>523</v>
      </c>
      <c r="F190" s="187" t="s">
        <v>524</v>
      </c>
      <c r="G190" s="188" t="s">
        <v>504</v>
      </c>
      <c r="H190" s="189">
        <v>24</v>
      </c>
      <c r="I190" s="190"/>
      <c r="J190" s="191">
        <f t="shared" si="40"/>
        <v>0</v>
      </c>
      <c r="K190" s="187" t="s">
        <v>130</v>
      </c>
      <c r="L190" s="37"/>
      <c r="M190" s="192" t="s">
        <v>20</v>
      </c>
      <c r="N190" s="193" t="s">
        <v>45</v>
      </c>
      <c r="O190" s="62"/>
      <c r="P190" s="194">
        <f t="shared" si="41"/>
        <v>0</v>
      </c>
      <c r="Q190" s="194">
        <v>0</v>
      </c>
      <c r="R190" s="194">
        <f t="shared" si="42"/>
        <v>0</v>
      </c>
      <c r="S190" s="194">
        <v>0</v>
      </c>
      <c r="T190" s="195">
        <f t="shared" si="4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6" t="s">
        <v>22</v>
      </c>
      <c r="AT190" s="196" t="s">
        <v>122</v>
      </c>
      <c r="AU190" s="196" t="s">
        <v>83</v>
      </c>
      <c r="AY190" s="15" t="s">
        <v>120</v>
      </c>
      <c r="BE190" s="197">
        <f t="shared" si="44"/>
        <v>0</v>
      </c>
      <c r="BF190" s="197">
        <f t="shared" si="45"/>
        <v>0</v>
      </c>
      <c r="BG190" s="197">
        <f t="shared" si="46"/>
        <v>0</v>
      </c>
      <c r="BH190" s="197">
        <f t="shared" si="47"/>
        <v>0</v>
      </c>
      <c r="BI190" s="197">
        <f t="shared" si="48"/>
        <v>0</v>
      </c>
      <c r="BJ190" s="15" t="s">
        <v>22</v>
      </c>
      <c r="BK190" s="197">
        <f t="shared" si="49"/>
        <v>0</v>
      </c>
      <c r="BL190" s="15" t="s">
        <v>22</v>
      </c>
      <c r="BM190" s="196" t="s">
        <v>525</v>
      </c>
    </row>
    <row r="191" spans="1:65" s="2" customFormat="1" ht="16.5" customHeight="1">
      <c r="A191" s="32"/>
      <c r="B191" s="33"/>
      <c r="C191" s="185" t="s">
        <v>526</v>
      </c>
      <c r="D191" s="185" t="s">
        <v>122</v>
      </c>
      <c r="E191" s="186" t="s">
        <v>527</v>
      </c>
      <c r="F191" s="187" t="s">
        <v>528</v>
      </c>
      <c r="G191" s="188" t="s">
        <v>504</v>
      </c>
      <c r="H191" s="189">
        <v>60</v>
      </c>
      <c r="I191" s="190"/>
      <c r="J191" s="191">
        <f t="shared" si="40"/>
        <v>0</v>
      </c>
      <c r="K191" s="187" t="s">
        <v>130</v>
      </c>
      <c r="L191" s="37"/>
      <c r="M191" s="192" t="s">
        <v>20</v>
      </c>
      <c r="N191" s="193" t="s">
        <v>45</v>
      </c>
      <c r="O191" s="62"/>
      <c r="P191" s="194">
        <f t="shared" si="41"/>
        <v>0</v>
      </c>
      <c r="Q191" s="194">
        <v>0</v>
      </c>
      <c r="R191" s="194">
        <f t="shared" si="42"/>
        <v>0</v>
      </c>
      <c r="S191" s="194">
        <v>0</v>
      </c>
      <c r="T191" s="195">
        <f t="shared" si="4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6" t="s">
        <v>22</v>
      </c>
      <c r="AT191" s="196" t="s">
        <v>122</v>
      </c>
      <c r="AU191" s="196" t="s">
        <v>83</v>
      </c>
      <c r="AY191" s="15" t="s">
        <v>120</v>
      </c>
      <c r="BE191" s="197">
        <f t="shared" si="44"/>
        <v>0</v>
      </c>
      <c r="BF191" s="197">
        <f t="shared" si="45"/>
        <v>0</v>
      </c>
      <c r="BG191" s="197">
        <f t="shared" si="46"/>
        <v>0</v>
      </c>
      <c r="BH191" s="197">
        <f t="shared" si="47"/>
        <v>0</v>
      </c>
      <c r="BI191" s="197">
        <f t="shared" si="48"/>
        <v>0</v>
      </c>
      <c r="BJ191" s="15" t="s">
        <v>22</v>
      </c>
      <c r="BK191" s="197">
        <f t="shared" si="49"/>
        <v>0</v>
      </c>
      <c r="BL191" s="15" t="s">
        <v>22</v>
      </c>
      <c r="BM191" s="196" t="s">
        <v>529</v>
      </c>
    </row>
    <row r="192" spans="1:65" s="2" customFormat="1" ht="16.5" customHeight="1">
      <c r="A192" s="32"/>
      <c r="B192" s="33"/>
      <c r="C192" s="185" t="s">
        <v>27</v>
      </c>
      <c r="D192" s="185" t="s">
        <v>122</v>
      </c>
      <c r="E192" s="186" t="s">
        <v>530</v>
      </c>
      <c r="F192" s="187" t="s">
        <v>531</v>
      </c>
      <c r="G192" s="188" t="s">
        <v>504</v>
      </c>
      <c r="H192" s="189">
        <v>40</v>
      </c>
      <c r="I192" s="190"/>
      <c r="J192" s="191">
        <f t="shared" si="40"/>
        <v>0</v>
      </c>
      <c r="K192" s="187" t="s">
        <v>130</v>
      </c>
      <c r="L192" s="37"/>
      <c r="M192" s="192" t="s">
        <v>20</v>
      </c>
      <c r="N192" s="193" t="s">
        <v>45</v>
      </c>
      <c r="O192" s="62"/>
      <c r="P192" s="194">
        <f t="shared" si="41"/>
        <v>0</v>
      </c>
      <c r="Q192" s="194">
        <v>0</v>
      </c>
      <c r="R192" s="194">
        <f t="shared" si="42"/>
        <v>0</v>
      </c>
      <c r="S192" s="194">
        <v>0</v>
      </c>
      <c r="T192" s="195">
        <f t="shared" si="4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6" t="s">
        <v>22</v>
      </c>
      <c r="AT192" s="196" t="s">
        <v>122</v>
      </c>
      <c r="AU192" s="196" t="s">
        <v>83</v>
      </c>
      <c r="AY192" s="15" t="s">
        <v>120</v>
      </c>
      <c r="BE192" s="197">
        <f t="shared" si="44"/>
        <v>0</v>
      </c>
      <c r="BF192" s="197">
        <f t="shared" si="45"/>
        <v>0</v>
      </c>
      <c r="BG192" s="197">
        <f t="shared" si="46"/>
        <v>0</v>
      </c>
      <c r="BH192" s="197">
        <f t="shared" si="47"/>
        <v>0</v>
      </c>
      <c r="BI192" s="197">
        <f t="shared" si="48"/>
        <v>0</v>
      </c>
      <c r="BJ192" s="15" t="s">
        <v>22</v>
      </c>
      <c r="BK192" s="197">
        <f t="shared" si="49"/>
        <v>0</v>
      </c>
      <c r="BL192" s="15" t="s">
        <v>22</v>
      </c>
      <c r="BM192" s="196" t="s">
        <v>532</v>
      </c>
    </row>
    <row r="193" spans="1:65" s="2" customFormat="1" ht="24" customHeight="1">
      <c r="A193" s="32"/>
      <c r="B193" s="33"/>
      <c r="C193" s="185" t="s">
        <v>533</v>
      </c>
      <c r="D193" s="185" t="s">
        <v>122</v>
      </c>
      <c r="E193" s="186" t="s">
        <v>534</v>
      </c>
      <c r="F193" s="187" t="s">
        <v>535</v>
      </c>
      <c r="G193" s="188" t="s">
        <v>504</v>
      </c>
      <c r="H193" s="189">
        <v>60</v>
      </c>
      <c r="I193" s="190"/>
      <c r="J193" s="191">
        <f t="shared" si="40"/>
        <v>0</v>
      </c>
      <c r="K193" s="187" t="s">
        <v>130</v>
      </c>
      <c r="L193" s="37"/>
      <c r="M193" s="192" t="s">
        <v>20</v>
      </c>
      <c r="N193" s="193" t="s">
        <v>45</v>
      </c>
      <c r="O193" s="62"/>
      <c r="P193" s="194">
        <f t="shared" si="41"/>
        <v>0</v>
      </c>
      <c r="Q193" s="194">
        <v>0</v>
      </c>
      <c r="R193" s="194">
        <f t="shared" si="42"/>
        <v>0</v>
      </c>
      <c r="S193" s="194">
        <v>0</v>
      </c>
      <c r="T193" s="195">
        <f t="shared" si="4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6" t="s">
        <v>22</v>
      </c>
      <c r="AT193" s="196" t="s">
        <v>122</v>
      </c>
      <c r="AU193" s="196" t="s">
        <v>83</v>
      </c>
      <c r="AY193" s="15" t="s">
        <v>120</v>
      </c>
      <c r="BE193" s="197">
        <f t="shared" si="44"/>
        <v>0</v>
      </c>
      <c r="BF193" s="197">
        <f t="shared" si="45"/>
        <v>0</v>
      </c>
      <c r="BG193" s="197">
        <f t="shared" si="46"/>
        <v>0</v>
      </c>
      <c r="BH193" s="197">
        <f t="shared" si="47"/>
        <v>0</v>
      </c>
      <c r="BI193" s="197">
        <f t="shared" si="48"/>
        <v>0</v>
      </c>
      <c r="BJ193" s="15" t="s">
        <v>22</v>
      </c>
      <c r="BK193" s="197">
        <f t="shared" si="49"/>
        <v>0</v>
      </c>
      <c r="BL193" s="15" t="s">
        <v>22</v>
      </c>
      <c r="BM193" s="196" t="s">
        <v>536</v>
      </c>
    </row>
    <row r="194" spans="1:65" s="2" customFormat="1" ht="24" customHeight="1">
      <c r="A194" s="32"/>
      <c r="B194" s="33"/>
      <c r="C194" s="185" t="s">
        <v>537</v>
      </c>
      <c r="D194" s="185" t="s">
        <v>122</v>
      </c>
      <c r="E194" s="186" t="s">
        <v>538</v>
      </c>
      <c r="F194" s="187" t="s">
        <v>539</v>
      </c>
      <c r="G194" s="188" t="s">
        <v>155</v>
      </c>
      <c r="H194" s="189">
        <v>23</v>
      </c>
      <c r="I194" s="190"/>
      <c r="J194" s="191">
        <f t="shared" si="40"/>
        <v>0</v>
      </c>
      <c r="K194" s="187" t="s">
        <v>130</v>
      </c>
      <c r="L194" s="37"/>
      <c r="M194" s="192" t="s">
        <v>20</v>
      </c>
      <c r="N194" s="193" t="s">
        <v>45</v>
      </c>
      <c r="O194" s="62"/>
      <c r="P194" s="194">
        <f t="shared" si="41"/>
        <v>0</v>
      </c>
      <c r="Q194" s="194">
        <v>0</v>
      </c>
      <c r="R194" s="194">
        <f t="shared" si="42"/>
        <v>0</v>
      </c>
      <c r="S194" s="194">
        <v>0</v>
      </c>
      <c r="T194" s="195">
        <f t="shared" si="4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6" t="s">
        <v>22</v>
      </c>
      <c r="AT194" s="196" t="s">
        <v>122</v>
      </c>
      <c r="AU194" s="196" t="s">
        <v>83</v>
      </c>
      <c r="AY194" s="15" t="s">
        <v>120</v>
      </c>
      <c r="BE194" s="197">
        <f t="shared" si="44"/>
        <v>0</v>
      </c>
      <c r="BF194" s="197">
        <f t="shared" si="45"/>
        <v>0</v>
      </c>
      <c r="BG194" s="197">
        <f t="shared" si="46"/>
        <v>0</v>
      </c>
      <c r="BH194" s="197">
        <f t="shared" si="47"/>
        <v>0</v>
      </c>
      <c r="BI194" s="197">
        <f t="shared" si="48"/>
        <v>0</v>
      </c>
      <c r="BJ194" s="15" t="s">
        <v>22</v>
      </c>
      <c r="BK194" s="197">
        <f t="shared" si="49"/>
        <v>0</v>
      </c>
      <c r="BL194" s="15" t="s">
        <v>22</v>
      </c>
      <c r="BM194" s="196" t="s">
        <v>540</v>
      </c>
    </row>
    <row r="195" spans="1:65" s="2" customFormat="1" ht="24" customHeight="1">
      <c r="A195" s="32"/>
      <c r="B195" s="33"/>
      <c r="C195" s="185" t="s">
        <v>541</v>
      </c>
      <c r="D195" s="185" t="s">
        <v>122</v>
      </c>
      <c r="E195" s="186" t="s">
        <v>542</v>
      </c>
      <c r="F195" s="187" t="s">
        <v>543</v>
      </c>
      <c r="G195" s="188" t="s">
        <v>155</v>
      </c>
      <c r="H195" s="189">
        <v>15</v>
      </c>
      <c r="I195" s="190"/>
      <c r="J195" s="191">
        <f t="shared" si="40"/>
        <v>0</v>
      </c>
      <c r="K195" s="187" t="s">
        <v>130</v>
      </c>
      <c r="L195" s="37"/>
      <c r="M195" s="192" t="s">
        <v>20</v>
      </c>
      <c r="N195" s="193" t="s">
        <v>45</v>
      </c>
      <c r="O195" s="62"/>
      <c r="P195" s="194">
        <f t="shared" si="41"/>
        <v>0</v>
      </c>
      <c r="Q195" s="194">
        <v>0</v>
      </c>
      <c r="R195" s="194">
        <f t="shared" si="42"/>
        <v>0</v>
      </c>
      <c r="S195" s="194">
        <v>0</v>
      </c>
      <c r="T195" s="195">
        <f t="shared" si="4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6" t="s">
        <v>22</v>
      </c>
      <c r="AT195" s="196" t="s">
        <v>122</v>
      </c>
      <c r="AU195" s="196" t="s">
        <v>83</v>
      </c>
      <c r="AY195" s="15" t="s">
        <v>120</v>
      </c>
      <c r="BE195" s="197">
        <f t="shared" si="44"/>
        <v>0</v>
      </c>
      <c r="BF195" s="197">
        <f t="shared" si="45"/>
        <v>0</v>
      </c>
      <c r="BG195" s="197">
        <f t="shared" si="46"/>
        <v>0</v>
      </c>
      <c r="BH195" s="197">
        <f t="shared" si="47"/>
        <v>0</v>
      </c>
      <c r="BI195" s="197">
        <f t="shared" si="48"/>
        <v>0</v>
      </c>
      <c r="BJ195" s="15" t="s">
        <v>22</v>
      </c>
      <c r="BK195" s="197">
        <f t="shared" si="49"/>
        <v>0</v>
      </c>
      <c r="BL195" s="15" t="s">
        <v>22</v>
      </c>
      <c r="BM195" s="196" t="s">
        <v>544</v>
      </c>
    </row>
    <row r="196" spans="1:65" s="2" customFormat="1" ht="60" customHeight="1">
      <c r="A196" s="32"/>
      <c r="B196" s="33"/>
      <c r="C196" s="185" t="s">
        <v>545</v>
      </c>
      <c r="D196" s="185" t="s">
        <v>122</v>
      </c>
      <c r="E196" s="186" t="s">
        <v>546</v>
      </c>
      <c r="F196" s="187" t="s">
        <v>547</v>
      </c>
      <c r="G196" s="188" t="s">
        <v>155</v>
      </c>
      <c r="H196" s="189">
        <v>24</v>
      </c>
      <c r="I196" s="190"/>
      <c r="J196" s="191">
        <f t="shared" si="40"/>
        <v>0</v>
      </c>
      <c r="K196" s="187" t="s">
        <v>130</v>
      </c>
      <c r="L196" s="37"/>
      <c r="M196" s="192" t="s">
        <v>20</v>
      </c>
      <c r="N196" s="193" t="s">
        <v>45</v>
      </c>
      <c r="O196" s="62"/>
      <c r="P196" s="194">
        <f t="shared" si="41"/>
        <v>0</v>
      </c>
      <c r="Q196" s="194">
        <v>0</v>
      </c>
      <c r="R196" s="194">
        <f t="shared" si="42"/>
        <v>0</v>
      </c>
      <c r="S196" s="194">
        <v>0</v>
      </c>
      <c r="T196" s="195">
        <f t="shared" si="4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6" t="s">
        <v>22</v>
      </c>
      <c r="AT196" s="196" t="s">
        <v>122</v>
      </c>
      <c r="AU196" s="196" t="s">
        <v>83</v>
      </c>
      <c r="AY196" s="15" t="s">
        <v>120</v>
      </c>
      <c r="BE196" s="197">
        <f t="shared" si="44"/>
        <v>0</v>
      </c>
      <c r="BF196" s="197">
        <f t="shared" si="45"/>
        <v>0</v>
      </c>
      <c r="BG196" s="197">
        <f t="shared" si="46"/>
        <v>0</v>
      </c>
      <c r="BH196" s="197">
        <f t="shared" si="47"/>
        <v>0</v>
      </c>
      <c r="BI196" s="197">
        <f t="shared" si="48"/>
        <v>0</v>
      </c>
      <c r="BJ196" s="15" t="s">
        <v>22</v>
      </c>
      <c r="BK196" s="197">
        <f t="shared" si="49"/>
        <v>0</v>
      </c>
      <c r="BL196" s="15" t="s">
        <v>22</v>
      </c>
      <c r="BM196" s="196" t="s">
        <v>548</v>
      </c>
    </row>
    <row r="197" spans="1:65" s="2" customFormat="1" ht="24" customHeight="1">
      <c r="A197" s="32"/>
      <c r="B197" s="33"/>
      <c r="C197" s="185" t="s">
        <v>549</v>
      </c>
      <c r="D197" s="185" t="s">
        <v>122</v>
      </c>
      <c r="E197" s="186" t="s">
        <v>550</v>
      </c>
      <c r="F197" s="187" t="s">
        <v>551</v>
      </c>
      <c r="G197" s="188" t="s">
        <v>155</v>
      </c>
      <c r="H197" s="189">
        <v>30</v>
      </c>
      <c r="I197" s="190"/>
      <c r="J197" s="191">
        <f t="shared" si="40"/>
        <v>0</v>
      </c>
      <c r="K197" s="187" t="s">
        <v>197</v>
      </c>
      <c r="L197" s="37"/>
      <c r="M197" s="192" t="s">
        <v>20</v>
      </c>
      <c r="N197" s="193" t="s">
        <v>45</v>
      </c>
      <c r="O197" s="62"/>
      <c r="P197" s="194">
        <f t="shared" si="41"/>
        <v>0</v>
      </c>
      <c r="Q197" s="194">
        <v>0</v>
      </c>
      <c r="R197" s="194">
        <f t="shared" si="42"/>
        <v>0</v>
      </c>
      <c r="S197" s="194">
        <v>0</v>
      </c>
      <c r="T197" s="195">
        <f t="shared" si="4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6" t="s">
        <v>22</v>
      </c>
      <c r="AT197" s="196" t="s">
        <v>122</v>
      </c>
      <c r="AU197" s="196" t="s">
        <v>83</v>
      </c>
      <c r="AY197" s="15" t="s">
        <v>120</v>
      </c>
      <c r="BE197" s="197">
        <f t="shared" si="44"/>
        <v>0</v>
      </c>
      <c r="BF197" s="197">
        <f t="shared" si="45"/>
        <v>0</v>
      </c>
      <c r="BG197" s="197">
        <f t="shared" si="46"/>
        <v>0</v>
      </c>
      <c r="BH197" s="197">
        <f t="shared" si="47"/>
        <v>0</v>
      </c>
      <c r="BI197" s="197">
        <f t="shared" si="48"/>
        <v>0</v>
      </c>
      <c r="BJ197" s="15" t="s">
        <v>22</v>
      </c>
      <c r="BK197" s="197">
        <f t="shared" si="49"/>
        <v>0</v>
      </c>
      <c r="BL197" s="15" t="s">
        <v>22</v>
      </c>
      <c r="BM197" s="196" t="s">
        <v>552</v>
      </c>
    </row>
    <row r="198" spans="1:65" s="2" customFormat="1" ht="60" customHeight="1">
      <c r="A198" s="32"/>
      <c r="B198" s="33"/>
      <c r="C198" s="185" t="s">
        <v>553</v>
      </c>
      <c r="D198" s="185" t="s">
        <v>122</v>
      </c>
      <c r="E198" s="186" t="s">
        <v>554</v>
      </c>
      <c r="F198" s="187" t="s">
        <v>555</v>
      </c>
      <c r="G198" s="188" t="s">
        <v>155</v>
      </c>
      <c r="H198" s="189">
        <v>30</v>
      </c>
      <c r="I198" s="190"/>
      <c r="J198" s="191">
        <f t="shared" si="40"/>
        <v>0</v>
      </c>
      <c r="K198" s="187" t="s">
        <v>197</v>
      </c>
      <c r="L198" s="37"/>
      <c r="M198" s="192" t="s">
        <v>20</v>
      </c>
      <c r="N198" s="193" t="s">
        <v>45</v>
      </c>
      <c r="O198" s="62"/>
      <c r="P198" s="194">
        <f t="shared" si="41"/>
        <v>0</v>
      </c>
      <c r="Q198" s="194">
        <v>0</v>
      </c>
      <c r="R198" s="194">
        <f t="shared" si="42"/>
        <v>0</v>
      </c>
      <c r="S198" s="194">
        <v>0</v>
      </c>
      <c r="T198" s="195">
        <f t="shared" si="4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6" t="s">
        <v>22</v>
      </c>
      <c r="AT198" s="196" t="s">
        <v>122</v>
      </c>
      <c r="AU198" s="196" t="s">
        <v>83</v>
      </c>
      <c r="AY198" s="15" t="s">
        <v>120</v>
      </c>
      <c r="BE198" s="197">
        <f t="shared" si="44"/>
        <v>0</v>
      </c>
      <c r="BF198" s="197">
        <f t="shared" si="45"/>
        <v>0</v>
      </c>
      <c r="BG198" s="197">
        <f t="shared" si="46"/>
        <v>0</v>
      </c>
      <c r="BH198" s="197">
        <f t="shared" si="47"/>
        <v>0</v>
      </c>
      <c r="BI198" s="197">
        <f t="shared" si="48"/>
        <v>0</v>
      </c>
      <c r="BJ198" s="15" t="s">
        <v>22</v>
      </c>
      <c r="BK198" s="197">
        <f t="shared" si="49"/>
        <v>0</v>
      </c>
      <c r="BL198" s="15" t="s">
        <v>22</v>
      </c>
      <c r="BM198" s="196" t="s">
        <v>556</v>
      </c>
    </row>
    <row r="199" spans="1:65" s="2" customFormat="1" ht="48" customHeight="1">
      <c r="A199" s="32"/>
      <c r="B199" s="33"/>
      <c r="C199" s="185" t="s">
        <v>557</v>
      </c>
      <c r="D199" s="185" t="s">
        <v>122</v>
      </c>
      <c r="E199" s="186" t="s">
        <v>558</v>
      </c>
      <c r="F199" s="187" t="s">
        <v>559</v>
      </c>
      <c r="G199" s="188" t="s">
        <v>155</v>
      </c>
      <c r="H199" s="189">
        <v>1</v>
      </c>
      <c r="I199" s="190"/>
      <c r="J199" s="191">
        <f t="shared" si="40"/>
        <v>0</v>
      </c>
      <c r="K199" s="187" t="s">
        <v>130</v>
      </c>
      <c r="L199" s="37"/>
      <c r="M199" s="192" t="s">
        <v>20</v>
      </c>
      <c r="N199" s="193" t="s">
        <v>45</v>
      </c>
      <c r="O199" s="62"/>
      <c r="P199" s="194">
        <f t="shared" si="41"/>
        <v>0</v>
      </c>
      <c r="Q199" s="194">
        <v>0</v>
      </c>
      <c r="R199" s="194">
        <f t="shared" si="42"/>
        <v>0</v>
      </c>
      <c r="S199" s="194">
        <v>0</v>
      </c>
      <c r="T199" s="195">
        <f t="shared" si="4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6" t="s">
        <v>22</v>
      </c>
      <c r="AT199" s="196" t="s">
        <v>122</v>
      </c>
      <c r="AU199" s="196" t="s">
        <v>83</v>
      </c>
      <c r="AY199" s="15" t="s">
        <v>120</v>
      </c>
      <c r="BE199" s="197">
        <f t="shared" si="44"/>
        <v>0</v>
      </c>
      <c r="BF199" s="197">
        <f t="shared" si="45"/>
        <v>0</v>
      </c>
      <c r="BG199" s="197">
        <f t="shared" si="46"/>
        <v>0</v>
      </c>
      <c r="BH199" s="197">
        <f t="shared" si="47"/>
        <v>0</v>
      </c>
      <c r="BI199" s="197">
        <f t="shared" si="48"/>
        <v>0</v>
      </c>
      <c r="BJ199" s="15" t="s">
        <v>22</v>
      </c>
      <c r="BK199" s="197">
        <f t="shared" si="49"/>
        <v>0</v>
      </c>
      <c r="BL199" s="15" t="s">
        <v>22</v>
      </c>
      <c r="BM199" s="196" t="s">
        <v>560</v>
      </c>
    </row>
    <row r="200" spans="1:65" s="2" customFormat="1" ht="48" customHeight="1">
      <c r="A200" s="32"/>
      <c r="B200" s="33"/>
      <c r="C200" s="185" t="s">
        <v>561</v>
      </c>
      <c r="D200" s="185" t="s">
        <v>122</v>
      </c>
      <c r="E200" s="186" t="s">
        <v>562</v>
      </c>
      <c r="F200" s="187" t="s">
        <v>563</v>
      </c>
      <c r="G200" s="188" t="s">
        <v>155</v>
      </c>
      <c r="H200" s="189">
        <v>1</v>
      </c>
      <c r="I200" s="190"/>
      <c r="J200" s="191">
        <f t="shared" si="40"/>
        <v>0</v>
      </c>
      <c r="K200" s="187" t="s">
        <v>130</v>
      </c>
      <c r="L200" s="37"/>
      <c r="M200" s="192" t="s">
        <v>20</v>
      </c>
      <c r="N200" s="193" t="s">
        <v>45</v>
      </c>
      <c r="O200" s="62"/>
      <c r="P200" s="194">
        <f t="shared" si="41"/>
        <v>0</v>
      </c>
      <c r="Q200" s="194">
        <v>0</v>
      </c>
      <c r="R200" s="194">
        <f t="shared" si="42"/>
        <v>0</v>
      </c>
      <c r="S200" s="194">
        <v>0</v>
      </c>
      <c r="T200" s="195">
        <f t="shared" si="4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6" t="s">
        <v>22</v>
      </c>
      <c r="AT200" s="196" t="s">
        <v>122</v>
      </c>
      <c r="AU200" s="196" t="s">
        <v>83</v>
      </c>
      <c r="AY200" s="15" t="s">
        <v>120</v>
      </c>
      <c r="BE200" s="197">
        <f t="shared" si="44"/>
        <v>0</v>
      </c>
      <c r="BF200" s="197">
        <f t="shared" si="45"/>
        <v>0</v>
      </c>
      <c r="BG200" s="197">
        <f t="shared" si="46"/>
        <v>0</v>
      </c>
      <c r="BH200" s="197">
        <f t="shared" si="47"/>
        <v>0</v>
      </c>
      <c r="BI200" s="197">
        <f t="shared" si="48"/>
        <v>0</v>
      </c>
      <c r="BJ200" s="15" t="s">
        <v>22</v>
      </c>
      <c r="BK200" s="197">
        <f t="shared" si="49"/>
        <v>0</v>
      </c>
      <c r="BL200" s="15" t="s">
        <v>22</v>
      </c>
      <c r="BM200" s="196" t="s">
        <v>564</v>
      </c>
    </row>
    <row r="201" spans="1:65" s="2" customFormat="1" ht="24" customHeight="1">
      <c r="A201" s="32"/>
      <c r="B201" s="33"/>
      <c r="C201" s="185" t="s">
        <v>565</v>
      </c>
      <c r="D201" s="185" t="s">
        <v>122</v>
      </c>
      <c r="E201" s="186" t="s">
        <v>566</v>
      </c>
      <c r="F201" s="187" t="s">
        <v>567</v>
      </c>
      <c r="G201" s="188" t="s">
        <v>155</v>
      </c>
      <c r="H201" s="189">
        <v>1</v>
      </c>
      <c r="I201" s="190"/>
      <c r="J201" s="191">
        <f t="shared" si="40"/>
        <v>0</v>
      </c>
      <c r="K201" s="187" t="s">
        <v>130</v>
      </c>
      <c r="L201" s="37"/>
      <c r="M201" s="192" t="s">
        <v>20</v>
      </c>
      <c r="N201" s="193" t="s">
        <v>45</v>
      </c>
      <c r="O201" s="62"/>
      <c r="P201" s="194">
        <f t="shared" si="41"/>
        <v>0</v>
      </c>
      <c r="Q201" s="194">
        <v>0</v>
      </c>
      <c r="R201" s="194">
        <f t="shared" si="42"/>
        <v>0</v>
      </c>
      <c r="S201" s="194">
        <v>0</v>
      </c>
      <c r="T201" s="195">
        <f t="shared" si="4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6" t="s">
        <v>22</v>
      </c>
      <c r="AT201" s="196" t="s">
        <v>122</v>
      </c>
      <c r="AU201" s="196" t="s">
        <v>83</v>
      </c>
      <c r="AY201" s="15" t="s">
        <v>120</v>
      </c>
      <c r="BE201" s="197">
        <f t="shared" si="44"/>
        <v>0</v>
      </c>
      <c r="BF201" s="197">
        <f t="shared" si="45"/>
        <v>0</v>
      </c>
      <c r="BG201" s="197">
        <f t="shared" si="46"/>
        <v>0</v>
      </c>
      <c r="BH201" s="197">
        <f t="shared" si="47"/>
        <v>0</v>
      </c>
      <c r="BI201" s="197">
        <f t="shared" si="48"/>
        <v>0</v>
      </c>
      <c r="BJ201" s="15" t="s">
        <v>22</v>
      </c>
      <c r="BK201" s="197">
        <f t="shared" si="49"/>
        <v>0</v>
      </c>
      <c r="BL201" s="15" t="s">
        <v>22</v>
      </c>
      <c r="BM201" s="196" t="s">
        <v>568</v>
      </c>
    </row>
    <row r="202" spans="1:65" s="2" customFormat="1" ht="96" customHeight="1">
      <c r="A202" s="32"/>
      <c r="B202" s="33"/>
      <c r="C202" s="185" t="s">
        <v>569</v>
      </c>
      <c r="D202" s="185" t="s">
        <v>122</v>
      </c>
      <c r="E202" s="186" t="s">
        <v>570</v>
      </c>
      <c r="F202" s="187" t="s">
        <v>571</v>
      </c>
      <c r="G202" s="188" t="s">
        <v>572</v>
      </c>
      <c r="H202" s="189">
        <v>10</v>
      </c>
      <c r="I202" s="190"/>
      <c r="J202" s="191">
        <f t="shared" si="40"/>
        <v>0</v>
      </c>
      <c r="K202" s="187" t="s">
        <v>130</v>
      </c>
      <c r="L202" s="37"/>
      <c r="M202" s="192" t="s">
        <v>20</v>
      </c>
      <c r="N202" s="193" t="s">
        <v>45</v>
      </c>
      <c r="O202" s="62"/>
      <c r="P202" s="194">
        <f t="shared" si="41"/>
        <v>0</v>
      </c>
      <c r="Q202" s="194">
        <v>0</v>
      </c>
      <c r="R202" s="194">
        <f t="shared" si="42"/>
        <v>0</v>
      </c>
      <c r="S202" s="194">
        <v>0</v>
      </c>
      <c r="T202" s="195">
        <f t="shared" si="4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6" t="s">
        <v>22</v>
      </c>
      <c r="AT202" s="196" t="s">
        <v>122</v>
      </c>
      <c r="AU202" s="196" t="s">
        <v>83</v>
      </c>
      <c r="AY202" s="15" t="s">
        <v>120</v>
      </c>
      <c r="BE202" s="197">
        <f t="shared" si="44"/>
        <v>0</v>
      </c>
      <c r="BF202" s="197">
        <f t="shared" si="45"/>
        <v>0</v>
      </c>
      <c r="BG202" s="197">
        <f t="shared" si="46"/>
        <v>0</v>
      </c>
      <c r="BH202" s="197">
        <f t="shared" si="47"/>
        <v>0</v>
      </c>
      <c r="BI202" s="197">
        <f t="shared" si="48"/>
        <v>0</v>
      </c>
      <c r="BJ202" s="15" t="s">
        <v>22</v>
      </c>
      <c r="BK202" s="197">
        <f t="shared" si="49"/>
        <v>0</v>
      </c>
      <c r="BL202" s="15" t="s">
        <v>22</v>
      </c>
      <c r="BM202" s="196" t="s">
        <v>573</v>
      </c>
    </row>
    <row r="203" spans="1:65" s="2" customFormat="1" ht="19.5">
      <c r="A203" s="32"/>
      <c r="B203" s="33"/>
      <c r="C203" s="34"/>
      <c r="D203" s="198" t="s">
        <v>514</v>
      </c>
      <c r="E203" s="34"/>
      <c r="F203" s="199" t="s">
        <v>574</v>
      </c>
      <c r="G203" s="34"/>
      <c r="H203" s="34"/>
      <c r="I203" s="106"/>
      <c r="J203" s="34"/>
      <c r="K203" s="34"/>
      <c r="L203" s="37"/>
      <c r="M203" s="200"/>
      <c r="N203" s="201"/>
      <c r="O203" s="62"/>
      <c r="P203" s="62"/>
      <c r="Q203" s="62"/>
      <c r="R203" s="62"/>
      <c r="S203" s="62"/>
      <c r="T203" s="63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514</v>
      </c>
      <c r="AU203" s="15" t="s">
        <v>83</v>
      </c>
    </row>
    <row r="204" spans="1:65" s="2" customFormat="1" ht="24" customHeight="1">
      <c r="A204" s="32"/>
      <c r="B204" s="33"/>
      <c r="C204" s="185" t="s">
        <v>575</v>
      </c>
      <c r="D204" s="185" t="s">
        <v>122</v>
      </c>
      <c r="E204" s="186" t="s">
        <v>576</v>
      </c>
      <c r="F204" s="187" t="s">
        <v>577</v>
      </c>
      <c r="G204" s="188" t="s">
        <v>155</v>
      </c>
      <c r="H204" s="189">
        <v>1</v>
      </c>
      <c r="I204" s="190"/>
      <c r="J204" s="191">
        <f>ROUND(I204*H204,2)</f>
        <v>0</v>
      </c>
      <c r="K204" s="187" t="s">
        <v>197</v>
      </c>
      <c r="L204" s="37"/>
      <c r="M204" s="192" t="s">
        <v>20</v>
      </c>
      <c r="N204" s="193" t="s">
        <v>45</v>
      </c>
      <c r="O204" s="62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6" t="s">
        <v>22</v>
      </c>
      <c r="AT204" s="196" t="s">
        <v>122</v>
      </c>
      <c r="AU204" s="196" t="s">
        <v>83</v>
      </c>
      <c r="AY204" s="15" t="s">
        <v>120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5" t="s">
        <v>22</v>
      </c>
      <c r="BK204" s="197">
        <f>ROUND(I204*H204,2)</f>
        <v>0</v>
      </c>
      <c r="BL204" s="15" t="s">
        <v>22</v>
      </c>
      <c r="BM204" s="196" t="s">
        <v>578</v>
      </c>
    </row>
    <row r="205" spans="1:65" s="2" customFormat="1" ht="24" customHeight="1">
      <c r="A205" s="32"/>
      <c r="B205" s="33"/>
      <c r="C205" s="185" t="s">
        <v>579</v>
      </c>
      <c r="D205" s="185" t="s">
        <v>122</v>
      </c>
      <c r="E205" s="186" t="s">
        <v>580</v>
      </c>
      <c r="F205" s="187" t="s">
        <v>581</v>
      </c>
      <c r="G205" s="188" t="s">
        <v>155</v>
      </c>
      <c r="H205" s="189">
        <v>1</v>
      </c>
      <c r="I205" s="190"/>
      <c r="J205" s="191">
        <f>ROUND(I205*H205,2)</f>
        <v>0</v>
      </c>
      <c r="K205" s="187" t="s">
        <v>197</v>
      </c>
      <c r="L205" s="37"/>
      <c r="M205" s="212" t="s">
        <v>20</v>
      </c>
      <c r="N205" s="213" t="s">
        <v>45</v>
      </c>
      <c r="O205" s="21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6" t="s">
        <v>22</v>
      </c>
      <c r="AT205" s="196" t="s">
        <v>122</v>
      </c>
      <c r="AU205" s="196" t="s">
        <v>83</v>
      </c>
      <c r="AY205" s="15" t="s">
        <v>120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5" t="s">
        <v>22</v>
      </c>
      <c r="BK205" s="197">
        <f>ROUND(I205*H205,2)</f>
        <v>0</v>
      </c>
      <c r="BL205" s="15" t="s">
        <v>22</v>
      </c>
      <c r="BM205" s="196" t="s">
        <v>582</v>
      </c>
    </row>
    <row r="206" spans="1:65" s="2" customFormat="1" ht="6.95" customHeight="1">
      <c r="A206" s="32"/>
      <c r="B206" s="45"/>
      <c r="C206" s="46"/>
      <c r="D206" s="46"/>
      <c r="E206" s="46"/>
      <c r="F206" s="46"/>
      <c r="G206" s="46"/>
      <c r="H206" s="46"/>
      <c r="I206" s="134"/>
      <c r="J206" s="46"/>
      <c r="K206" s="46"/>
      <c r="L206" s="37"/>
      <c r="M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</row>
  </sheetData>
  <sheetProtection algorithmName="SHA-512" hashValue="vMb+6P5kwtxfmO5tVzDRWZmzGSY6P618PmDXsjtZ2gf2hyPsgsYMoQh4YRTFXHriRVHvHapx+MNafBjjWW7OIA==" saltValue="P08GSlcpvaPFcMhSytoRZb6bNq7Y7m2q+CuTz+3dVhIX1foeya9BM0gepY/gnvCAfQiTHfQhQjN4a5KRoJlZPQ==" spinCount="100000" sheet="1" objects="1" scenarios="1" formatColumns="0" formatRows="0" autoFilter="0"/>
  <autoFilter ref="C84:K20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5" t="s">
        <v>86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90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9" t="str">
        <f>'Rekapitulace stavby'!K6</f>
        <v>Oprava staničního zabezpečovacího zařízení v ŽST Lipová Lázně</v>
      </c>
      <c r="F7" s="340"/>
      <c r="G7" s="340"/>
      <c r="H7" s="340"/>
      <c r="I7" s="99"/>
      <c r="L7" s="18"/>
    </row>
    <row r="8" spans="1:46" s="2" customFormat="1" ht="12" customHeight="1">
      <c r="A8" s="32"/>
      <c r="B8" s="37"/>
      <c r="C8" s="32"/>
      <c r="D8" s="105" t="s">
        <v>91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1" t="s">
        <v>583</v>
      </c>
      <c r="F9" s="342"/>
      <c r="G9" s="342"/>
      <c r="H9" s="342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19</v>
      </c>
      <c r="E11" s="32"/>
      <c r="F11" s="108" t="s">
        <v>20</v>
      </c>
      <c r="G11" s="32"/>
      <c r="H11" s="32"/>
      <c r="I11" s="109" t="s">
        <v>21</v>
      </c>
      <c r="J11" s="108" t="s">
        <v>20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23</v>
      </c>
      <c r="E12" s="32"/>
      <c r="F12" s="108" t="s">
        <v>93</v>
      </c>
      <c r="G12" s="32"/>
      <c r="H12" s="32"/>
      <c r="I12" s="109" t="s">
        <v>25</v>
      </c>
      <c r="J12" s="110">
        <f>'Rekapitulace stavby'!AN8</f>
        <v>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28</v>
      </c>
      <c r="E14" s="32"/>
      <c r="F14" s="32"/>
      <c r="G14" s="32"/>
      <c r="H14" s="32"/>
      <c r="I14" s="109" t="s">
        <v>29</v>
      </c>
      <c r="J14" s="108" t="s">
        <v>20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30</v>
      </c>
      <c r="F15" s="32"/>
      <c r="G15" s="32"/>
      <c r="H15" s="32"/>
      <c r="I15" s="109" t="s">
        <v>31</v>
      </c>
      <c r="J15" s="108" t="s">
        <v>20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32</v>
      </c>
      <c r="E17" s="32"/>
      <c r="F17" s="32"/>
      <c r="G17" s="32"/>
      <c r="H17" s="32"/>
      <c r="I17" s="109" t="s">
        <v>29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3" t="str">
        <f>'Rekapitulace stavby'!E14</f>
        <v>Vyplň údaj</v>
      </c>
      <c r="F18" s="344"/>
      <c r="G18" s="344"/>
      <c r="H18" s="344"/>
      <c r="I18" s="109" t="s">
        <v>31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34</v>
      </c>
      <c r="E20" s="32"/>
      <c r="F20" s="32"/>
      <c r="G20" s="32"/>
      <c r="H20" s="32"/>
      <c r="I20" s="109" t="s">
        <v>29</v>
      </c>
      <c r="J20" s="108" t="s">
        <v>20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35</v>
      </c>
      <c r="F21" s="32"/>
      <c r="G21" s="32"/>
      <c r="H21" s="32"/>
      <c r="I21" s="109" t="s">
        <v>31</v>
      </c>
      <c r="J21" s="108" t="s">
        <v>20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37</v>
      </c>
      <c r="E23" s="32"/>
      <c r="F23" s="32"/>
      <c r="G23" s="32"/>
      <c r="H23" s="32"/>
      <c r="I23" s="109" t="s">
        <v>29</v>
      </c>
      <c r="J23" s="108" t="s">
        <v>20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584</v>
      </c>
      <c r="F24" s="32"/>
      <c r="G24" s="32"/>
      <c r="H24" s="32"/>
      <c r="I24" s="109" t="s">
        <v>31</v>
      </c>
      <c r="J24" s="108" t="s">
        <v>20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38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25.5" customHeight="1">
      <c r="A27" s="111"/>
      <c r="B27" s="112"/>
      <c r="C27" s="111"/>
      <c r="D27" s="111"/>
      <c r="E27" s="345" t="s">
        <v>94</v>
      </c>
      <c r="F27" s="345"/>
      <c r="G27" s="345"/>
      <c r="H27" s="345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40</v>
      </c>
      <c r="E30" s="32"/>
      <c r="F30" s="32"/>
      <c r="G30" s="32"/>
      <c r="H30" s="32"/>
      <c r="I30" s="106"/>
      <c r="J30" s="118">
        <f>ROUND(J80,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42</v>
      </c>
      <c r="G32" s="32"/>
      <c r="H32" s="32"/>
      <c r="I32" s="120" t="s">
        <v>41</v>
      </c>
      <c r="J32" s="119" t="s">
        <v>43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44</v>
      </c>
      <c r="E33" s="105" t="s">
        <v>45</v>
      </c>
      <c r="F33" s="122">
        <f>ROUND((SUM(BE80:BE90)),  2)</f>
        <v>0</v>
      </c>
      <c r="G33" s="32"/>
      <c r="H33" s="32"/>
      <c r="I33" s="123">
        <v>0.21</v>
      </c>
      <c r="J33" s="122">
        <f>ROUND(((SUM(BE80:BE90))*I33),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46</v>
      </c>
      <c r="F34" s="122">
        <f>ROUND((SUM(BF80:BF90)),  2)</f>
        <v>0</v>
      </c>
      <c r="G34" s="32"/>
      <c r="H34" s="32"/>
      <c r="I34" s="123">
        <v>0.15</v>
      </c>
      <c r="J34" s="122">
        <f>ROUND(((SUM(BF80:BF90))*I34),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47</v>
      </c>
      <c r="F35" s="122">
        <f>ROUND((SUM(BG80:BG90)),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48</v>
      </c>
      <c r="F36" s="122">
        <f>ROUND((SUM(BH80:BH90)),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49</v>
      </c>
      <c r="F37" s="122">
        <f>ROUND((SUM(BI80:BI90)),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50</v>
      </c>
      <c r="E39" s="126"/>
      <c r="F39" s="126"/>
      <c r="G39" s="127" t="s">
        <v>51</v>
      </c>
      <c r="H39" s="128" t="s">
        <v>52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95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6" t="str">
        <f>E7</f>
        <v>Oprava staničního zabezpečovacího zařízení v ŽST Lipová Lázně</v>
      </c>
      <c r="F48" s="347"/>
      <c r="G48" s="347"/>
      <c r="H48" s="347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9" t="str">
        <f>E9</f>
        <v>VRN - Vedlejší rozpočtové náklady</v>
      </c>
      <c r="F50" s="348"/>
      <c r="G50" s="348"/>
      <c r="H50" s="348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4"/>
      <c r="E52" s="34"/>
      <c r="F52" s="25" t="str">
        <f>F12</f>
        <v>Olomouc</v>
      </c>
      <c r="G52" s="34"/>
      <c r="H52" s="34"/>
      <c r="I52" s="109" t="s">
        <v>25</v>
      </c>
      <c r="J52" s="57">
        <f>IF(J12="","",J12)</f>
        <v>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28</v>
      </c>
      <c r="D54" s="34"/>
      <c r="E54" s="34"/>
      <c r="F54" s="25" t="str">
        <f>E15</f>
        <v>Správa železniční dopravní cesty, s.o. - OŘ Olc</v>
      </c>
      <c r="G54" s="34"/>
      <c r="H54" s="34"/>
      <c r="I54" s="109" t="s">
        <v>34</v>
      </c>
      <c r="J54" s="30" t="str">
        <f>E21</f>
        <v>SB projekt s.r.o.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7.95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109" t="s">
        <v>37</v>
      </c>
      <c r="J55" s="30" t="str">
        <f>E24</f>
        <v>Ing. Petr Szabo, SB projekt s.r.o.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96</v>
      </c>
      <c r="D57" s="139"/>
      <c r="E57" s="139"/>
      <c r="F57" s="139"/>
      <c r="G57" s="139"/>
      <c r="H57" s="139"/>
      <c r="I57" s="140"/>
      <c r="J57" s="141" t="s">
        <v>97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72</v>
      </c>
      <c r="D59" s="34"/>
      <c r="E59" s="34"/>
      <c r="F59" s="34"/>
      <c r="G59" s="34"/>
      <c r="H59" s="34"/>
      <c r="I59" s="106"/>
      <c r="J59" s="75">
        <f>J80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98</v>
      </c>
    </row>
    <row r="60" spans="1:47" s="9" customFormat="1" ht="24.95" customHeight="1">
      <c r="B60" s="143"/>
      <c r="C60" s="144"/>
      <c r="D60" s="145" t="s">
        <v>583</v>
      </c>
      <c r="E60" s="146"/>
      <c r="F60" s="146"/>
      <c r="G60" s="146"/>
      <c r="H60" s="146"/>
      <c r="I60" s="147"/>
      <c r="J60" s="148">
        <f>J81</f>
        <v>0</v>
      </c>
      <c r="K60" s="144"/>
      <c r="L60" s="149"/>
    </row>
    <row r="61" spans="1:47" s="2" customFormat="1" ht="21.75" customHeight="1">
      <c r="A61" s="32"/>
      <c r="B61" s="33"/>
      <c r="C61" s="34"/>
      <c r="D61" s="34"/>
      <c r="E61" s="34"/>
      <c r="F61" s="34"/>
      <c r="G61" s="34"/>
      <c r="H61" s="34"/>
      <c r="I61" s="106"/>
      <c r="J61" s="34"/>
      <c r="K61" s="34"/>
      <c r="L61" s="10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5" customHeight="1">
      <c r="A62" s="32"/>
      <c r="B62" s="45"/>
      <c r="C62" s="46"/>
      <c r="D62" s="46"/>
      <c r="E62" s="46"/>
      <c r="F62" s="46"/>
      <c r="G62" s="46"/>
      <c r="H62" s="46"/>
      <c r="I62" s="134"/>
      <c r="J62" s="46"/>
      <c r="K62" s="46"/>
      <c r="L62" s="10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5" customHeight="1">
      <c r="A66" s="32"/>
      <c r="B66" s="47"/>
      <c r="C66" s="48"/>
      <c r="D66" s="48"/>
      <c r="E66" s="48"/>
      <c r="F66" s="48"/>
      <c r="G66" s="48"/>
      <c r="H66" s="48"/>
      <c r="I66" s="137"/>
      <c r="J66" s="48"/>
      <c r="K66" s="48"/>
      <c r="L66" s="10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5" customHeight="1">
      <c r="A67" s="32"/>
      <c r="B67" s="33"/>
      <c r="C67" s="21" t="s">
        <v>105</v>
      </c>
      <c r="D67" s="34"/>
      <c r="E67" s="34"/>
      <c r="F67" s="34"/>
      <c r="G67" s="34"/>
      <c r="H67" s="34"/>
      <c r="I67" s="106"/>
      <c r="J67" s="34"/>
      <c r="K67" s="34"/>
      <c r="L67" s="10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106"/>
      <c r="J68" s="34"/>
      <c r="K68" s="34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>
      <c r="A69" s="32"/>
      <c r="B69" s="33"/>
      <c r="C69" s="27" t="s">
        <v>16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6.5" customHeight="1">
      <c r="A70" s="32"/>
      <c r="B70" s="33"/>
      <c r="C70" s="34"/>
      <c r="D70" s="34"/>
      <c r="E70" s="346" t="str">
        <f>E7</f>
        <v>Oprava staničního zabezpečovacího zařízení v ŽST Lipová Lázně</v>
      </c>
      <c r="F70" s="347"/>
      <c r="G70" s="347"/>
      <c r="H70" s="347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>
      <c r="A71" s="32"/>
      <c r="B71" s="33"/>
      <c r="C71" s="27" t="s">
        <v>91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6.5" customHeight="1">
      <c r="A72" s="32"/>
      <c r="B72" s="33"/>
      <c r="C72" s="34"/>
      <c r="D72" s="34"/>
      <c r="E72" s="319" t="str">
        <f>E9</f>
        <v>VRN - Vedlejší rozpočtové náklady</v>
      </c>
      <c r="F72" s="348"/>
      <c r="G72" s="348"/>
      <c r="H72" s="348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>
      <c r="A74" s="32"/>
      <c r="B74" s="33"/>
      <c r="C74" s="27" t="s">
        <v>23</v>
      </c>
      <c r="D74" s="34"/>
      <c r="E74" s="34"/>
      <c r="F74" s="25" t="str">
        <f>F12</f>
        <v>Olomouc</v>
      </c>
      <c r="G74" s="34"/>
      <c r="H74" s="34"/>
      <c r="I74" s="109" t="s">
        <v>25</v>
      </c>
      <c r="J74" s="57">
        <f>IF(J12="","",J12)</f>
        <v>0</v>
      </c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15.2" customHeight="1">
      <c r="A76" s="32"/>
      <c r="B76" s="33"/>
      <c r="C76" s="27" t="s">
        <v>28</v>
      </c>
      <c r="D76" s="34"/>
      <c r="E76" s="34"/>
      <c r="F76" s="25" t="str">
        <f>E15</f>
        <v>Správa železniční dopravní cesty, s.o. - OŘ Olc</v>
      </c>
      <c r="G76" s="34"/>
      <c r="H76" s="34"/>
      <c r="I76" s="109" t="s">
        <v>34</v>
      </c>
      <c r="J76" s="30" t="str">
        <f>E21</f>
        <v>SB projekt s.r.o.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27.95" customHeight="1">
      <c r="A77" s="32"/>
      <c r="B77" s="33"/>
      <c r="C77" s="27" t="s">
        <v>32</v>
      </c>
      <c r="D77" s="34"/>
      <c r="E77" s="34"/>
      <c r="F77" s="25" t="str">
        <f>IF(E18="","",E18)</f>
        <v>Vyplň údaj</v>
      </c>
      <c r="G77" s="34"/>
      <c r="H77" s="34"/>
      <c r="I77" s="109" t="s">
        <v>37</v>
      </c>
      <c r="J77" s="30" t="str">
        <f>E24</f>
        <v>Ing. Petr Szabo, SB projekt s.r.o.</v>
      </c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>
      <c r="A78" s="32"/>
      <c r="B78" s="33"/>
      <c r="C78" s="34"/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1" customFormat="1" ht="29.25" customHeight="1">
      <c r="A79" s="157"/>
      <c r="B79" s="158"/>
      <c r="C79" s="159" t="s">
        <v>106</v>
      </c>
      <c r="D79" s="160" t="s">
        <v>59</v>
      </c>
      <c r="E79" s="160" t="s">
        <v>55</v>
      </c>
      <c r="F79" s="160" t="s">
        <v>56</v>
      </c>
      <c r="G79" s="160" t="s">
        <v>107</v>
      </c>
      <c r="H79" s="160" t="s">
        <v>108</v>
      </c>
      <c r="I79" s="161" t="s">
        <v>109</v>
      </c>
      <c r="J79" s="160" t="s">
        <v>97</v>
      </c>
      <c r="K79" s="162" t="s">
        <v>110</v>
      </c>
      <c r="L79" s="163"/>
      <c r="M79" s="66" t="s">
        <v>20</v>
      </c>
      <c r="N79" s="67" t="s">
        <v>44</v>
      </c>
      <c r="O79" s="67" t="s">
        <v>111</v>
      </c>
      <c r="P79" s="67" t="s">
        <v>112</v>
      </c>
      <c r="Q79" s="67" t="s">
        <v>113</v>
      </c>
      <c r="R79" s="67" t="s">
        <v>114</v>
      </c>
      <c r="S79" s="67" t="s">
        <v>115</v>
      </c>
      <c r="T79" s="68" t="s">
        <v>116</v>
      </c>
      <c r="U79" s="157"/>
      <c r="V79" s="157"/>
      <c r="W79" s="157"/>
      <c r="X79" s="157"/>
      <c r="Y79" s="157"/>
      <c r="Z79" s="157"/>
      <c r="AA79" s="157"/>
      <c r="AB79" s="157"/>
      <c r="AC79" s="157"/>
      <c r="AD79" s="157"/>
      <c r="AE79" s="157"/>
    </row>
    <row r="80" spans="1:63" s="2" customFormat="1" ht="22.9" customHeight="1">
      <c r="A80" s="32"/>
      <c r="B80" s="33"/>
      <c r="C80" s="73" t="s">
        <v>117</v>
      </c>
      <c r="D80" s="34"/>
      <c r="E80" s="34"/>
      <c r="F80" s="34"/>
      <c r="G80" s="34"/>
      <c r="H80" s="34"/>
      <c r="I80" s="106"/>
      <c r="J80" s="164">
        <f>BK80</f>
        <v>0</v>
      </c>
      <c r="K80" s="34"/>
      <c r="L80" s="37"/>
      <c r="M80" s="69"/>
      <c r="N80" s="165"/>
      <c r="O80" s="70"/>
      <c r="P80" s="166">
        <f>P81</f>
        <v>0</v>
      </c>
      <c r="Q80" s="70"/>
      <c r="R80" s="166">
        <f>R81</f>
        <v>0</v>
      </c>
      <c r="S80" s="70"/>
      <c r="T80" s="167">
        <f>T81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5" t="s">
        <v>73</v>
      </c>
      <c r="AU80" s="15" t="s">
        <v>98</v>
      </c>
      <c r="BK80" s="168">
        <f>BK81</f>
        <v>0</v>
      </c>
    </row>
    <row r="81" spans="1:65" s="12" customFormat="1" ht="25.9" customHeight="1">
      <c r="B81" s="169"/>
      <c r="C81" s="170"/>
      <c r="D81" s="171" t="s">
        <v>73</v>
      </c>
      <c r="E81" s="172" t="s">
        <v>84</v>
      </c>
      <c r="F81" s="172" t="s">
        <v>85</v>
      </c>
      <c r="G81" s="170"/>
      <c r="H81" s="170"/>
      <c r="I81" s="173"/>
      <c r="J81" s="174">
        <f>BK81</f>
        <v>0</v>
      </c>
      <c r="K81" s="170"/>
      <c r="L81" s="175"/>
      <c r="M81" s="176"/>
      <c r="N81" s="177"/>
      <c r="O81" s="177"/>
      <c r="P81" s="178">
        <f>SUM(P82:P90)</f>
        <v>0</v>
      </c>
      <c r="Q81" s="177"/>
      <c r="R81" s="178">
        <f>SUM(R82:R90)</f>
        <v>0</v>
      </c>
      <c r="S81" s="177"/>
      <c r="T81" s="179">
        <f>SUM(T82:T90)</f>
        <v>0</v>
      </c>
      <c r="AR81" s="180" t="s">
        <v>144</v>
      </c>
      <c r="AT81" s="181" t="s">
        <v>73</v>
      </c>
      <c r="AU81" s="181" t="s">
        <v>74</v>
      </c>
      <c r="AY81" s="180" t="s">
        <v>120</v>
      </c>
      <c r="BK81" s="182">
        <f>SUM(BK82:BK90)</f>
        <v>0</v>
      </c>
    </row>
    <row r="82" spans="1:65" s="2" customFormat="1" ht="16.5" customHeight="1">
      <c r="A82" s="32"/>
      <c r="B82" s="33"/>
      <c r="C82" s="185" t="s">
        <v>22</v>
      </c>
      <c r="D82" s="185" t="s">
        <v>122</v>
      </c>
      <c r="E82" s="186" t="s">
        <v>585</v>
      </c>
      <c r="F82" s="187" t="s">
        <v>586</v>
      </c>
      <c r="G82" s="188" t="s">
        <v>587</v>
      </c>
      <c r="H82" s="217"/>
      <c r="I82" s="190"/>
      <c r="J82" s="191">
        <f>ROUND(I82*H82,2)</f>
        <v>0</v>
      </c>
      <c r="K82" s="187" t="s">
        <v>130</v>
      </c>
      <c r="L82" s="37"/>
      <c r="M82" s="192" t="s">
        <v>20</v>
      </c>
      <c r="N82" s="193" t="s">
        <v>45</v>
      </c>
      <c r="O82" s="62"/>
      <c r="P82" s="194">
        <f>O82*H82</f>
        <v>0</v>
      </c>
      <c r="Q82" s="194">
        <v>0</v>
      </c>
      <c r="R82" s="194">
        <f>Q82*H82</f>
        <v>0</v>
      </c>
      <c r="S82" s="194">
        <v>0</v>
      </c>
      <c r="T82" s="195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6" t="s">
        <v>22</v>
      </c>
      <c r="AT82" s="196" t="s">
        <v>122</v>
      </c>
      <c r="AU82" s="196" t="s">
        <v>22</v>
      </c>
      <c r="AY82" s="15" t="s">
        <v>120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5" t="s">
        <v>22</v>
      </c>
      <c r="BK82" s="197">
        <f>ROUND(I82*H82,2)</f>
        <v>0</v>
      </c>
      <c r="BL82" s="15" t="s">
        <v>22</v>
      </c>
      <c r="BM82" s="196" t="s">
        <v>588</v>
      </c>
    </row>
    <row r="83" spans="1:65" s="2" customFormat="1" ht="16.5" customHeight="1">
      <c r="A83" s="32"/>
      <c r="B83" s="33"/>
      <c r="C83" s="185" t="s">
        <v>83</v>
      </c>
      <c r="D83" s="185" t="s">
        <v>122</v>
      </c>
      <c r="E83" s="186" t="s">
        <v>589</v>
      </c>
      <c r="F83" s="187" t="s">
        <v>590</v>
      </c>
      <c r="G83" s="188" t="s">
        <v>587</v>
      </c>
      <c r="H83" s="217"/>
      <c r="I83" s="190"/>
      <c r="J83" s="191">
        <f>ROUND(I83*H83,2)</f>
        <v>0</v>
      </c>
      <c r="K83" s="187" t="s">
        <v>130</v>
      </c>
      <c r="L83" s="37"/>
      <c r="M83" s="192" t="s">
        <v>20</v>
      </c>
      <c r="N83" s="193" t="s">
        <v>45</v>
      </c>
      <c r="O83" s="62"/>
      <c r="P83" s="194">
        <f>O83*H83</f>
        <v>0</v>
      </c>
      <c r="Q83" s="194">
        <v>0</v>
      </c>
      <c r="R83" s="194">
        <f>Q83*H83</f>
        <v>0</v>
      </c>
      <c r="S83" s="194">
        <v>0</v>
      </c>
      <c r="T83" s="195">
        <f>S83*H83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96" t="s">
        <v>22</v>
      </c>
      <c r="AT83" s="196" t="s">
        <v>122</v>
      </c>
      <c r="AU83" s="196" t="s">
        <v>22</v>
      </c>
      <c r="AY83" s="15" t="s">
        <v>120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5" t="s">
        <v>22</v>
      </c>
      <c r="BK83" s="197">
        <f>ROUND(I83*H83,2)</f>
        <v>0</v>
      </c>
      <c r="BL83" s="15" t="s">
        <v>22</v>
      </c>
      <c r="BM83" s="196" t="s">
        <v>591</v>
      </c>
    </row>
    <row r="84" spans="1:65" s="2" customFormat="1" ht="16.5" customHeight="1">
      <c r="A84" s="32"/>
      <c r="B84" s="33"/>
      <c r="C84" s="185" t="s">
        <v>134</v>
      </c>
      <c r="D84" s="185" t="s">
        <v>122</v>
      </c>
      <c r="E84" s="186" t="s">
        <v>592</v>
      </c>
      <c r="F84" s="187" t="s">
        <v>593</v>
      </c>
      <c r="G84" s="188" t="s">
        <v>587</v>
      </c>
      <c r="H84" s="217"/>
      <c r="I84" s="190"/>
      <c r="J84" s="191">
        <f>ROUND(I84*H84,2)</f>
        <v>0</v>
      </c>
      <c r="K84" s="187" t="s">
        <v>130</v>
      </c>
      <c r="L84" s="37"/>
      <c r="M84" s="192" t="s">
        <v>20</v>
      </c>
      <c r="N84" s="193" t="s">
        <v>45</v>
      </c>
      <c r="O84" s="62"/>
      <c r="P84" s="194">
        <f>O84*H84</f>
        <v>0</v>
      </c>
      <c r="Q84" s="194">
        <v>0</v>
      </c>
      <c r="R84" s="194">
        <f>Q84*H84</f>
        <v>0</v>
      </c>
      <c r="S84" s="194">
        <v>0</v>
      </c>
      <c r="T84" s="195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6" t="s">
        <v>22</v>
      </c>
      <c r="AT84" s="196" t="s">
        <v>122</v>
      </c>
      <c r="AU84" s="196" t="s">
        <v>22</v>
      </c>
      <c r="AY84" s="15" t="s">
        <v>120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5" t="s">
        <v>22</v>
      </c>
      <c r="BK84" s="197">
        <f>ROUND(I84*H84,2)</f>
        <v>0</v>
      </c>
      <c r="BL84" s="15" t="s">
        <v>22</v>
      </c>
      <c r="BM84" s="196" t="s">
        <v>594</v>
      </c>
    </row>
    <row r="85" spans="1:65" s="2" customFormat="1" ht="16.5" customHeight="1">
      <c r="A85" s="32"/>
      <c r="B85" s="33"/>
      <c r="C85" s="185" t="s">
        <v>139</v>
      </c>
      <c r="D85" s="185" t="s">
        <v>122</v>
      </c>
      <c r="E85" s="186" t="s">
        <v>595</v>
      </c>
      <c r="F85" s="187" t="s">
        <v>596</v>
      </c>
      <c r="G85" s="188" t="s">
        <v>587</v>
      </c>
      <c r="H85" s="217"/>
      <c r="I85" s="190"/>
      <c r="J85" s="191">
        <f>ROUND(I85*H85,2)</f>
        <v>0</v>
      </c>
      <c r="K85" s="187" t="s">
        <v>130</v>
      </c>
      <c r="L85" s="37"/>
      <c r="M85" s="192" t="s">
        <v>20</v>
      </c>
      <c r="N85" s="193" t="s">
        <v>45</v>
      </c>
      <c r="O85" s="62"/>
      <c r="P85" s="194">
        <f>O85*H85</f>
        <v>0</v>
      </c>
      <c r="Q85" s="194">
        <v>0</v>
      </c>
      <c r="R85" s="194">
        <f>Q85*H85</f>
        <v>0</v>
      </c>
      <c r="S85" s="194">
        <v>0</v>
      </c>
      <c r="T85" s="195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6" t="s">
        <v>22</v>
      </c>
      <c r="AT85" s="196" t="s">
        <v>122</v>
      </c>
      <c r="AU85" s="196" t="s">
        <v>22</v>
      </c>
      <c r="AY85" s="15" t="s">
        <v>120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5" t="s">
        <v>22</v>
      </c>
      <c r="BK85" s="197">
        <f>ROUND(I85*H85,2)</f>
        <v>0</v>
      </c>
      <c r="BL85" s="15" t="s">
        <v>22</v>
      </c>
      <c r="BM85" s="196" t="s">
        <v>597</v>
      </c>
    </row>
    <row r="86" spans="1:65" s="2" customFormat="1" ht="48" customHeight="1">
      <c r="A86" s="32"/>
      <c r="B86" s="33"/>
      <c r="C86" s="185" t="s">
        <v>144</v>
      </c>
      <c r="D86" s="185" t="s">
        <v>122</v>
      </c>
      <c r="E86" s="186" t="s">
        <v>598</v>
      </c>
      <c r="F86" s="187" t="s">
        <v>599</v>
      </c>
      <c r="G86" s="188" t="s">
        <v>587</v>
      </c>
      <c r="H86" s="217"/>
      <c r="I86" s="190"/>
      <c r="J86" s="191">
        <f>ROUND(I86*H86,2)</f>
        <v>0</v>
      </c>
      <c r="K86" s="187" t="s">
        <v>130</v>
      </c>
      <c r="L86" s="37"/>
      <c r="M86" s="192" t="s">
        <v>20</v>
      </c>
      <c r="N86" s="193" t="s">
        <v>45</v>
      </c>
      <c r="O86" s="62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6" t="s">
        <v>22</v>
      </c>
      <c r="AT86" s="196" t="s">
        <v>122</v>
      </c>
      <c r="AU86" s="196" t="s">
        <v>22</v>
      </c>
      <c r="AY86" s="15" t="s">
        <v>120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5" t="s">
        <v>22</v>
      </c>
      <c r="BK86" s="197">
        <f>ROUND(I86*H86,2)</f>
        <v>0</v>
      </c>
      <c r="BL86" s="15" t="s">
        <v>22</v>
      </c>
      <c r="BM86" s="196" t="s">
        <v>600</v>
      </c>
    </row>
    <row r="87" spans="1:65" s="2" customFormat="1" ht="29.25">
      <c r="A87" s="32"/>
      <c r="B87" s="33"/>
      <c r="C87" s="34"/>
      <c r="D87" s="198" t="s">
        <v>132</v>
      </c>
      <c r="E87" s="34"/>
      <c r="F87" s="199" t="s">
        <v>601</v>
      </c>
      <c r="G87" s="34"/>
      <c r="H87" s="34"/>
      <c r="I87" s="106"/>
      <c r="J87" s="34"/>
      <c r="K87" s="34"/>
      <c r="L87" s="37"/>
      <c r="M87" s="200"/>
      <c r="N87" s="201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132</v>
      </c>
      <c r="AU87" s="15" t="s">
        <v>22</v>
      </c>
    </row>
    <row r="88" spans="1:65" s="2" customFormat="1" ht="16.5" customHeight="1">
      <c r="A88" s="32"/>
      <c r="B88" s="33"/>
      <c r="C88" s="185" t="s">
        <v>148</v>
      </c>
      <c r="D88" s="185" t="s">
        <v>122</v>
      </c>
      <c r="E88" s="186" t="s">
        <v>602</v>
      </c>
      <c r="F88" s="187" t="s">
        <v>603</v>
      </c>
      <c r="G88" s="188" t="s">
        <v>587</v>
      </c>
      <c r="H88" s="217"/>
      <c r="I88" s="190"/>
      <c r="J88" s="191">
        <f>ROUND(I88*H88,2)</f>
        <v>0</v>
      </c>
      <c r="K88" s="187" t="s">
        <v>130</v>
      </c>
      <c r="L88" s="37"/>
      <c r="M88" s="192" t="s">
        <v>20</v>
      </c>
      <c r="N88" s="193" t="s">
        <v>45</v>
      </c>
      <c r="O88" s="62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6" t="s">
        <v>22</v>
      </c>
      <c r="AT88" s="196" t="s">
        <v>122</v>
      </c>
      <c r="AU88" s="196" t="s">
        <v>22</v>
      </c>
      <c r="AY88" s="15" t="s">
        <v>120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5" t="s">
        <v>22</v>
      </c>
      <c r="BK88" s="197">
        <f>ROUND(I88*H88,2)</f>
        <v>0</v>
      </c>
      <c r="BL88" s="15" t="s">
        <v>22</v>
      </c>
      <c r="BM88" s="196" t="s">
        <v>604</v>
      </c>
    </row>
    <row r="89" spans="1:65" s="2" customFormat="1" ht="36" customHeight="1">
      <c r="A89" s="32"/>
      <c r="B89" s="33"/>
      <c r="C89" s="185" t="s">
        <v>152</v>
      </c>
      <c r="D89" s="185" t="s">
        <v>122</v>
      </c>
      <c r="E89" s="186" t="s">
        <v>605</v>
      </c>
      <c r="F89" s="187" t="s">
        <v>606</v>
      </c>
      <c r="G89" s="188" t="s">
        <v>587</v>
      </c>
      <c r="H89" s="217"/>
      <c r="I89" s="190"/>
      <c r="J89" s="191">
        <f>ROUND(I89*H89,2)</f>
        <v>0</v>
      </c>
      <c r="K89" s="187" t="s">
        <v>130</v>
      </c>
      <c r="L89" s="37"/>
      <c r="M89" s="192" t="s">
        <v>20</v>
      </c>
      <c r="N89" s="193" t="s">
        <v>45</v>
      </c>
      <c r="O89" s="62"/>
      <c r="P89" s="194">
        <f>O89*H89</f>
        <v>0</v>
      </c>
      <c r="Q89" s="194">
        <v>0</v>
      </c>
      <c r="R89" s="194">
        <f>Q89*H89</f>
        <v>0</v>
      </c>
      <c r="S89" s="194">
        <v>0</v>
      </c>
      <c r="T89" s="195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6" t="s">
        <v>22</v>
      </c>
      <c r="AT89" s="196" t="s">
        <v>122</v>
      </c>
      <c r="AU89" s="196" t="s">
        <v>22</v>
      </c>
      <c r="AY89" s="15" t="s">
        <v>120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5" t="s">
        <v>22</v>
      </c>
      <c r="BK89" s="197">
        <f>ROUND(I89*H89,2)</f>
        <v>0</v>
      </c>
      <c r="BL89" s="15" t="s">
        <v>22</v>
      </c>
      <c r="BM89" s="196" t="s">
        <v>607</v>
      </c>
    </row>
    <row r="90" spans="1:65" s="2" customFormat="1" ht="24" customHeight="1">
      <c r="A90" s="32"/>
      <c r="B90" s="33"/>
      <c r="C90" s="185" t="s">
        <v>158</v>
      </c>
      <c r="D90" s="185" t="s">
        <v>122</v>
      </c>
      <c r="E90" s="186" t="s">
        <v>608</v>
      </c>
      <c r="F90" s="187" t="s">
        <v>609</v>
      </c>
      <c r="G90" s="188" t="s">
        <v>587</v>
      </c>
      <c r="H90" s="217"/>
      <c r="I90" s="190"/>
      <c r="J90" s="191">
        <f>ROUND(I90*H90,2)</f>
        <v>0</v>
      </c>
      <c r="K90" s="187" t="s">
        <v>130</v>
      </c>
      <c r="L90" s="37"/>
      <c r="M90" s="212" t="s">
        <v>20</v>
      </c>
      <c r="N90" s="213" t="s">
        <v>45</v>
      </c>
      <c r="O90" s="21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6" t="s">
        <v>22</v>
      </c>
      <c r="AT90" s="196" t="s">
        <v>122</v>
      </c>
      <c r="AU90" s="196" t="s">
        <v>22</v>
      </c>
      <c r="AY90" s="15" t="s">
        <v>120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5" t="s">
        <v>22</v>
      </c>
      <c r="BK90" s="197">
        <f>ROUND(I90*H90,2)</f>
        <v>0</v>
      </c>
      <c r="BL90" s="15" t="s">
        <v>22</v>
      </c>
      <c r="BM90" s="196" t="s">
        <v>610</v>
      </c>
    </row>
    <row r="91" spans="1:65" s="2" customFormat="1" ht="6.95" customHeight="1">
      <c r="A91" s="32"/>
      <c r="B91" s="45"/>
      <c r="C91" s="46"/>
      <c r="D91" s="46"/>
      <c r="E91" s="46"/>
      <c r="F91" s="46"/>
      <c r="G91" s="46"/>
      <c r="H91" s="46"/>
      <c r="I91" s="134"/>
      <c r="J91" s="46"/>
      <c r="K91" s="46"/>
      <c r="L91" s="37"/>
      <c r="M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</sheetData>
  <sheetProtection algorithmName="SHA-512" hashValue="AjYHXJhad6aXZqzIy5cw3YUFJqe3iANDmp13zbkW15AG2SoVN8Vv/pc+BuHWUDv/WRGMQoFSoN40jhnaQlBT2g==" saltValue="DXQw+JFexY/A9i9BFZftZKrrCP2xC0YC7f22vg+SVkosgwOKbhQXNESi0MFGyqCRyE/sVjv2OIQ3+UFCR5xmUw==" spinCount="100000" sheet="1" objects="1" scenarios="1" formatColumns="0" formatRows="0" autoFilter="0"/>
  <autoFilter ref="C79:K9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5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83</v>
      </c>
    </row>
    <row r="4" spans="1:46" s="1" customFormat="1" ht="24.95" customHeight="1">
      <c r="B4" s="18"/>
      <c r="D4" s="103" t="s">
        <v>90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39" t="str">
        <f>'Rekapitulace stavby'!K6</f>
        <v>Oprava staničního zabezpečovacího zařízení v ŽST Lipová Lázně</v>
      </c>
      <c r="F7" s="340"/>
      <c r="G7" s="340"/>
      <c r="H7" s="340"/>
      <c r="I7" s="99"/>
      <c r="L7" s="18"/>
    </row>
    <row r="8" spans="1:46" s="2" customFormat="1" ht="12" customHeight="1">
      <c r="A8" s="32"/>
      <c r="B8" s="37"/>
      <c r="C8" s="32"/>
      <c r="D8" s="105" t="s">
        <v>91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1" t="s">
        <v>611</v>
      </c>
      <c r="F9" s="342"/>
      <c r="G9" s="342"/>
      <c r="H9" s="342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19</v>
      </c>
      <c r="E11" s="32"/>
      <c r="F11" s="108" t="s">
        <v>20</v>
      </c>
      <c r="G11" s="32"/>
      <c r="H11" s="32"/>
      <c r="I11" s="109" t="s">
        <v>21</v>
      </c>
      <c r="J11" s="108" t="s">
        <v>20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23</v>
      </c>
      <c r="E12" s="32"/>
      <c r="F12" s="108" t="s">
        <v>612</v>
      </c>
      <c r="G12" s="32"/>
      <c r="H12" s="32"/>
      <c r="I12" s="109" t="s">
        <v>25</v>
      </c>
      <c r="J12" s="110">
        <f>'Rekapitulace stavby'!AN8</f>
        <v>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28</v>
      </c>
      <c r="E14" s="32"/>
      <c r="F14" s="32"/>
      <c r="G14" s="32"/>
      <c r="H14" s="32"/>
      <c r="I14" s="109" t="s">
        <v>29</v>
      </c>
      <c r="J14" s="108" t="s">
        <v>20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30</v>
      </c>
      <c r="F15" s="32"/>
      <c r="G15" s="32"/>
      <c r="H15" s="32"/>
      <c r="I15" s="109" t="s">
        <v>31</v>
      </c>
      <c r="J15" s="108" t="s">
        <v>20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32</v>
      </c>
      <c r="E17" s="32"/>
      <c r="F17" s="32"/>
      <c r="G17" s="32"/>
      <c r="H17" s="32"/>
      <c r="I17" s="109" t="s">
        <v>29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3" t="str">
        <f>'Rekapitulace stavby'!E14</f>
        <v>Vyplň údaj</v>
      </c>
      <c r="F18" s="344"/>
      <c r="G18" s="344"/>
      <c r="H18" s="344"/>
      <c r="I18" s="109" t="s">
        <v>31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34</v>
      </c>
      <c r="E20" s="32"/>
      <c r="F20" s="32"/>
      <c r="G20" s="32"/>
      <c r="H20" s="32"/>
      <c r="I20" s="109" t="s">
        <v>29</v>
      </c>
      <c r="J20" s="108" t="s">
        <v>20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35</v>
      </c>
      <c r="F21" s="32"/>
      <c r="G21" s="32"/>
      <c r="H21" s="32"/>
      <c r="I21" s="109" t="s">
        <v>31</v>
      </c>
      <c r="J21" s="108" t="s">
        <v>20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37</v>
      </c>
      <c r="E23" s="32"/>
      <c r="F23" s="32"/>
      <c r="G23" s="32"/>
      <c r="H23" s="32"/>
      <c r="I23" s="109" t="s">
        <v>29</v>
      </c>
      <c r="J23" s="108" t="str">
        <f>IF('Rekapitulace stavby'!AN19="","",'Rekapitulace stavby'!AN19)</f>
        <v/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tr">
        <f>IF('Rekapitulace stavby'!E20="","",'Rekapitulace stavby'!E20)</f>
        <v>SB projekt s.r.o.</v>
      </c>
      <c r="F24" s="32"/>
      <c r="G24" s="32"/>
      <c r="H24" s="32"/>
      <c r="I24" s="109" t="s">
        <v>31</v>
      </c>
      <c r="J24" s="108" t="str">
        <f>IF('Rekapitulace stavby'!AN20="","",'Rekapitulace stavby'!AN20)</f>
        <v/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38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25.5" customHeight="1">
      <c r="A27" s="111"/>
      <c r="B27" s="112"/>
      <c r="C27" s="111"/>
      <c r="D27" s="111"/>
      <c r="E27" s="345" t="s">
        <v>94</v>
      </c>
      <c r="F27" s="345"/>
      <c r="G27" s="345"/>
      <c r="H27" s="345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40</v>
      </c>
      <c r="E30" s="32"/>
      <c r="F30" s="32"/>
      <c r="G30" s="32"/>
      <c r="H30" s="32"/>
      <c r="I30" s="106"/>
      <c r="J30" s="118">
        <f>ROUND(J81,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42</v>
      </c>
      <c r="G32" s="32"/>
      <c r="H32" s="32"/>
      <c r="I32" s="120" t="s">
        <v>41</v>
      </c>
      <c r="J32" s="119" t="s">
        <v>43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44</v>
      </c>
      <c r="E33" s="105" t="s">
        <v>45</v>
      </c>
      <c r="F33" s="122">
        <f>ROUND((SUM(BE81:BE101)),  2)</f>
        <v>0</v>
      </c>
      <c r="G33" s="32"/>
      <c r="H33" s="32"/>
      <c r="I33" s="123">
        <v>0.21</v>
      </c>
      <c r="J33" s="122">
        <f>ROUND(((SUM(BE81:BE101))*I33),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46</v>
      </c>
      <c r="F34" s="122">
        <f>ROUND((SUM(BF81:BF101)),  2)</f>
        <v>0</v>
      </c>
      <c r="G34" s="32"/>
      <c r="H34" s="32"/>
      <c r="I34" s="123">
        <v>0.15</v>
      </c>
      <c r="J34" s="122">
        <f>ROUND(((SUM(BF81:BF101))*I34),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47</v>
      </c>
      <c r="F35" s="122">
        <f>ROUND((SUM(BG81:BG101)),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48</v>
      </c>
      <c r="F36" s="122">
        <f>ROUND((SUM(BH81:BH101)),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49</v>
      </c>
      <c r="F37" s="122">
        <f>ROUND((SUM(BI81:BI101)),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50</v>
      </c>
      <c r="E39" s="126"/>
      <c r="F39" s="126"/>
      <c r="G39" s="127" t="s">
        <v>51</v>
      </c>
      <c r="H39" s="128" t="s">
        <v>52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95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6" t="str">
        <f>E7</f>
        <v>Oprava staničního zabezpečovacího zařízení v ŽST Lipová Lázně</v>
      </c>
      <c r="F48" s="347"/>
      <c r="G48" s="347"/>
      <c r="H48" s="347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19" t="str">
        <f>E9</f>
        <v>PS 02 - Demontáž LISů</v>
      </c>
      <c r="F50" s="348"/>
      <c r="G50" s="348"/>
      <c r="H50" s="348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4"/>
      <c r="E52" s="34"/>
      <c r="F52" s="25" t="str">
        <f>F12</f>
        <v xml:space="preserve"> </v>
      </c>
      <c r="G52" s="34"/>
      <c r="H52" s="34"/>
      <c r="I52" s="109" t="s">
        <v>25</v>
      </c>
      <c r="J52" s="57">
        <f>IF(J12="","",J12)</f>
        <v>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28</v>
      </c>
      <c r="D54" s="34"/>
      <c r="E54" s="34"/>
      <c r="F54" s="25" t="str">
        <f>E15</f>
        <v>Správa železniční dopravní cesty, s.o. - OŘ Olc</v>
      </c>
      <c r="G54" s="34"/>
      <c r="H54" s="34"/>
      <c r="I54" s="109" t="s">
        <v>34</v>
      </c>
      <c r="J54" s="30" t="str">
        <f>E21</f>
        <v>SB projekt s.r.o.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4"/>
      <c r="E55" s="34"/>
      <c r="F55" s="25" t="str">
        <f>IF(E18="","",E18)</f>
        <v>Vyplň údaj</v>
      </c>
      <c r="G55" s="34"/>
      <c r="H55" s="34"/>
      <c r="I55" s="109" t="s">
        <v>37</v>
      </c>
      <c r="J55" s="30" t="str">
        <f>E24</f>
        <v>SB projekt s.r.o.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96</v>
      </c>
      <c r="D57" s="139"/>
      <c r="E57" s="139"/>
      <c r="F57" s="139"/>
      <c r="G57" s="139"/>
      <c r="H57" s="139"/>
      <c r="I57" s="140"/>
      <c r="J57" s="141" t="s">
        <v>97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72</v>
      </c>
      <c r="D59" s="34"/>
      <c r="E59" s="34"/>
      <c r="F59" s="34"/>
      <c r="G59" s="34"/>
      <c r="H59" s="34"/>
      <c r="I59" s="106"/>
      <c r="J59" s="75">
        <f>J81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98</v>
      </c>
    </row>
    <row r="60" spans="1:47" s="9" customFormat="1" ht="24.95" customHeight="1">
      <c r="B60" s="143"/>
      <c r="C60" s="144"/>
      <c r="D60" s="145" t="s">
        <v>99</v>
      </c>
      <c r="E60" s="146"/>
      <c r="F60" s="146"/>
      <c r="G60" s="146"/>
      <c r="H60" s="146"/>
      <c r="I60" s="147"/>
      <c r="J60" s="148">
        <f>J82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613</v>
      </c>
      <c r="E61" s="153"/>
      <c r="F61" s="153"/>
      <c r="G61" s="153"/>
      <c r="H61" s="153"/>
      <c r="I61" s="154"/>
      <c r="J61" s="155">
        <f>J83</f>
        <v>0</v>
      </c>
      <c r="K61" s="151"/>
      <c r="L61" s="156"/>
    </row>
    <row r="62" spans="1:47" s="2" customFormat="1" ht="21.75" customHeight="1">
      <c r="A62" s="32"/>
      <c r="B62" s="33"/>
      <c r="C62" s="34"/>
      <c r="D62" s="34"/>
      <c r="E62" s="34"/>
      <c r="F62" s="34"/>
      <c r="G62" s="34"/>
      <c r="H62" s="34"/>
      <c r="I62" s="106"/>
      <c r="J62" s="34"/>
      <c r="K62" s="34"/>
      <c r="L62" s="10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6.95" customHeight="1">
      <c r="A63" s="32"/>
      <c r="B63" s="45"/>
      <c r="C63" s="46"/>
      <c r="D63" s="46"/>
      <c r="E63" s="46"/>
      <c r="F63" s="46"/>
      <c r="G63" s="46"/>
      <c r="H63" s="46"/>
      <c r="I63" s="134"/>
      <c r="J63" s="46"/>
      <c r="K63" s="46"/>
      <c r="L63" s="10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7" spans="1:31" s="2" customFormat="1" ht="6.95" customHeight="1">
      <c r="A67" s="32"/>
      <c r="B67" s="47"/>
      <c r="C67" s="48"/>
      <c r="D67" s="48"/>
      <c r="E67" s="48"/>
      <c r="F67" s="48"/>
      <c r="G67" s="48"/>
      <c r="H67" s="48"/>
      <c r="I67" s="137"/>
      <c r="J67" s="48"/>
      <c r="K67" s="48"/>
      <c r="L67" s="10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24.95" customHeight="1">
      <c r="A68" s="32"/>
      <c r="B68" s="33"/>
      <c r="C68" s="21" t="s">
        <v>105</v>
      </c>
      <c r="D68" s="34"/>
      <c r="E68" s="34"/>
      <c r="F68" s="34"/>
      <c r="G68" s="34"/>
      <c r="H68" s="34"/>
      <c r="I68" s="106"/>
      <c r="J68" s="34"/>
      <c r="K68" s="34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6.95" customHeight="1">
      <c r="A69" s="32"/>
      <c r="B69" s="33"/>
      <c r="C69" s="34"/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12" customHeight="1">
      <c r="A70" s="32"/>
      <c r="B70" s="33"/>
      <c r="C70" s="27" t="s">
        <v>16</v>
      </c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6.5" customHeight="1">
      <c r="A71" s="32"/>
      <c r="B71" s="33"/>
      <c r="C71" s="34"/>
      <c r="D71" s="34"/>
      <c r="E71" s="346" t="str">
        <f>E7</f>
        <v>Oprava staničního zabezpečovacího zařízení v ŽST Lipová Lázně</v>
      </c>
      <c r="F71" s="347"/>
      <c r="G71" s="347"/>
      <c r="H71" s="347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91</v>
      </c>
      <c r="D72" s="34"/>
      <c r="E72" s="34"/>
      <c r="F72" s="34"/>
      <c r="G72" s="34"/>
      <c r="H72" s="34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319" t="str">
        <f>E9</f>
        <v>PS 02 - Demontáž LISů</v>
      </c>
      <c r="F73" s="348"/>
      <c r="G73" s="348"/>
      <c r="H73" s="348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23</v>
      </c>
      <c r="D75" s="34"/>
      <c r="E75" s="34"/>
      <c r="F75" s="25" t="str">
        <f>F12</f>
        <v xml:space="preserve"> </v>
      </c>
      <c r="G75" s="34"/>
      <c r="H75" s="34"/>
      <c r="I75" s="109" t="s">
        <v>25</v>
      </c>
      <c r="J75" s="57">
        <f>IF(J12="","",J12)</f>
        <v>0</v>
      </c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106"/>
      <c r="J76" s="34"/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5.2" customHeight="1">
      <c r="A77" s="32"/>
      <c r="B77" s="33"/>
      <c r="C77" s="27" t="s">
        <v>28</v>
      </c>
      <c r="D77" s="34"/>
      <c r="E77" s="34"/>
      <c r="F77" s="25" t="str">
        <f>E15</f>
        <v>Správa železniční dopravní cesty, s.o. - OŘ Olc</v>
      </c>
      <c r="G77" s="34"/>
      <c r="H77" s="34"/>
      <c r="I77" s="109" t="s">
        <v>34</v>
      </c>
      <c r="J77" s="30" t="str">
        <f>E21</f>
        <v>SB projekt s.r.o.</v>
      </c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32</v>
      </c>
      <c r="D78" s="34"/>
      <c r="E78" s="34"/>
      <c r="F78" s="25" t="str">
        <f>IF(E18="","",E18)</f>
        <v>Vyplň údaj</v>
      </c>
      <c r="G78" s="34"/>
      <c r="H78" s="34"/>
      <c r="I78" s="109" t="s">
        <v>37</v>
      </c>
      <c r="J78" s="30" t="str">
        <f>E24</f>
        <v>SB projekt s.r.o.</v>
      </c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0.35" customHeight="1">
      <c r="A79" s="32"/>
      <c r="B79" s="33"/>
      <c r="C79" s="34"/>
      <c r="D79" s="34"/>
      <c r="E79" s="34"/>
      <c r="F79" s="34"/>
      <c r="G79" s="34"/>
      <c r="H79" s="34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1" customFormat="1" ht="29.25" customHeight="1">
      <c r="A80" s="157"/>
      <c r="B80" s="158"/>
      <c r="C80" s="159" t="s">
        <v>106</v>
      </c>
      <c r="D80" s="160" t="s">
        <v>59</v>
      </c>
      <c r="E80" s="160" t="s">
        <v>55</v>
      </c>
      <c r="F80" s="160" t="s">
        <v>56</v>
      </c>
      <c r="G80" s="160" t="s">
        <v>107</v>
      </c>
      <c r="H80" s="160" t="s">
        <v>108</v>
      </c>
      <c r="I80" s="161" t="s">
        <v>109</v>
      </c>
      <c r="J80" s="160" t="s">
        <v>97</v>
      </c>
      <c r="K80" s="162" t="s">
        <v>110</v>
      </c>
      <c r="L80" s="163"/>
      <c r="M80" s="66" t="s">
        <v>20</v>
      </c>
      <c r="N80" s="67" t="s">
        <v>44</v>
      </c>
      <c r="O80" s="67" t="s">
        <v>111</v>
      </c>
      <c r="P80" s="67" t="s">
        <v>112</v>
      </c>
      <c r="Q80" s="67" t="s">
        <v>113</v>
      </c>
      <c r="R80" s="67" t="s">
        <v>114</v>
      </c>
      <c r="S80" s="67" t="s">
        <v>115</v>
      </c>
      <c r="T80" s="68" t="s">
        <v>116</v>
      </c>
      <c r="U80" s="157"/>
      <c r="V80" s="157"/>
      <c r="W80" s="157"/>
      <c r="X80" s="157"/>
      <c r="Y80" s="157"/>
      <c r="Z80" s="157"/>
      <c r="AA80" s="157"/>
      <c r="AB80" s="157"/>
      <c r="AC80" s="157"/>
      <c r="AD80" s="157"/>
      <c r="AE80" s="157"/>
    </row>
    <row r="81" spans="1:65" s="2" customFormat="1" ht="22.9" customHeight="1">
      <c r="A81" s="32"/>
      <c r="B81" s="33"/>
      <c r="C81" s="73" t="s">
        <v>117</v>
      </c>
      <c r="D81" s="34"/>
      <c r="E81" s="34"/>
      <c r="F81" s="34"/>
      <c r="G81" s="34"/>
      <c r="H81" s="34"/>
      <c r="I81" s="106"/>
      <c r="J81" s="164">
        <f>BK81</f>
        <v>0</v>
      </c>
      <c r="K81" s="34"/>
      <c r="L81" s="37"/>
      <c r="M81" s="69"/>
      <c r="N81" s="165"/>
      <c r="O81" s="70"/>
      <c r="P81" s="166">
        <f>P82</f>
        <v>0</v>
      </c>
      <c r="Q81" s="70"/>
      <c r="R81" s="166">
        <f>R82</f>
        <v>23.060040000000001</v>
      </c>
      <c r="S81" s="70"/>
      <c r="T81" s="167">
        <f>T82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73</v>
      </c>
      <c r="AU81" s="15" t="s">
        <v>98</v>
      </c>
      <c r="BK81" s="168">
        <f>BK82</f>
        <v>0</v>
      </c>
    </row>
    <row r="82" spans="1:65" s="12" customFormat="1" ht="25.9" customHeight="1">
      <c r="B82" s="169"/>
      <c r="C82" s="170"/>
      <c r="D82" s="171" t="s">
        <v>73</v>
      </c>
      <c r="E82" s="172" t="s">
        <v>118</v>
      </c>
      <c r="F82" s="172" t="s">
        <v>119</v>
      </c>
      <c r="G82" s="170"/>
      <c r="H82" s="170"/>
      <c r="I82" s="173"/>
      <c r="J82" s="174">
        <f>BK82</f>
        <v>0</v>
      </c>
      <c r="K82" s="170"/>
      <c r="L82" s="175"/>
      <c r="M82" s="176"/>
      <c r="N82" s="177"/>
      <c r="O82" s="177"/>
      <c r="P82" s="178">
        <f>P83</f>
        <v>0</v>
      </c>
      <c r="Q82" s="177"/>
      <c r="R82" s="178">
        <f>R83</f>
        <v>23.060040000000001</v>
      </c>
      <c r="S82" s="177"/>
      <c r="T82" s="179">
        <f>T83</f>
        <v>0</v>
      </c>
      <c r="AR82" s="180" t="s">
        <v>22</v>
      </c>
      <c r="AT82" s="181" t="s">
        <v>73</v>
      </c>
      <c r="AU82" s="181" t="s">
        <v>74</v>
      </c>
      <c r="AY82" s="180" t="s">
        <v>120</v>
      </c>
      <c r="BK82" s="182">
        <f>BK83</f>
        <v>0</v>
      </c>
    </row>
    <row r="83" spans="1:65" s="12" customFormat="1" ht="22.9" customHeight="1">
      <c r="B83" s="169"/>
      <c r="C83" s="170"/>
      <c r="D83" s="171" t="s">
        <v>73</v>
      </c>
      <c r="E83" s="183" t="s">
        <v>144</v>
      </c>
      <c r="F83" s="183" t="s">
        <v>614</v>
      </c>
      <c r="G83" s="170"/>
      <c r="H83" s="170"/>
      <c r="I83" s="173"/>
      <c r="J83" s="184">
        <f>BK83</f>
        <v>0</v>
      </c>
      <c r="K83" s="170"/>
      <c r="L83" s="175"/>
      <c r="M83" s="176"/>
      <c r="N83" s="177"/>
      <c r="O83" s="177"/>
      <c r="P83" s="178">
        <f>SUM(P84:P101)</f>
        <v>0</v>
      </c>
      <c r="Q83" s="177"/>
      <c r="R83" s="178">
        <f>SUM(R84:R101)</f>
        <v>23.060040000000001</v>
      </c>
      <c r="S83" s="177"/>
      <c r="T83" s="179">
        <f>SUM(T84:T101)</f>
        <v>0</v>
      </c>
      <c r="AR83" s="180" t="s">
        <v>22</v>
      </c>
      <c r="AT83" s="181" t="s">
        <v>73</v>
      </c>
      <c r="AU83" s="181" t="s">
        <v>22</v>
      </c>
      <c r="AY83" s="180" t="s">
        <v>120</v>
      </c>
      <c r="BK83" s="182">
        <f>SUM(BK84:BK101)</f>
        <v>0</v>
      </c>
    </row>
    <row r="84" spans="1:65" s="2" customFormat="1" ht="24" customHeight="1">
      <c r="A84" s="32"/>
      <c r="B84" s="33"/>
      <c r="C84" s="185" t="s">
        <v>22</v>
      </c>
      <c r="D84" s="185" t="s">
        <v>122</v>
      </c>
      <c r="E84" s="186" t="s">
        <v>615</v>
      </c>
      <c r="F84" s="187" t="s">
        <v>616</v>
      </c>
      <c r="G84" s="188" t="s">
        <v>155</v>
      </c>
      <c r="H84" s="189">
        <v>164</v>
      </c>
      <c r="I84" s="190"/>
      <c r="J84" s="191">
        <f>ROUND(I84*H84,2)</f>
        <v>0</v>
      </c>
      <c r="K84" s="187" t="s">
        <v>130</v>
      </c>
      <c r="L84" s="37"/>
      <c r="M84" s="192" t="s">
        <v>20</v>
      </c>
      <c r="N84" s="193" t="s">
        <v>45</v>
      </c>
      <c r="O84" s="62"/>
      <c r="P84" s="194">
        <f>O84*H84</f>
        <v>0</v>
      </c>
      <c r="Q84" s="194">
        <v>0</v>
      </c>
      <c r="R84" s="194">
        <f>Q84*H84</f>
        <v>0</v>
      </c>
      <c r="S84" s="194">
        <v>0</v>
      </c>
      <c r="T84" s="195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6" t="s">
        <v>22</v>
      </c>
      <c r="AT84" s="196" t="s">
        <v>122</v>
      </c>
      <c r="AU84" s="196" t="s">
        <v>83</v>
      </c>
      <c r="AY84" s="15" t="s">
        <v>120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5" t="s">
        <v>22</v>
      </c>
      <c r="BK84" s="197">
        <f>ROUND(I84*H84,2)</f>
        <v>0</v>
      </c>
      <c r="BL84" s="15" t="s">
        <v>22</v>
      </c>
      <c r="BM84" s="196" t="s">
        <v>617</v>
      </c>
    </row>
    <row r="85" spans="1:65" s="2" customFormat="1" ht="19.5">
      <c r="A85" s="32"/>
      <c r="B85" s="33"/>
      <c r="C85" s="34"/>
      <c r="D85" s="198" t="s">
        <v>132</v>
      </c>
      <c r="E85" s="34"/>
      <c r="F85" s="199" t="s">
        <v>618</v>
      </c>
      <c r="G85" s="34"/>
      <c r="H85" s="34"/>
      <c r="I85" s="106"/>
      <c r="J85" s="34"/>
      <c r="K85" s="34"/>
      <c r="L85" s="37"/>
      <c r="M85" s="200"/>
      <c r="N85" s="201"/>
      <c r="O85" s="62"/>
      <c r="P85" s="62"/>
      <c r="Q85" s="62"/>
      <c r="R85" s="62"/>
      <c r="S85" s="62"/>
      <c r="T85" s="63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132</v>
      </c>
      <c r="AU85" s="15" t="s">
        <v>83</v>
      </c>
    </row>
    <row r="86" spans="1:65" s="2" customFormat="1" ht="48" customHeight="1">
      <c r="A86" s="32"/>
      <c r="B86" s="33"/>
      <c r="C86" s="185" t="s">
        <v>83</v>
      </c>
      <c r="D86" s="185" t="s">
        <v>122</v>
      </c>
      <c r="E86" s="186" t="s">
        <v>619</v>
      </c>
      <c r="F86" s="187" t="s">
        <v>620</v>
      </c>
      <c r="G86" s="188" t="s">
        <v>137</v>
      </c>
      <c r="H86" s="189">
        <v>492</v>
      </c>
      <c r="I86" s="190"/>
      <c r="J86" s="191">
        <f>ROUND(I86*H86,2)</f>
        <v>0</v>
      </c>
      <c r="K86" s="187" t="s">
        <v>130</v>
      </c>
      <c r="L86" s="37"/>
      <c r="M86" s="192" t="s">
        <v>20</v>
      </c>
      <c r="N86" s="193" t="s">
        <v>45</v>
      </c>
      <c r="O86" s="62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6" t="s">
        <v>22</v>
      </c>
      <c r="AT86" s="196" t="s">
        <v>122</v>
      </c>
      <c r="AU86" s="196" t="s">
        <v>83</v>
      </c>
      <c r="AY86" s="15" t="s">
        <v>120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5" t="s">
        <v>22</v>
      </c>
      <c r="BK86" s="197">
        <f>ROUND(I86*H86,2)</f>
        <v>0</v>
      </c>
      <c r="BL86" s="15" t="s">
        <v>22</v>
      </c>
      <c r="BM86" s="196" t="s">
        <v>621</v>
      </c>
    </row>
    <row r="87" spans="1:65" s="2" customFormat="1" ht="39">
      <c r="A87" s="32"/>
      <c r="B87" s="33"/>
      <c r="C87" s="34"/>
      <c r="D87" s="198" t="s">
        <v>132</v>
      </c>
      <c r="E87" s="34"/>
      <c r="F87" s="199" t="s">
        <v>622</v>
      </c>
      <c r="G87" s="34"/>
      <c r="H87" s="34"/>
      <c r="I87" s="106"/>
      <c r="J87" s="34"/>
      <c r="K87" s="34"/>
      <c r="L87" s="37"/>
      <c r="M87" s="200"/>
      <c r="N87" s="201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132</v>
      </c>
      <c r="AU87" s="15" t="s">
        <v>83</v>
      </c>
    </row>
    <row r="88" spans="1:65" s="2" customFormat="1" ht="16.5" customHeight="1">
      <c r="A88" s="32"/>
      <c r="B88" s="33"/>
      <c r="C88" s="202" t="s">
        <v>134</v>
      </c>
      <c r="D88" s="202" t="s">
        <v>140</v>
      </c>
      <c r="E88" s="203" t="s">
        <v>623</v>
      </c>
      <c r="F88" s="204" t="s">
        <v>624</v>
      </c>
      <c r="G88" s="205" t="s">
        <v>137</v>
      </c>
      <c r="H88" s="206">
        <v>246</v>
      </c>
      <c r="I88" s="207"/>
      <c r="J88" s="208">
        <f>ROUND(I88*H88,2)</f>
        <v>0</v>
      </c>
      <c r="K88" s="204" t="s">
        <v>130</v>
      </c>
      <c r="L88" s="209"/>
      <c r="M88" s="210" t="s">
        <v>20</v>
      </c>
      <c r="N88" s="211" t="s">
        <v>45</v>
      </c>
      <c r="O88" s="62"/>
      <c r="P88" s="194">
        <f>O88*H88</f>
        <v>0</v>
      </c>
      <c r="Q88" s="194">
        <v>4.6870000000000002E-2</v>
      </c>
      <c r="R88" s="194">
        <f>Q88*H88</f>
        <v>11.53002</v>
      </c>
      <c r="S88" s="194">
        <v>0</v>
      </c>
      <c r="T88" s="195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6" t="s">
        <v>83</v>
      </c>
      <c r="AT88" s="196" t="s">
        <v>140</v>
      </c>
      <c r="AU88" s="196" t="s">
        <v>83</v>
      </c>
      <c r="AY88" s="15" t="s">
        <v>120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5" t="s">
        <v>22</v>
      </c>
      <c r="BK88" s="197">
        <f>ROUND(I88*H88,2)</f>
        <v>0</v>
      </c>
      <c r="BL88" s="15" t="s">
        <v>22</v>
      </c>
      <c r="BM88" s="196" t="s">
        <v>625</v>
      </c>
    </row>
    <row r="89" spans="1:65" s="2" customFormat="1" ht="16.5" customHeight="1">
      <c r="A89" s="32"/>
      <c r="B89" s="33"/>
      <c r="C89" s="202" t="s">
        <v>139</v>
      </c>
      <c r="D89" s="202" t="s">
        <v>140</v>
      </c>
      <c r="E89" s="203" t="s">
        <v>626</v>
      </c>
      <c r="F89" s="204" t="s">
        <v>627</v>
      </c>
      <c r="G89" s="205" t="s">
        <v>137</v>
      </c>
      <c r="H89" s="206">
        <v>246</v>
      </c>
      <c r="I89" s="207"/>
      <c r="J89" s="208">
        <f>ROUND(I89*H89,2)</f>
        <v>0</v>
      </c>
      <c r="K89" s="204" t="s">
        <v>130</v>
      </c>
      <c r="L89" s="209"/>
      <c r="M89" s="210" t="s">
        <v>20</v>
      </c>
      <c r="N89" s="211" t="s">
        <v>45</v>
      </c>
      <c r="O89" s="62"/>
      <c r="P89" s="194">
        <f>O89*H89</f>
        <v>0</v>
      </c>
      <c r="Q89" s="194">
        <v>4.6870000000000002E-2</v>
      </c>
      <c r="R89" s="194">
        <f>Q89*H89</f>
        <v>11.53002</v>
      </c>
      <c r="S89" s="194">
        <v>0</v>
      </c>
      <c r="T89" s="195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6" t="s">
        <v>83</v>
      </c>
      <c r="AT89" s="196" t="s">
        <v>140</v>
      </c>
      <c r="AU89" s="196" t="s">
        <v>83</v>
      </c>
      <c r="AY89" s="15" t="s">
        <v>120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5" t="s">
        <v>22</v>
      </c>
      <c r="BK89" s="197">
        <f>ROUND(I89*H89,2)</f>
        <v>0</v>
      </c>
      <c r="BL89" s="15" t="s">
        <v>22</v>
      </c>
      <c r="BM89" s="196" t="s">
        <v>628</v>
      </c>
    </row>
    <row r="90" spans="1:65" s="2" customFormat="1" ht="60" customHeight="1">
      <c r="A90" s="32"/>
      <c r="B90" s="33"/>
      <c r="C90" s="185" t="s">
        <v>144</v>
      </c>
      <c r="D90" s="185" t="s">
        <v>122</v>
      </c>
      <c r="E90" s="186" t="s">
        <v>629</v>
      </c>
      <c r="F90" s="187" t="s">
        <v>630</v>
      </c>
      <c r="G90" s="188" t="s">
        <v>631</v>
      </c>
      <c r="H90" s="189">
        <v>164</v>
      </c>
      <c r="I90" s="190"/>
      <c r="J90" s="191">
        <f>ROUND(I90*H90,2)</f>
        <v>0</v>
      </c>
      <c r="K90" s="187" t="s">
        <v>130</v>
      </c>
      <c r="L90" s="37"/>
      <c r="M90" s="192" t="s">
        <v>20</v>
      </c>
      <c r="N90" s="193" t="s">
        <v>45</v>
      </c>
      <c r="O90" s="62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6" t="s">
        <v>22</v>
      </c>
      <c r="AT90" s="196" t="s">
        <v>122</v>
      </c>
      <c r="AU90" s="196" t="s">
        <v>83</v>
      </c>
      <c r="AY90" s="15" t="s">
        <v>120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5" t="s">
        <v>22</v>
      </c>
      <c r="BK90" s="197">
        <f>ROUND(I90*H90,2)</f>
        <v>0</v>
      </c>
      <c r="BL90" s="15" t="s">
        <v>22</v>
      </c>
      <c r="BM90" s="196" t="s">
        <v>632</v>
      </c>
    </row>
    <row r="91" spans="1:65" s="2" customFormat="1" ht="48.75">
      <c r="A91" s="32"/>
      <c r="B91" s="33"/>
      <c r="C91" s="34"/>
      <c r="D91" s="198" t="s">
        <v>132</v>
      </c>
      <c r="E91" s="34"/>
      <c r="F91" s="199" t="s">
        <v>633</v>
      </c>
      <c r="G91" s="34"/>
      <c r="H91" s="34"/>
      <c r="I91" s="106"/>
      <c r="J91" s="34"/>
      <c r="K91" s="34"/>
      <c r="L91" s="37"/>
      <c r="M91" s="200"/>
      <c r="N91" s="201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132</v>
      </c>
      <c r="AU91" s="15" t="s">
        <v>83</v>
      </c>
    </row>
    <row r="92" spans="1:65" s="2" customFormat="1" ht="24" customHeight="1">
      <c r="A92" s="32"/>
      <c r="B92" s="33"/>
      <c r="C92" s="185" t="s">
        <v>148</v>
      </c>
      <c r="D92" s="185" t="s">
        <v>122</v>
      </c>
      <c r="E92" s="186" t="s">
        <v>634</v>
      </c>
      <c r="F92" s="187" t="s">
        <v>635</v>
      </c>
      <c r="G92" s="188" t="s">
        <v>631</v>
      </c>
      <c r="H92" s="189">
        <v>164</v>
      </c>
      <c r="I92" s="190"/>
      <c r="J92" s="191">
        <f>ROUND(I92*H92,2)</f>
        <v>0</v>
      </c>
      <c r="K92" s="187" t="s">
        <v>130</v>
      </c>
      <c r="L92" s="37"/>
      <c r="M92" s="192" t="s">
        <v>20</v>
      </c>
      <c r="N92" s="193" t="s">
        <v>45</v>
      </c>
      <c r="O92" s="62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6" t="s">
        <v>22</v>
      </c>
      <c r="AT92" s="196" t="s">
        <v>122</v>
      </c>
      <c r="AU92" s="196" t="s">
        <v>83</v>
      </c>
      <c r="AY92" s="15" t="s">
        <v>120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5" t="s">
        <v>22</v>
      </c>
      <c r="BK92" s="197">
        <f>ROUND(I92*H92,2)</f>
        <v>0</v>
      </c>
      <c r="BL92" s="15" t="s">
        <v>22</v>
      </c>
      <c r="BM92" s="196" t="s">
        <v>636</v>
      </c>
    </row>
    <row r="93" spans="1:65" s="2" customFormat="1" ht="19.5">
      <c r="A93" s="32"/>
      <c r="B93" s="33"/>
      <c r="C93" s="34"/>
      <c r="D93" s="198" t="s">
        <v>132</v>
      </c>
      <c r="E93" s="34"/>
      <c r="F93" s="199" t="s">
        <v>637</v>
      </c>
      <c r="G93" s="34"/>
      <c r="H93" s="34"/>
      <c r="I93" s="106"/>
      <c r="J93" s="34"/>
      <c r="K93" s="34"/>
      <c r="L93" s="37"/>
      <c r="M93" s="200"/>
      <c r="N93" s="201"/>
      <c r="O93" s="62"/>
      <c r="P93" s="62"/>
      <c r="Q93" s="62"/>
      <c r="R93" s="62"/>
      <c r="S93" s="62"/>
      <c r="T93" s="63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5" t="s">
        <v>132</v>
      </c>
      <c r="AU93" s="15" t="s">
        <v>83</v>
      </c>
    </row>
    <row r="94" spans="1:65" s="2" customFormat="1" ht="24" customHeight="1">
      <c r="A94" s="32"/>
      <c r="B94" s="33"/>
      <c r="C94" s="185" t="s">
        <v>152</v>
      </c>
      <c r="D94" s="185" t="s">
        <v>122</v>
      </c>
      <c r="E94" s="186" t="s">
        <v>638</v>
      </c>
      <c r="F94" s="187" t="s">
        <v>639</v>
      </c>
      <c r="G94" s="188" t="s">
        <v>137</v>
      </c>
      <c r="H94" s="189">
        <v>492</v>
      </c>
      <c r="I94" s="190"/>
      <c r="J94" s="191">
        <f>ROUND(I94*H94,2)</f>
        <v>0</v>
      </c>
      <c r="K94" s="187" t="s">
        <v>130</v>
      </c>
      <c r="L94" s="37"/>
      <c r="M94" s="192" t="s">
        <v>20</v>
      </c>
      <c r="N94" s="193" t="s">
        <v>45</v>
      </c>
      <c r="O94" s="62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6" t="s">
        <v>22</v>
      </c>
      <c r="AT94" s="196" t="s">
        <v>122</v>
      </c>
      <c r="AU94" s="196" t="s">
        <v>83</v>
      </c>
      <c r="AY94" s="15" t="s">
        <v>120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5" t="s">
        <v>22</v>
      </c>
      <c r="BK94" s="197">
        <f>ROUND(I94*H94,2)</f>
        <v>0</v>
      </c>
      <c r="BL94" s="15" t="s">
        <v>22</v>
      </c>
      <c r="BM94" s="196" t="s">
        <v>640</v>
      </c>
    </row>
    <row r="95" spans="1:65" s="2" customFormat="1" ht="19.5">
      <c r="A95" s="32"/>
      <c r="B95" s="33"/>
      <c r="C95" s="34"/>
      <c r="D95" s="198" t="s">
        <v>132</v>
      </c>
      <c r="E95" s="34"/>
      <c r="F95" s="199" t="s">
        <v>641</v>
      </c>
      <c r="G95" s="34"/>
      <c r="H95" s="34"/>
      <c r="I95" s="106"/>
      <c r="J95" s="34"/>
      <c r="K95" s="34"/>
      <c r="L95" s="37"/>
      <c r="M95" s="200"/>
      <c r="N95" s="201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132</v>
      </c>
      <c r="AU95" s="15" t="s">
        <v>83</v>
      </c>
    </row>
    <row r="96" spans="1:65" s="2" customFormat="1" ht="36" customHeight="1">
      <c r="A96" s="32"/>
      <c r="B96" s="33"/>
      <c r="C96" s="185" t="s">
        <v>158</v>
      </c>
      <c r="D96" s="185" t="s">
        <v>122</v>
      </c>
      <c r="E96" s="186" t="s">
        <v>642</v>
      </c>
      <c r="F96" s="187" t="s">
        <v>643</v>
      </c>
      <c r="G96" s="188" t="s">
        <v>137</v>
      </c>
      <c r="H96" s="189">
        <v>492</v>
      </c>
      <c r="I96" s="190"/>
      <c r="J96" s="191">
        <f>ROUND(I96*H96,2)</f>
        <v>0</v>
      </c>
      <c r="K96" s="187" t="s">
        <v>130</v>
      </c>
      <c r="L96" s="37"/>
      <c r="M96" s="192" t="s">
        <v>20</v>
      </c>
      <c r="N96" s="193" t="s">
        <v>45</v>
      </c>
      <c r="O96" s="62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6" t="s">
        <v>22</v>
      </c>
      <c r="AT96" s="196" t="s">
        <v>122</v>
      </c>
      <c r="AU96" s="196" t="s">
        <v>83</v>
      </c>
      <c r="AY96" s="15" t="s">
        <v>120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5" t="s">
        <v>22</v>
      </c>
      <c r="BK96" s="197">
        <f>ROUND(I96*H96,2)</f>
        <v>0</v>
      </c>
      <c r="BL96" s="15" t="s">
        <v>22</v>
      </c>
      <c r="BM96" s="196" t="s">
        <v>644</v>
      </c>
    </row>
    <row r="97" spans="1:65" s="2" customFormat="1" ht="29.25">
      <c r="A97" s="32"/>
      <c r="B97" s="33"/>
      <c r="C97" s="34"/>
      <c r="D97" s="198" t="s">
        <v>132</v>
      </c>
      <c r="E97" s="34"/>
      <c r="F97" s="199" t="s">
        <v>645</v>
      </c>
      <c r="G97" s="34"/>
      <c r="H97" s="34"/>
      <c r="I97" s="106"/>
      <c r="J97" s="34"/>
      <c r="K97" s="34"/>
      <c r="L97" s="37"/>
      <c r="M97" s="200"/>
      <c r="N97" s="201"/>
      <c r="O97" s="62"/>
      <c r="P97" s="62"/>
      <c r="Q97" s="62"/>
      <c r="R97" s="62"/>
      <c r="S97" s="62"/>
      <c r="T97" s="63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5" t="s">
        <v>132</v>
      </c>
      <c r="AU97" s="15" t="s">
        <v>83</v>
      </c>
    </row>
    <row r="98" spans="1:65" s="2" customFormat="1" ht="60" customHeight="1">
      <c r="A98" s="32"/>
      <c r="B98" s="33"/>
      <c r="C98" s="185" t="s">
        <v>162</v>
      </c>
      <c r="D98" s="185" t="s">
        <v>122</v>
      </c>
      <c r="E98" s="186" t="s">
        <v>646</v>
      </c>
      <c r="F98" s="187" t="s">
        <v>647</v>
      </c>
      <c r="G98" s="188" t="s">
        <v>648</v>
      </c>
      <c r="H98" s="189">
        <v>0.49199999999999999</v>
      </c>
      <c r="I98" s="190"/>
      <c r="J98" s="191">
        <f>ROUND(I98*H98,2)</f>
        <v>0</v>
      </c>
      <c r="K98" s="187" t="s">
        <v>130</v>
      </c>
      <c r="L98" s="37"/>
      <c r="M98" s="192" t="s">
        <v>20</v>
      </c>
      <c r="N98" s="193" t="s">
        <v>45</v>
      </c>
      <c r="O98" s="62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6" t="s">
        <v>22</v>
      </c>
      <c r="AT98" s="196" t="s">
        <v>122</v>
      </c>
      <c r="AU98" s="196" t="s">
        <v>83</v>
      </c>
      <c r="AY98" s="15" t="s">
        <v>120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5" t="s">
        <v>22</v>
      </c>
      <c r="BK98" s="197">
        <f>ROUND(I98*H98,2)</f>
        <v>0</v>
      </c>
      <c r="BL98" s="15" t="s">
        <v>22</v>
      </c>
      <c r="BM98" s="196" t="s">
        <v>649</v>
      </c>
    </row>
    <row r="99" spans="1:65" s="2" customFormat="1" ht="19.5">
      <c r="A99" s="32"/>
      <c r="B99" s="33"/>
      <c r="C99" s="34"/>
      <c r="D99" s="198" t="s">
        <v>514</v>
      </c>
      <c r="E99" s="34"/>
      <c r="F99" s="199" t="s">
        <v>650</v>
      </c>
      <c r="G99" s="34"/>
      <c r="H99" s="34"/>
      <c r="I99" s="106"/>
      <c r="J99" s="34"/>
      <c r="K99" s="34"/>
      <c r="L99" s="37"/>
      <c r="M99" s="200"/>
      <c r="N99" s="201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514</v>
      </c>
      <c r="AU99" s="15" t="s">
        <v>83</v>
      </c>
    </row>
    <row r="100" spans="1:65" s="2" customFormat="1" ht="60" customHeight="1">
      <c r="A100" s="32"/>
      <c r="B100" s="33"/>
      <c r="C100" s="185" t="s">
        <v>26</v>
      </c>
      <c r="D100" s="185" t="s">
        <v>122</v>
      </c>
      <c r="E100" s="186" t="s">
        <v>651</v>
      </c>
      <c r="F100" s="187" t="s">
        <v>652</v>
      </c>
      <c r="G100" s="188" t="s">
        <v>137</v>
      </c>
      <c r="H100" s="189">
        <v>13</v>
      </c>
      <c r="I100" s="190"/>
      <c r="J100" s="191">
        <f>ROUND(I100*H100,2)</f>
        <v>0</v>
      </c>
      <c r="K100" s="187" t="s">
        <v>130</v>
      </c>
      <c r="L100" s="37"/>
      <c r="M100" s="192" t="s">
        <v>20</v>
      </c>
      <c r="N100" s="193" t="s">
        <v>45</v>
      </c>
      <c r="O100" s="62"/>
      <c r="P100" s="194">
        <f>O100*H100</f>
        <v>0</v>
      </c>
      <c r="Q100" s="194">
        <v>0</v>
      </c>
      <c r="R100" s="194">
        <f>Q100*H100</f>
        <v>0</v>
      </c>
      <c r="S100" s="194">
        <v>0</v>
      </c>
      <c r="T100" s="195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6" t="s">
        <v>22</v>
      </c>
      <c r="AT100" s="196" t="s">
        <v>122</v>
      </c>
      <c r="AU100" s="196" t="s">
        <v>83</v>
      </c>
      <c r="AY100" s="15" t="s">
        <v>120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5" t="s">
        <v>22</v>
      </c>
      <c r="BK100" s="197">
        <f>ROUND(I100*H100,2)</f>
        <v>0</v>
      </c>
      <c r="BL100" s="15" t="s">
        <v>22</v>
      </c>
      <c r="BM100" s="196" t="s">
        <v>653</v>
      </c>
    </row>
    <row r="101" spans="1:65" s="2" customFormat="1" ht="19.5">
      <c r="A101" s="32"/>
      <c r="B101" s="33"/>
      <c r="C101" s="34"/>
      <c r="D101" s="198" t="s">
        <v>514</v>
      </c>
      <c r="E101" s="34"/>
      <c r="F101" s="199" t="s">
        <v>654</v>
      </c>
      <c r="G101" s="34"/>
      <c r="H101" s="34"/>
      <c r="I101" s="106"/>
      <c r="J101" s="34"/>
      <c r="K101" s="34"/>
      <c r="L101" s="37"/>
      <c r="M101" s="218"/>
      <c r="N101" s="219"/>
      <c r="O101" s="214"/>
      <c r="P101" s="214"/>
      <c r="Q101" s="214"/>
      <c r="R101" s="214"/>
      <c r="S101" s="214"/>
      <c r="T101" s="220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514</v>
      </c>
      <c r="AU101" s="15" t="s">
        <v>83</v>
      </c>
    </row>
    <row r="102" spans="1:65" s="2" customFormat="1" ht="6.95" customHeight="1">
      <c r="A102" s="32"/>
      <c r="B102" s="45"/>
      <c r="C102" s="46"/>
      <c r="D102" s="46"/>
      <c r="E102" s="46"/>
      <c r="F102" s="46"/>
      <c r="G102" s="46"/>
      <c r="H102" s="46"/>
      <c r="I102" s="134"/>
      <c r="J102" s="46"/>
      <c r="K102" s="46"/>
      <c r="L102" s="37"/>
      <c r="M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</sheetData>
  <sheetProtection algorithmName="SHA-512" hashValue="JmViiFmubvALN0sQuYgP9ScaxHTqFOL43Thaig9skZfBBZW+7CwbsoJgxUbM4zUkf/p5iUbJlLCbsDYqFQ0x9Q==" saltValue="Qm62iidYkCedHYl6AvX0V68kRG0NgBg2i9r6R9b5ybGrSOK40bJfUd3+NH/xiOVmdFfX0fty4yUn9CQhLU6q+A==" spinCount="100000" sheet="1" objects="1" scenarios="1" formatColumns="0" formatRows="0" autoFilter="0"/>
  <autoFilter ref="C80:K101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21" customWidth="1"/>
    <col min="2" max="2" width="1.6640625" style="221" customWidth="1"/>
    <col min="3" max="4" width="5" style="221" customWidth="1"/>
    <col min="5" max="5" width="11.6640625" style="221" customWidth="1"/>
    <col min="6" max="6" width="9.1640625" style="221" customWidth="1"/>
    <col min="7" max="7" width="5" style="221" customWidth="1"/>
    <col min="8" max="8" width="77.83203125" style="221" customWidth="1"/>
    <col min="9" max="10" width="20" style="221" customWidth="1"/>
    <col min="11" max="11" width="1.6640625" style="221" customWidth="1"/>
  </cols>
  <sheetData>
    <row r="1" spans="2:11" s="1" customFormat="1" ht="37.5" customHeight="1"/>
    <row r="2" spans="2:11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pans="2:11" s="13" customFormat="1" ht="45" customHeight="1">
      <c r="B3" s="225"/>
      <c r="C3" s="352" t="s">
        <v>655</v>
      </c>
      <c r="D3" s="352"/>
      <c r="E3" s="352"/>
      <c r="F3" s="352"/>
      <c r="G3" s="352"/>
      <c r="H3" s="352"/>
      <c r="I3" s="352"/>
      <c r="J3" s="352"/>
      <c r="K3" s="226"/>
    </row>
    <row r="4" spans="2:11" s="1" customFormat="1" ht="25.5" customHeight="1">
      <c r="B4" s="227"/>
      <c r="C4" s="356" t="s">
        <v>656</v>
      </c>
      <c r="D4" s="356"/>
      <c r="E4" s="356"/>
      <c r="F4" s="356"/>
      <c r="G4" s="356"/>
      <c r="H4" s="356"/>
      <c r="I4" s="356"/>
      <c r="J4" s="356"/>
      <c r="K4" s="228"/>
    </row>
    <row r="5" spans="2:11" s="1" customFormat="1" ht="5.25" customHeight="1">
      <c r="B5" s="227"/>
      <c r="C5" s="229"/>
      <c r="D5" s="229"/>
      <c r="E5" s="229"/>
      <c r="F5" s="229"/>
      <c r="G5" s="229"/>
      <c r="H5" s="229"/>
      <c r="I5" s="229"/>
      <c r="J5" s="229"/>
      <c r="K5" s="228"/>
    </row>
    <row r="6" spans="2:11" s="1" customFormat="1" ht="15" customHeight="1">
      <c r="B6" s="227"/>
      <c r="C6" s="354" t="s">
        <v>657</v>
      </c>
      <c r="D6" s="354"/>
      <c r="E6" s="354"/>
      <c r="F6" s="354"/>
      <c r="G6" s="354"/>
      <c r="H6" s="354"/>
      <c r="I6" s="354"/>
      <c r="J6" s="354"/>
      <c r="K6" s="228"/>
    </row>
    <row r="7" spans="2:11" s="1" customFormat="1" ht="15" customHeight="1">
      <c r="B7" s="231"/>
      <c r="C7" s="354" t="s">
        <v>658</v>
      </c>
      <c r="D7" s="354"/>
      <c r="E7" s="354"/>
      <c r="F7" s="354"/>
      <c r="G7" s="354"/>
      <c r="H7" s="354"/>
      <c r="I7" s="354"/>
      <c r="J7" s="354"/>
      <c r="K7" s="228"/>
    </row>
    <row r="8" spans="2:11" s="1" customFormat="1" ht="12.75" customHeight="1">
      <c r="B8" s="231"/>
      <c r="C8" s="230"/>
      <c r="D8" s="230"/>
      <c r="E8" s="230"/>
      <c r="F8" s="230"/>
      <c r="G8" s="230"/>
      <c r="H8" s="230"/>
      <c r="I8" s="230"/>
      <c r="J8" s="230"/>
      <c r="K8" s="228"/>
    </row>
    <row r="9" spans="2:11" s="1" customFormat="1" ht="15" customHeight="1">
      <c r="B9" s="231"/>
      <c r="C9" s="354" t="s">
        <v>659</v>
      </c>
      <c r="D9" s="354"/>
      <c r="E9" s="354"/>
      <c r="F9" s="354"/>
      <c r="G9" s="354"/>
      <c r="H9" s="354"/>
      <c r="I9" s="354"/>
      <c r="J9" s="354"/>
      <c r="K9" s="228"/>
    </row>
    <row r="10" spans="2:11" s="1" customFormat="1" ht="15" customHeight="1">
      <c r="B10" s="231"/>
      <c r="C10" s="230"/>
      <c r="D10" s="354" t="s">
        <v>660</v>
      </c>
      <c r="E10" s="354"/>
      <c r="F10" s="354"/>
      <c r="G10" s="354"/>
      <c r="H10" s="354"/>
      <c r="I10" s="354"/>
      <c r="J10" s="354"/>
      <c r="K10" s="228"/>
    </row>
    <row r="11" spans="2:11" s="1" customFormat="1" ht="15" customHeight="1">
      <c r="B11" s="231"/>
      <c r="C11" s="232"/>
      <c r="D11" s="354" t="s">
        <v>661</v>
      </c>
      <c r="E11" s="354"/>
      <c r="F11" s="354"/>
      <c r="G11" s="354"/>
      <c r="H11" s="354"/>
      <c r="I11" s="354"/>
      <c r="J11" s="354"/>
      <c r="K11" s="228"/>
    </row>
    <row r="12" spans="2:11" s="1" customFormat="1" ht="15" customHeight="1">
      <c r="B12" s="231"/>
      <c r="C12" s="232"/>
      <c r="D12" s="230"/>
      <c r="E12" s="230"/>
      <c r="F12" s="230"/>
      <c r="G12" s="230"/>
      <c r="H12" s="230"/>
      <c r="I12" s="230"/>
      <c r="J12" s="230"/>
      <c r="K12" s="228"/>
    </row>
    <row r="13" spans="2:11" s="1" customFormat="1" ht="15" customHeight="1">
      <c r="B13" s="231"/>
      <c r="C13" s="232"/>
      <c r="D13" s="233" t="s">
        <v>662</v>
      </c>
      <c r="E13" s="230"/>
      <c r="F13" s="230"/>
      <c r="G13" s="230"/>
      <c r="H13" s="230"/>
      <c r="I13" s="230"/>
      <c r="J13" s="230"/>
      <c r="K13" s="228"/>
    </row>
    <row r="14" spans="2:11" s="1" customFormat="1" ht="12.75" customHeight="1">
      <c r="B14" s="231"/>
      <c r="C14" s="232"/>
      <c r="D14" s="232"/>
      <c r="E14" s="232"/>
      <c r="F14" s="232"/>
      <c r="G14" s="232"/>
      <c r="H14" s="232"/>
      <c r="I14" s="232"/>
      <c r="J14" s="232"/>
      <c r="K14" s="228"/>
    </row>
    <row r="15" spans="2:11" s="1" customFormat="1" ht="15" customHeight="1">
      <c r="B15" s="231"/>
      <c r="C15" s="232"/>
      <c r="D15" s="354" t="s">
        <v>663</v>
      </c>
      <c r="E15" s="354"/>
      <c r="F15" s="354"/>
      <c r="G15" s="354"/>
      <c r="H15" s="354"/>
      <c r="I15" s="354"/>
      <c r="J15" s="354"/>
      <c r="K15" s="228"/>
    </row>
    <row r="16" spans="2:11" s="1" customFormat="1" ht="15" customHeight="1">
      <c r="B16" s="231"/>
      <c r="C16" s="232"/>
      <c r="D16" s="354" t="s">
        <v>664</v>
      </c>
      <c r="E16" s="354"/>
      <c r="F16" s="354"/>
      <c r="G16" s="354"/>
      <c r="H16" s="354"/>
      <c r="I16" s="354"/>
      <c r="J16" s="354"/>
      <c r="K16" s="228"/>
    </row>
    <row r="17" spans="2:11" s="1" customFormat="1" ht="15" customHeight="1">
      <c r="B17" s="231"/>
      <c r="C17" s="232"/>
      <c r="D17" s="354" t="s">
        <v>665</v>
      </c>
      <c r="E17" s="354"/>
      <c r="F17" s="354"/>
      <c r="G17" s="354"/>
      <c r="H17" s="354"/>
      <c r="I17" s="354"/>
      <c r="J17" s="354"/>
      <c r="K17" s="228"/>
    </row>
    <row r="18" spans="2:11" s="1" customFormat="1" ht="15" customHeight="1">
      <c r="B18" s="231"/>
      <c r="C18" s="232"/>
      <c r="D18" s="232"/>
      <c r="E18" s="234" t="s">
        <v>666</v>
      </c>
      <c r="F18" s="354" t="s">
        <v>667</v>
      </c>
      <c r="G18" s="354"/>
      <c r="H18" s="354"/>
      <c r="I18" s="354"/>
      <c r="J18" s="354"/>
      <c r="K18" s="228"/>
    </row>
    <row r="19" spans="2:11" s="1" customFormat="1" ht="15" customHeight="1">
      <c r="B19" s="231"/>
      <c r="C19" s="232"/>
      <c r="D19" s="232"/>
      <c r="E19" s="234" t="s">
        <v>668</v>
      </c>
      <c r="F19" s="354" t="s">
        <v>669</v>
      </c>
      <c r="G19" s="354"/>
      <c r="H19" s="354"/>
      <c r="I19" s="354"/>
      <c r="J19" s="354"/>
      <c r="K19" s="228"/>
    </row>
    <row r="20" spans="2:11" s="1" customFormat="1" ht="15" customHeight="1">
      <c r="B20" s="231"/>
      <c r="C20" s="232"/>
      <c r="D20" s="232"/>
      <c r="E20" s="234" t="s">
        <v>81</v>
      </c>
      <c r="F20" s="354" t="s">
        <v>670</v>
      </c>
      <c r="G20" s="354"/>
      <c r="H20" s="354"/>
      <c r="I20" s="354"/>
      <c r="J20" s="354"/>
      <c r="K20" s="228"/>
    </row>
    <row r="21" spans="2:11" s="1" customFormat="1" ht="15" customHeight="1">
      <c r="B21" s="231"/>
      <c r="C21" s="232"/>
      <c r="D21" s="232"/>
      <c r="E21" s="234" t="s">
        <v>671</v>
      </c>
      <c r="F21" s="354" t="s">
        <v>672</v>
      </c>
      <c r="G21" s="354"/>
      <c r="H21" s="354"/>
      <c r="I21" s="354"/>
      <c r="J21" s="354"/>
      <c r="K21" s="228"/>
    </row>
    <row r="22" spans="2:11" s="1" customFormat="1" ht="15" customHeight="1">
      <c r="B22" s="231"/>
      <c r="C22" s="232"/>
      <c r="D22" s="232"/>
      <c r="E22" s="234" t="s">
        <v>516</v>
      </c>
      <c r="F22" s="354" t="s">
        <v>517</v>
      </c>
      <c r="G22" s="354"/>
      <c r="H22" s="354"/>
      <c r="I22" s="354"/>
      <c r="J22" s="354"/>
      <c r="K22" s="228"/>
    </row>
    <row r="23" spans="2:11" s="1" customFormat="1" ht="15" customHeight="1">
      <c r="B23" s="231"/>
      <c r="C23" s="232"/>
      <c r="D23" s="232"/>
      <c r="E23" s="234" t="s">
        <v>673</v>
      </c>
      <c r="F23" s="354" t="s">
        <v>674</v>
      </c>
      <c r="G23" s="354"/>
      <c r="H23" s="354"/>
      <c r="I23" s="354"/>
      <c r="J23" s="354"/>
      <c r="K23" s="228"/>
    </row>
    <row r="24" spans="2:11" s="1" customFormat="1" ht="12.75" customHeight="1">
      <c r="B24" s="231"/>
      <c r="C24" s="232"/>
      <c r="D24" s="232"/>
      <c r="E24" s="232"/>
      <c r="F24" s="232"/>
      <c r="G24" s="232"/>
      <c r="H24" s="232"/>
      <c r="I24" s="232"/>
      <c r="J24" s="232"/>
      <c r="K24" s="228"/>
    </row>
    <row r="25" spans="2:11" s="1" customFormat="1" ht="15" customHeight="1">
      <c r="B25" s="231"/>
      <c r="C25" s="354" t="s">
        <v>675</v>
      </c>
      <c r="D25" s="354"/>
      <c r="E25" s="354"/>
      <c r="F25" s="354"/>
      <c r="G25" s="354"/>
      <c r="H25" s="354"/>
      <c r="I25" s="354"/>
      <c r="J25" s="354"/>
      <c r="K25" s="228"/>
    </row>
    <row r="26" spans="2:11" s="1" customFormat="1" ht="15" customHeight="1">
      <c r="B26" s="231"/>
      <c r="C26" s="354" t="s">
        <v>676</v>
      </c>
      <c r="D26" s="354"/>
      <c r="E26" s="354"/>
      <c r="F26" s="354"/>
      <c r="G26" s="354"/>
      <c r="H26" s="354"/>
      <c r="I26" s="354"/>
      <c r="J26" s="354"/>
      <c r="K26" s="228"/>
    </row>
    <row r="27" spans="2:11" s="1" customFormat="1" ht="15" customHeight="1">
      <c r="B27" s="231"/>
      <c r="C27" s="230"/>
      <c r="D27" s="354" t="s">
        <v>677</v>
      </c>
      <c r="E27" s="354"/>
      <c r="F27" s="354"/>
      <c r="G27" s="354"/>
      <c r="H27" s="354"/>
      <c r="I27" s="354"/>
      <c r="J27" s="354"/>
      <c r="K27" s="228"/>
    </row>
    <row r="28" spans="2:11" s="1" customFormat="1" ht="15" customHeight="1">
      <c r="B28" s="231"/>
      <c r="C28" s="232"/>
      <c r="D28" s="354" t="s">
        <v>678</v>
      </c>
      <c r="E28" s="354"/>
      <c r="F28" s="354"/>
      <c r="G28" s="354"/>
      <c r="H28" s="354"/>
      <c r="I28" s="354"/>
      <c r="J28" s="354"/>
      <c r="K28" s="228"/>
    </row>
    <row r="29" spans="2:11" s="1" customFormat="1" ht="12.75" customHeight="1">
      <c r="B29" s="231"/>
      <c r="C29" s="232"/>
      <c r="D29" s="232"/>
      <c r="E29" s="232"/>
      <c r="F29" s="232"/>
      <c r="G29" s="232"/>
      <c r="H29" s="232"/>
      <c r="I29" s="232"/>
      <c r="J29" s="232"/>
      <c r="K29" s="228"/>
    </row>
    <row r="30" spans="2:11" s="1" customFormat="1" ht="15" customHeight="1">
      <c r="B30" s="231"/>
      <c r="C30" s="232"/>
      <c r="D30" s="354" t="s">
        <v>679</v>
      </c>
      <c r="E30" s="354"/>
      <c r="F30" s="354"/>
      <c r="G30" s="354"/>
      <c r="H30" s="354"/>
      <c r="I30" s="354"/>
      <c r="J30" s="354"/>
      <c r="K30" s="228"/>
    </row>
    <row r="31" spans="2:11" s="1" customFormat="1" ht="15" customHeight="1">
      <c r="B31" s="231"/>
      <c r="C31" s="232"/>
      <c r="D31" s="354" t="s">
        <v>680</v>
      </c>
      <c r="E31" s="354"/>
      <c r="F31" s="354"/>
      <c r="G31" s="354"/>
      <c r="H31" s="354"/>
      <c r="I31" s="354"/>
      <c r="J31" s="354"/>
      <c r="K31" s="228"/>
    </row>
    <row r="32" spans="2:11" s="1" customFormat="1" ht="12.75" customHeight="1">
      <c r="B32" s="231"/>
      <c r="C32" s="232"/>
      <c r="D32" s="232"/>
      <c r="E32" s="232"/>
      <c r="F32" s="232"/>
      <c r="G32" s="232"/>
      <c r="H32" s="232"/>
      <c r="I32" s="232"/>
      <c r="J32" s="232"/>
      <c r="K32" s="228"/>
    </row>
    <row r="33" spans="2:11" s="1" customFormat="1" ht="15" customHeight="1">
      <c r="B33" s="231"/>
      <c r="C33" s="232"/>
      <c r="D33" s="354" t="s">
        <v>681</v>
      </c>
      <c r="E33" s="354"/>
      <c r="F33" s="354"/>
      <c r="G33" s="354"/>
      <c r="H33" s="354"/>
      <c r="I33" s="354"/>
      <c r="J33" s="354"/>
      <c r="K33" s="228"/>
    </row>
    <row r="34" spans="2:11" s="1" customFormat="1" ht="15" customHeight="1">
      <c r="B34" s="231"/>
      <c r="C34" s="232"/>
      <c r="D34" s="354" t="s">
        <v>682</v>
      </c>
      <c r="E34" s="354"/>
      <c r="F34" s="354"/>
      <c r="G34" s="354"/>
      <c r="H34" s="354"/>
      <c r="I34" s="354"/>
      <c r="J34" s="354"/>
      <c r="K34" s="228"/>
    </row>
    <row r="35" spans="2:11" s="1" customFormat="1" ht="15" customHeight="1">
      <c r="B35" s="231"/>
      <c r="C35" s="232"/>
      <c r="D35" s="354" t="s">
        <v>683</v>
      </c>
      <c r="E35" s="354"/>
      <c r="F35" s="354"/>
      <c r="G35" s="354"/>
      <c r="H35" s="354"/>
      <c r="I35" s="354"/>
      <c r="J35" s="354"/>
      <c r="K35" s="228"/>
    </row>
    <row r="36" spans="2:11" s="1" customFormat="1" ht="15" customHeight="1">
      <c r="B36" s="231"/>
      <c r="C36" s="232"/>
      <c r="D36" s="230"/>
      <c r="E36" s="233" t="s">
        <v>106</v>
      </c>
      <c r="F36" s="230"/>
      <c r="G36" s="354" t="s">
        <v>684</v>
      </c>
      <c r="H36" s="354"/>
      <c r="I36" s="354"/>
      <c r="J36" s="354"/>
      <c r="K36" s="228"/>
    </row>
    <row r="37" spans="2:11" s="1" customFormat="1" ht="30.75" customHeight="1">
      <c r="B37" s="231"/>
      <c r="C37" s="232"/>
      <c r="D37" s="230"/>
      <c r="E37" s="233" t="s">
        <v>685</v>
      </c>
      <c r="F37" s="230"/>
      <c r="G37" s="354" t="s">
        <v>686</v>
      </c>
      <c r="H37" s="354"/>
      <c r="I37" s="354"/>
      <c r="J37" s="354"/>
      <c r="K37" s="228"/>
    </row>
    <row r="38" spans="2:11" s="1" customFormat="1" ht="15" customHeight="1">
      <c r="B38" s="231"/>
      <c r="C38" s="232"/>
      <c r="D38" s="230"/>
      <c r="E38" s="233" t="s">
        <v>55</v>
      </c>
      <c r="F38" s="230"/>
      <c r="G38" s="354" t="s">
        <v>687</v>
      </c>
      <c r="H38" s="354"/>
      <c r="I38" s="354"/>
      <c r="J38" s="354"/>
      <c r="K38" s="228"/>
    </row>
    <row r="39" spans="2:11" s="1" customFormat="1" ht="15" customHeight="1">
      <c r="B39" s="231"/>
      <c r="C39" s="232"/>
      <c r="D39" s="230"/>
      <c r="E39" s="233" t="s">
        <v>56</v>
      </c>
      <c r="F39" s="230"/>
      <c r="G39" s="354" t="s">
        <v>688</v>
      </c>
      <c r="H39" s="354"/>
      <c r="I39" s="354"/>
      <c r="J39" s="354"/>
      <c r="K39" s="228"/>
    </row>
    <row r="40" spans="2:11" s="1" customFormat="1" ht="15" customHeight="1">
      <c r="B40" s="231"/>
      <c r="C40" s="232"/>
      <c r="D40" s="230"/>
      <c r="E40" s="233" t="s">
        <v>107</v>
      </c>
      <c r="F40" s="230"/>
      <c r="G40" s="354" t="s">
        <v>689</v>
      </c>
      <c r="H40" s="354"/>
      <c r="I40" s="354"/>
      <c r="J40" s="354"/>
      <c r="K40" s="228"/>
    </row>
    <row r="41" spans="2:11" s="1" customFormat="1" ht="15" customHeight="1">
      <c r="B41" s="231"/>
      <c r="C41" s="232"/>
      <c r="D41" s="230"/>
      <c r="E41" s="233" t="s">
        <v>108</v>
      </c>
      <c r="F41" s="230"/>
      <c r="G41" s="354" t="s">
        <v>690</v>
      </c>
      <c r="H41" s="354"/>
      <c r="I41" s="354"/>
      <c r="J41" s="354"/>
      <c r="K41" s="228"/>
    </row>
    <row r="42" spans="2:11" s="1" customFormat="1" ht="15" customHeight="1">
      <c r="B42" s="231"/>
      <c r="C42" s="232"/>
      <c r="D42" s="230"/>
      <c r="E42" s="233" t="s">
        <v>691</v>
      </c>
      <c r="F42" s="230"/>
      <c r="G42" s="354" t="s">
        <v>692</v>
      </c>
      <c r="H42" s="354"/>
      <c r="I42" s="354"/>
      <c r="J42" s="354"/>
      <c r="K42" s="228"/>
    </row>
    <row r="43" spans="2:11" s="1" customFormat="1" ht="15" customHeight="1">
      <c r="B43" s="231"/>
      <c r="C43" s="232"/>
      <c r="D43" s="230"/>
      <c r="E43" s="233"/>
      <c r="F43" s="230"/>
      <c r="G43" s="354" t="s">
        <v>693</v>
      </c>
      <c r="H43" s="354"/>
      <c r="I43" s="354"/>
      <c r="J43" s="354"/>
      <c r="K43" s="228"/>
    </row>
    <row r="44" spans="2:11" s="1" customFormat="1" ht="15" customHeight="1">
      <c r="B44" s="231"/>
      <c r="C44" s="232"/>
      <c r="D44" s="230"/>
      <c r="E44" s="233" t="s">
        <v>694</v>
      </c>
      <c r="F44" s="230"/>
      <c r="G44" s="354" t="s">
        <v>695</v>
      </c>
      <c r="H44" s="354"/>
      <c r="I44" s="354"/>
      <c r="J44" s="354"/>
      <c r="K44" s="228"/>
    </row>
    <row r="45" spans="2:11" s="1" customFormat="1" ht="15" customHeight="1">
      <c r="B45" s="231"/>
      <c r="C45" s="232"/>
      <c r="D45" s="230"/>
      <c r="E45" s="233" t="s">
        <v>110</v>
      </c>
      <c r="F45" s="230"/>
      <c r="G45" s="354" t="s">
        <v>696</v>
      </c>
      <c r="H45" s="354"/>
      <c r="I45" s="354"/>
      <c r="J45" s="354"/>
      <c r="K45" s="228"/>
    </row>
    <row r="46" spans="2:11" s="1" customFormat="1" ht="12.75" customHeight="1">
      <c r="B46" s="231"/>
      <c r="C46" s="232"/>
      <c r="D46" s="230"/>
      <c r="E46" s="230"/>
      <c r="F46" s="230"/>
      <c r="G46" s="230"/>
      <c r="H46" s="230"/>
      <c r="I46" s="230"/>
      <c r="J46" s="230"/>
      <c r="K46" s="228"/>
    </row>
    <row r="47" spans="2:11" s="1" customFormat="1" ht="15" customHeight="1">
      <c r="B47" s="231"/>
      <c r="C47" s="232"/>
      <c r="D47" s="354" t="s">
        <v>697</v>
      </c>
      <c r="E47" s="354"/>
      <c r="F47" s="354"/>
      <c r="G47" s="354"/>
      <c r="H47" s="354"/>
      <c r="I47" s="354"/>
      <c r="J47" s="354"/>
      <c r="K47" s="228"/>
    </row>
    <row r="48" spans="2:11" s="1" customFormat="1" ht="15" customHeight="1">
      <c r="B48" s="231"/>
      <c r="C48" s="232"/>
      <c r="D48" s="232"/>
      <c r="E48" s="354" t="s">
        <v>698</v>
      </c>
      <c r="F48" s="354"/>
      <c r="G48" s="354"/>
      <c r="H48" s="354"/>
      <c r="I48" s="354"/>
      <c r="J48" s="354"/>
      <c r="K48" s="228"/>
    </row>
    <row r="49" spans="2:11" s="1" customFormat="1" ht="15" customHeight="1">
      <c r="B49" s="231"/>
      <c r="C49" s="232"/>
      <c r="D49" s="232"/>
      <c r="E49" s="354" t="s">
        <v>699</v>
      </c>
      <c r="F49" s="354"/>
      <c r="G49" s="354"/>
      <c r="H49" s="354"/>
      <c r="I49" s="354"/>
      <c r="J49" s="354"/>
      <c r="K49" s="228"/>
    </row>
    <row r="50" spans="2:11" s="1" customFormat="1" ht="15" customHeight="1">
      <c r="B50" s="231"/>
      <c r="C50" s="232"/>
      <c r="D50" s="232"/>
      <c r="E50" s="354" t="s">
        <v>700</v>
      </c>
      <c r="F50" s="354"/>
      <c r="G50" s="354"/>
      <c r="H50" s="354"/>
      <c r="I50" s="354"/>
      <c r="J50" s="354"/>
      <c r="K50" s="228"/>
    </row>
    <row r="51" spans="2:11" s="1" customFormat="1" ht="15" customHeight="1">
      <c r="B51" s="231"/>
      <c r="C51" s="232"/>
      <c r="D51" s="354" t="s">
        <v>701</v>
      </c>
      <c r="E51" s="354"/>
      <c r="F51" s="354"/>
      <c r="G51" s="354"/>
      <c r="H51" s="354"/>
      <c r="I51" s="354"/>
      <c r="J51" s="354"/>
      <c r="K51" s="228"/>
    </row>
    <row r="52" spans="2:11" s="1" customFormat="1" ht="25.5" customHeight="1">
      <c r="B52" s="227"/>
      <c r="C52" s="356" t="s">
        <v>702</v>
      </c>
      <c r="D52" s="356"/>
      <c r="E52" s="356"/>
      <c r="F52" s="356"/>
      <c r="G52" s="356"/>
      <c r="H52" s="356"/>
      <c r="I52" s="356"/>
      <c r="J52" s="356"/>
      <c r="K52" s="228"/>
    </row>
    <row r="53" spans="2:11" s="1" customFormat="1" ht="5.25" customHeight="1">
      <c r="B53" s="227"/>
      <c r="C53" s="229"/>
      <c r="D53" s="229"/>
      <c r="E53" s="229"/>
      <c r="F53" s="229"/>
      <c r="G53" s="229"/>
      <c r="H53" s="229"/>
      <c r="I53" s="229"/>
      <c r="J53" s="229"/>
      <c r="K53" s="228"/>
    </row>
    <row r="54" spans="2:11" s="1" customFormat="1" ht="15" customHeight="1">
      <c r="B54" s="227"/>
      <c r="C54" s="354" t="s">
        <v>703</v>
      </c>
      <c r="D54" s="354"/>
      <c r="E54" s="354"/>
      <c r="F54" s="354"/>
      <c r="G54" s="354"/>
      <c r="H54" s="354"/>
      <c r="I54" s="354"/>
      <c r="J54" s="354"/>
      <c r="K54" s="228"/>
    </row>
    <row r="55" spans="2:11" s="1" customFormat="1" ht="15" customHeight="1">
      <c r="B55" s="227"/>
      <c r="C55" s="354" t="s">
        <v>704</v>
      </c>
      <c r="D55" s="354"/>
      <c r="E55" s="354"/>
      <c r="F55" s="354"/>
      <c r="G55" s="354"/>
      <c r="H55" s="354"/>
      <c r="I55" s="354"/>
      <c r="J55" s="354"/>
      <c r="K55" s="228"/>
    </row>
    <row r="56" spans="2:11" s="1" customFormat="1" ht="12.75" customHeight="1">
      <c r="B56" s="227"/>
      <c r="C56" s="230"/>
      <c r="D56" s="230"/>
      <c r="E56" s="230"/>
      <c r="F56" s="230"/>
      <c r="G56" s="230"/>
      <c r="H56" s="230"/>
      <c r="I56" s="230"/>
      <c r="J56" s="230"/>
      <c r="K56" s="228"/>
    </row>
    <row r="57" spans="2:11" s="1" customFormat="1" ht="15" customHeight="1">
      <c r="B57" s="227"/>
      <c r="C57" s="354" t="s">
        <v>705</v>
      </c>
      <c r="D57" s="354"/>
      <c r="E57" s="354"/>
      <c r="F57" s="354"/>
      <c r="G57" s="354"/>
      <c r="H57" s="354"/>
      <c r="I57" s="354"/>
      <c r="J57" s="354"/>
      <c r="K57" s="228"/>
    </row>
    <row r="58" spans="2:11" s="1" customFormat="1" ht="15" customHeight="1">
      <c r="B58" s="227"/>
      <c r="C58" s="232"/>
      <c r="D58" s="354" t="s">
        <v>706</v>
      </c>
      <c r="E58" s="354"/>
      <c r="F58" s="354"/>
      <c r="G58" s="354"/>
      <c r="H58" s="354"/>
      <c r="I58" s="354"/>
      <c r="J58" s="354"/>
      <c r="K58" s="228"/>
    </row>
    <row r="59" spans="2:11" s="1" customFormat="1" ht="15" customHeight="1">
      <c r="B59" s="227"/>
      <c r="C59" s="232"/>
      <c r="D59" s="354" t="s">
        <v>707</v>
      </c>
      <c r="E59" s="354"/>
      <c r="F59" s="354"/>
      <c r="G59" s="354"/>
      <c r="H59" s="354"/>
      <c r="I59" s="354"/>
      <c r="J59" s="354"/>
      <c r="K59" s="228"/>
    </row>
    <row r="60" spans="2:11" s="1" customFormat="1" ht="15" customHeight="1">
      <c r="B60" s="227"/>
      <c r="C60" s="232"/>
      <c r="D60" s="354" t="s">
        <v>708</v>
      </c>
      <c r="E60" s="354"/>
      <c r="F60" s="354"/>
      <c r="G60" s="354"/>
      <c r="H60" s="354"/>
      <c r="I60" s="354"/>
      <c r="J60" s="354"/>
      <c r="K60" s="228"/>
    </row>
    <row r="61" spans="2:11" s="1" customFormat="1" ht="15" customHeight="1">
      <c r="B61" s="227"/>
      <c r="C61" s="232"/>
      <c r="D61" s="354" t="s">
        <v>709</v>
      </c>
      <c r="E61" s="354"/>
      <c r="F61" s="354"/>
      <c r="G61" s="354"/>
      <c r="H61" s="354"/>
      <c r="I61" s="354"/>
      <c r="J61" s="354"/>
      <c r="K61" s="228"/>
    </row>
    <row r="62" spans="2:11" s="1" customFormat="1" ht="15" customHeight="1">
      <c r="B62" s="227"/>
      <c r="C62" s="232"/>
      <c r="D62" s="355" t="s">
        <v>710</v>
      </c>
      <c r="E62" s="355"/>
      <c r="F62" s="355"/>
      <c r="G62" s="355"/>
      <c r="H62" s="355"/>
      <c r="I62" s="355"/>
      <c r="J62" s="355"/>
      <c r="K62" s="228"/>
    </row>
    <row r="63" spans="2:11" s="1" customFormat="1" ht="15" customHeight="1">
      <c r="B63" s="227"/>
      <c r="C63" s="232"/>
      <c r="D63" s="354" t="s">
        <v>711</v>
      </c>
      <c r="E63" s="354"/>
      <c r="F63" s="354"/>
      <c r="G63" s="354"/>
      <c r="H63" s="354"/>
      <c r="I63" s="354"/>
      <c r="J63" s="354"/>
      <c r="K63" s="228"/>
    </row>
    <row r="64" spans="2:11" s="1" customFormat="1" ht="12.75" customHeight="1">
      <c r="B64" s="227"/>
      <c r="C64" s="232"/>
      <c r="D64" s="232"/>
      <c r="E64" s="235"/>
      <c r="F64" s="232"/>
      <c r="G64" s="232"/>
      <c r="H64" s="232"/>
      <c r="I64" s="232"/>
      <c r="J64" s="232"/>
      <c r="K64" s="228"/>
    </row>
    <row r="65" spans="2:11" s="1" customFormat="1" ht="15" customHeight="1">
      <c r="B65" s="227"/>
      <c r="C65" s="232"/>
      <c r="D65" s="354" t="s">
        <v>712</v>
      </c>
      <c r="E65" s="354"/>
      <c r="F65" s="354"/>
      <c r="G65" s="354"/>
      <c r="H65" s="354"/>
      <c r="I65" s="354"/>
      <c r="J65" s="354"/>
      <c r="K65" s="228"/>
    </row>
    <row r="66" spans="2:11" s="1" customFormat="1" ht="15" customHeight="1">
      <c r="B66" s="227"/>
      <c r="C66" s="232"/>
      <c r="D66" s="355" t="s">
        <v>713</v>
      </c>
      <c r="E66" s="355"/>
      <c r="F66" s="355"/>
      <c r="G66" s="355"/>
      <c r="H66" s="355"/>
      <c r="I66" s="355"/>
      <c r="J66" s="355"/>
      <c r="K66" s="228"/>
    </row>
    <row r="67" spans="2:11" s="1" customFormat="1" ht="15" customHeight="1">
      <c r="B67" s="227"/>
      <c r="C67" s="232"/>
      <c r="D67" s="354" t="s">
        <v>714</v>
      </c>
      <c r="E67" s="354"/>
      <c r="F67" s="354"/>
      <c r="G67" s="354"/>
      <c r="H67" s="354"/>
      <c r="I67" s="354"/>
      <c r="J67" s="354"/>
      <c r="K67" s="228"/>
    </row>
    <row r="68" spans="2:11" s="1" customFormat="1" ht="15" customHeight="1">
      <c r="B68" s="227"/>
      <c r="C68" s="232"/>
      <c r="D68" s="354" t="s">
        <v>715</v>
      </c>
      <c r="E68" s="354"/>
      <c r="F68" s="354"/>
      <c r="G68" s="354"/>
      <c r="H68" s="354"/>
      <c r="I68" s="354"/>
      <c r="J68" s="354"/>
      <c r="K68" s="228"/>
    </row>
    <row r="69" spans="2:11" s="1" customFormat="1" ht="15" customHeight="1">
      <c r="B69" s="227"/>
      <c r="C69" s="232"/>
      <c r="D69" s="354" t="s">
        <v>716</v>
      </c>
      <c r="E69" s="354"/>
      <c r="F69" s="354"/>
      <c r="G69" s="354"/>
      <c r="H69" s="354"/>
      <c r="I69" s="354"/>
      <c r="J69" s="354"/>
      <c r="K69" s="228"/>
    </row>
    <row r="70" spans="2:11" s="1" customFormat="1" ht="15" customHeight="1">
      <c r="B70" s="227"/>
      <c r="C70" s="232"/>
      <c r="D70" s="354" t="s">
        <v>717</v>
      </c>
      <c r="E70" s="354"/>
      <c r="F70" s="354"/>
      <c r="G70" s="354"/>
      <c r="H70" s="354"/>
      <c r="I70" s="354"/>
      <c r="J70" s="354"/>
      <c r="K70" s="228"/>
    </row>
    <row r="71" spans="2:11" s="1" customFormat="1" ht="12.75" customHeight="1">
      <c r="B71" s="236"/>
      <c r="C71" s="237"/>
      <c r="D71" s="237"/>
      <c r="E71" s="237"/>
      <c r="F71" s="237"/>
      <c r="G71" s="237"/>
      <c r="H71" s="237"/>
      <c r="I71" s="237"/>
      <c r="J71" s="237"/>
      <c r="K71" s="238"/>
    </row>
    <row r="72" spans="2:11" s="1" customFormat="1" ht="18.75" customHeight="1">
      <c r="B72" s="239"/>
      <c r="C72" s="239"/>
      <c r="D72" s="239"/>
      <c r="E72" s="239"/>
      <c r="F72" s="239"/>
      <c r="G72" s="239"/>
      <c r="H72" s="239"/>
      <c r="I72" s="239"/>
      <c r="J72" s="239"/>
      <c r="K72" s="240"/>
    </row>
    <row r="73" spans="2:11" s="1" customFormat="1" ht="18.75" customHeight="1">
      <c r="B73" s="240"/>
      <c r="C73" s="240"/>
      <c r="D73" s="240"/>
      <c r="E73" s="240"/>
      <c r="F73" s="240"/>
      <c r="G73" s="240"/>
      <c r="H73" s="240"/>
      <c r="I73" s="240"/>
      <c r="J73" s="240"/>
      <c r="K73" s="240"/>
    </row>
    <row r="74" spans="2:11" s="1" customFormat="1" ht="7.5" customHeight="1">
      <c r="B74" s="241"/>
      <c r="C74" s="242"/>
      <c r="D74" s="242"/>
      <c r="E74" s="242"/>
      <c r="F74" s="242"/>
      <c r="G74" s="242"/>
      <c r="H74" s="242"/>
      <c r="I74" s="242"/>
      <c r="J74" s="242"/>
      <c r="K74" s="243"/>
    </row>
    <row r="75" spans="2:11" s="1" customFormat="1" ht="45" customHeight="1">
      <c r="B75" s="244"/>
      <c r="C75" s="353" t="s">
        <v>718</v>
      </c>
      <c r="D75" s="353"/>
      <c r="E75" s="353"/>
      <c r="F75" s="353"/>
      <c r="G75" s="353"/>
      <c r="H75" s="353"/>
      <c r="I75" s="353"/>
      <c r="J75" s="353"/>
      <c r="K75" s="245"/>
    </row>
    <row r="76" spans="2:11" s="1" customFormat="1" ht="17.25" customHeight="1">
      <c r="B76" s="244"/>
      <c r="C76" s="246" t="s">
        <v>719</v>
      </c>
      <c r="D76" s="246"/>
      <c r="E76" s="246"/>
      <c r="F76" s="246" t="s">
        <v>720</v>
      </c>
      <c r="G76" s="247"/>
      <c r="H76" s="246" t="s">
        <v>56</v>
      </c>
      <c r="I76" s="246" t="s">
        <v>59</v>
      </c>
      <c r="J76" s="246" t="s">
        <v>721</v>
      </c>
      <c r="K76" s="245"/>
    </row>
    <row r="77" spans="2:11" s="1" customFormat="1" ht="17.25" customHeight="1">
      <c r="B77" s="244"/>
      <c r="C77" s="248" t="s">
        <v>722</v>
      </c>
      <c r="D77" s="248"/>
      <c r="E77" s="248"/>
      <c r="F77" s="249" t="s">
        <v>723</v>
      </c>
      <c r="G77" s="250"/>
      <c r="H77" s="248"/>
      <c r="I77" s="248"/>
      <c r="J77" s="248" t="s">
        <v>724</v>
      </c>
      <c r="K77" s="245"/>
    </row>
    <row r="78" spans="2:11" s="1" customFormat="1" ht="5.25" customHeight="1">
      <c r="B78" s="244"/>
      <c r="C78" s="251"/>
      <c r="D78" s="251"/>
      <c r="E78" s="251"/>
      <c r="F78" s="251"/>
      <c r="G78" s="252"/>
      <c r="H78" s="251"/>
      <c r="I78" s="251"/>
      <c r="J78" s="251"/>
      <c r="K78" s="245"/>
    </row>
    <row r="79" spans="2:11" s="1" customFormat="1" ht="15" customHeight="1">
      <c r="B79" s="244"/>
      <c r="C79" s="233" t="s">
        <v>55</v>
      </c>
      <c r="D79" s="251"/>
      <c r="E79" s="251"/>
      <c r="F79" s="253" t="s">
        <v>725</v>
      </c>
      <c r="G79" s="252"/>
      <c r="H79" s="233" t="s">
        <v>726</v>
      </c>
      <c r="I79" s="233" t="s">
        <v>727</v>
      </c>
      <c r="J79" s="233">
        <v>20</v>
      </c>
      <c r="K79" s="245"/>
    </row>
    <row r="80" spans="2:11" s="1" customFormat="1" ht="15" customHeight="1">
      <c r="B80" s="244"/>
      <c r="C80" s="233" t="s">
        <v>728</v>
      </c>
      <c r="D80" s="233"/>
      <c r="E80" s="233"/>
      <c r="F80" s="253" t="s">
        <v>725</v>
      </c>
      <c r="G80" s="252"/>
      <c r="H80" s="233" t="s">
        <v>729</v>
      </c>
      <c r="I80" s="233" t="s">
        <v>727</v>
      </c>
      <c r="J80" s="233">
        <v>120</v>
      </c>
      <c r="K80" s="245"/>
    </row>
    <row r="81" spans="2:11" s="1" customFormat="1" ht="15" customHeight="1">
      <c r="B81" s="254"/>
      <c r="C81" s="233" t="s">
        <v>730</v>
      </c>
      <c r="D81" s="233"/>
      <c r="E81" s="233"/>
      <c r="F81" s="253" t="s">
        <v>731</v>
      </c>
      <c r="G81" s="252"/>
      <c r="H81" s="233" t="s">
        <v>732</v>
      </c>
      <c r="I81" s="233" t="s">
        <v>727</v>
      </c>
      <c r="J81" s="233">
        <v>50</v>
      </c>
      <c r="K81" s="245"/>
    </row>
    <row r="82" spans="2:11" s="1" customFormat="1" ht="15" customHeight="1">
      <c r="B82" s="254"/>
      <c r="C82" s="233" t="s">
        <v>733</v>
      </c>
      <c r="D82" s="233"/>
      <c r="E82" s="233"/>
      <c r="F82" s="253" t="s">
        <v>725</v>
      </c>
      <c r="G82" s="252"/>
      <c r="H82" s="233" t="s">
        <v>734</v>
      </c>
      <c r="I82" s="233" t="s">
        <v>735</v>
      </c>
      <c r="J82" s="233"/>
      <c r="K82" s="245"/>
    </row>
    <row r="83" spans="2:11" s="1" customFormat="1" ht="15" customHeight="1">
      <c r="B83" s="254"/>
      <c r="C83" s="255" t="s">
        <v>736</v>
      </c>
      <c r="D83" s="255"/>
      <c r="E83" s="255"/>
      <c r="F83" s="256" t="s">
        <v>731</v>
      </c>
      <c r="G83" s="255"/>
      <c r="H83" s="255" t="s">
        <v>737</v>
      </c>
      <c r="I83" s="255" t="s">
        <v>727</v>
      </c>
      <c r="J83" s="255">
        <v>15</v>
      </c>
      <c r="K83" s="245"/>
    </row>
    <row r="84" spans="2:11" s="1" customFormat="1" ht="15" customHeight="1">
      <c r="B84" s="254"/>
      <c r="C84" s="255" t="s">
        <v>738</v>
      </c>
      <c r="D84" s="255"/>
      <c r="E84" s="255"/>
      <c r="F84" s="256" t="s">
        <v>731</v>
      </c>
      <c r="G84" s="255"/>
      <c r="H84" s="255" t="s">
        <v>739</v>
      </c>
      <c r="I84" s="255" t="s">
        <v>727</v>
      </c>
      <c r="J84" s="255">
        <v>15</v>
      </c>
      <c r="K84" s="245"/>
    </row>
    <row r="85" spans="2:11" s="1" customFormat="1" ht="15" customHeight="1">
      <c r="B85" s="254"/>
      <c r="C85" s="255" t="s">
        <v>740</v>
      </c>
      <c r="D85" s="255"/>
      <c r="E85" s="255"/>
      <c r="F85" s="256" t="s">
        <v>731</v>
      </c>
      <c r="G85" s="255"/>
      <c r="H85" s="255" t="s">
        <v>741</v>
      </c>
      <c r="I85" s="255" t="s">
        <v>727</v>
      </c>
      <c r="J85" s="255">
        <v>20</v>
      </c>
      <c r="K85" s="245"/>
    </row>
    <row r="86" spans="2:11" s="1" customFormat="1" ht="15" customHeight="1">
      <c r="B86" s="254"/>
      <c r="C86" s="255" t="s">
        <v>742</v>
      </c>
      <c r="D86" s="255"/>
      <c r="E86" s="255"/>
      <c r="F86" s="256" t="s">
        <v>731</v>
      </c>
      <c r="G86" s="255"/>
      <c r="H86" s="255" t="s">
        <v>743</v>
      </c>
      <c r="I86" s="255" t="s">
        <v>727</v>
      </c>
      <c r="J86" s="255">
        <v>20</v>
      </c>
      <c r="K86" s="245"/>
    </row>
    <row r="87" spans="2:11" s="1" customFormat="1" ht="15" customHeight="1">
      <c r="B87" s="254"/>
      <c r="C87" s="233" t="s">
        <v>744</v>
      </c>
      <c r="D87" s="233"/>
      <c r="E87" s="233"/>
      <c r="F87" s="253" t="s">
        <v>731</v>
      </c>
      <c r="G87" s="252"/>
      <c r="H87" s="233" t="s">
        <v>745</v>
      </c>
      <c r="I87" s="233" t="s">
        <v>727</v>
      </c>
      <c r="J87" s="233">
        <v>50</v>
      </c>
      <c r="K87" s="245"/>
    </row>
    <row r="88" spans="2:11" s="1" customFormat="1" ht="15" customHeight="1">
      <c r="B88" s="254"/>
      <c r="C88" s="233" t="s">
        <v>746</v>
      </c>
      <c r="D88" s="233"/>
      <c r="E88" s="233"/>
      <c r="F88" s="253" t="s">
        <v>731</v>
      </c>
      <c r="G88" s="252"/>
      <c r="H88" s="233" t="s">
        <v>747</v>
      </c>
      <c r="I88" s="233" t="s">
        <v>727</v>
      </c>
      <c r="J88" s="233">
        <v>20</v>
      </c>
      <c r="K88" s="245"/>
    </row>
    <row r="89" spans="2:11" s="1" customFormat="1" ht="15" customHeight="1">
      <c r="B89" s="254"/>
      <c r="C89" s="233" t="s">
        <v>748</v>
      </c>
      <c r="D89" s="233"/>
      <c r="E89" s="233"/>
      <c r="F89" s="253" t="s">
        <v>731</v>
      </c>
      <c r="G89" s="252"/>
      <c r="H89" s="233" t="s">
        <v>749</v>
      </c>
      <c r="I89" s="233" t="s">
        <v>727</v>
      </c>
      <c r="J89" s="233">
        <v>20</v>
      </c>
      <c r="K89" s="245"/>
    </row>
    <row r="90" spans="2:11" s="1" customFormat="1" ht="15" customHeight="1">
      <c r="B90" s="254"/>
      <c r="C90" s="233" t="s">
        <v>750</v>
      </c>
      <c r="D90" s="233"/>
      <c r="E90" s="233"/>
      <c r="F90" s="253" t="s">
        <v>731</v>
      </c>
      <c r="G90" s="252"/>
      <c r="H90" s="233" t="s">
        <v>751</v>
      </c>
      <c r="I90" s="233" t="s">
        <v>727</v>
      </c>
      <c r="J90" s="233">
        <v>50</v>
      </c>
      <c r="K90" s="245"/>
    </row>
    <row r="91" spans="2:11" s="1" customFormat="1" ht="15" customHeight="1">
      <c r="B91" s="254"/>
      <c r="C91" s="233" t="s">
        <v>752</v>
      </c>
      <c r="D91" s="233"/>
      <c r="E91" s="233"/>
      <c r="F91" s="253" t="s">
        <v>731</v>
      </c>
      <c r="G91" s="252"/>
      <c r="H91" s="233" t="s">
        <v>752</v>
      </c>
      <c r="I91" s="233" t="s">
        <v>727</v>
      </c>
      <c r="J91" s="233">
        <v>50</v>
      </c>
      <c r="K91" s="245"/>
    </row>
    <row r="92" spans="2:11" s="1" customFormat="1" ht="15" customHeight="1">
      <c r="B92" s="254"/>
      <c r="C92" s="233" t="s">
        <v>753</v>
      </c>
      <c r="D92" s="233"/>
      <c r="E92" s="233"/>
      <c r="F92" s="253" t="s">
        <v>731</v>
      </c>
      <c r="G92" s="252"/>
      <c r="H92" s="233" t="s">
        <v>754</v>
      </c>
      <c r="I92" s="233" t="s">
        <v>727</v>
      </c>
      <c r="J92" s="233">
        <v>255</v>
      </c>
      <c r="K92" s="245"/>
    </row>
    <row r="93" spans="2:11" s="1" customFormat="1" ht="15" customHeight="1">
      <c r="B93" s="254"/>
      <c r="C93" s="233" t="s">
        <v>755</v>
      </c>
      <c r="D93" s="233"/>
      <c r="E93" s="233"/>
      <c r="F93" s="253" t="s">
        <v>725</v>
      </c>
      <c r="G93" s="252"/>
      <c r="H93" s="233" t="s">
        <v>756</v>
      </c>
      <c r="I93" s="233" t="s">
        <v>757</v>
      </c>
      <c r="J93" s="233"/>
      <c r="K93" s="245"/>
    </row>
    <row r="94" spans="2:11" s="1" customFormat="1" ht="15" customHeight="1">
      <c r="B94" s="254"/>
      <c r="C94" s="233" t="s">
        <v>758</v>
      </c>
      <c r="D94" s="233"/>
      <c r="E94" s="233"/>
      <c r="F94" s="253" t="s">
        <v>725</v>
      </c>
      <c r="G94" s="252"/>
      <c r="H94" s="233" t="s">
        <v>759</v>
      </c>
      <c r="I94" s="233" t="s">
        <v>760</v>
      </c>
      <c r="J94" s="233"/>
      <c r="K94" s="245"/>
    </row>
    <row r="95" spans="2:11" s="1" customFormat="1" ht="15" customHeight="1">
      <c r="B95" s="254"/>
      <c r="C95" s="233" t="s">
        <v>761</v>
      </c>
      <c r="D95" s="233"/>
      <c r="E95" s="233"/>
      <c r="F95" s="253" t="s">
        <v>725</v>
      </c>
      <c r="G95" s="252"/>
      <c r="H95" s="233" t="s">
        <v>761</v>
      </c>
      <c r="I95" s="233" t="s">
        <v>760</v>
      </c>
      <c r="J95" s="233"/>
      <c r="K95" s="245"/>
    </row>
    <row r="96" spans="2:11" s="1" customFormat="1" ht="15" customHeight="1">
      <c r="B96" s="254"/>
      <c r="C96" s="233" t="s">
        <v>40</v>
      </c>
      <c r="D96" s="233"/>
      <c r="E96" s="233"/>
      <c r="F96" s="253" t="s">
        <v>725</v>
      </c>
      <c r="G96" s="252"/>
      <c r="H96" s="233" t="s">
        <v>762</v>
      </c>
      <c r="I96" s="233" t="s">
        <v>760</v>
      </c>
      <c r="J96" s="233"/>
      <c r="K96" s="245"/>
    </row>
    <row r="97" spans="2:11" s="1" customFormat="1" ht="15" customHeight="1">
      <c r="B97" s="254"/>
      <c r="C97" s="233" t="s">
        <v>50</v>
      </c>
      <c r="D97" s="233"/>
      <c r="E97" s="233"/>
      <c r="F97" s="253" t="s">
        <v>725</v>
      </c>
      <c r="G97" s="252"/>
      <c r="H97" s="233" t="s">
        <v>763</v>
      </c>
      <c r="I97" s="233" t="s">
        <v>760</v>
      </c>
      <c r="J97" s="233"/>
      <c r="K97" s="245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40"/>
      <c r="C100" s="240"/>
      <c r="D100" s="240"/>
      <c r="E100" s="240"/>
      <c r="F100" s="240"/>
      <c r="G100" s="240"/>
      <c r="H100" s="240"/>
      <c r="I100" s="240"/>
      <c r="J100" s="240"/>
      <c r="K100" s="240"/>
    </row>
    <row r="101" spans="2:11" s="1" customFormat="1" ht="7.5" customHeight="1">
      <c r="B101" s="241"/>
      <c r="C101" s="242"/>
      <c r="D101" s="242"/>
      <c r="E101" s="242"/>
      <c r="F101" s="242"/>
      <c r="G101" s="242"/>
      <c r="H101" s="242"/>
      <c r="I101" s="242"/>
      <c r="J101" s="242"/>
      <c r="K101" s="243"/>
    </row>
    <row r="102" spans="2:11" s="1" customFormat="1" ht="45" customHeight="1">
      <c r="B102" s="244"/>
      <c r="C102" s="353" t="s">
        <v>764</v>
      </c>
      <c r="D102" s="353"/>
      <c r="E102" s="353"/>
      <c r="F102" s="353"/>
      <c r="G102" s="353"/>
      <c r="H102" s="353"/>
      <c r="I102" s="353"/>
      <c r="J102" s="353"/>
      <c r="K102" s="245"/>
    </row>
    <row r="103" spans="2:11" s="1" customFormat="1" ht="17.25" customHeight="1">
      <c r="B103" s="244"/>
      <c r="C103" s="246" t="s">
        <v>719</v>
      </c>
      <c r="D103" s="246"/>
      <c r="E103" s="246"/>
      <c r="F103" s="246" t="s">
        <v>720</v>
      </c>
      <c r="G103" s="247"/>
      <c r="H103" s="246" t="s">
        <v>56</v>
      </c>
      <c r="I103" s="246" t="s">
        <v>59</v>
      </c>
      <c r="J103" s="246" t="s">
        <v>721</v>
      </c>
      <c r="K103" s="245"/>
    </row>
    <row r="104" spans="2:11" s="1" customFormat="1" ht="17.25" customHeight="1">
      <c r="B104" s="244"/>
      <c r="C104" s="248" t="s">
        <v>722</v>
      </c>
      <c r="D104" s="248"/>
      <c r="E104" s="248"/>
      <c r="F104" s="249" t="s">
        <v>723</v>
      </c>
      <c r="G104" s="250"/>
      <c r="H104" s="248"/>
      <c r="I104" s="248"/>
      <c r="J104" s="248" t="s">
        <v>724</v>
      </c>
      <c r="K104" s="245"/>
    </row>
    <row r="105" spans="2:11" s="1" customFormat="1" ht="5.25" customHeight="1">
      <c r="B105" s="244"/>
      <c r="C105" s="246"/>
      <c r="D105" s="246"/>
      <c r="E105" s="246"/>
      <c r="F105" s="246"/>
      <c r="G105" s="262"/>
      <c r="H105" s="246"/>
      <c r="I105" s="246"/>
      <c r="J105" s="246"/>
      <c r="K105" s="245"/>
    </row>
    <row r="106" spans="2:11" s="1" customFormat="1" ht="15" customHeight="1">
      <c r="B106" s="244"/>
      <c r="C106" s="233" t="s">
        <v>55</v>
      </c>
      <c r="D106" s="251"/>
      <c r="E106" s="251"/>
      <c r="F106" s="253" t="s">
        <v>725</v>
      </c>
      <c r="G106" s="262"/>
      <c r="H106" s="233" t="s">
        <v>765</v>
      </c>
      <c r="I106" s="233" t="s">
        <v>727</v>
      </c>
      <c r="J106" s="233">
        <v>20</v>
      </c>
      <c r="K106" s="245"/>
    </row>
    <row r="107" spans="2:11" s="1" customFormat="1" ht="15" customHeight="1">
      <c r="B107" s="244"/>
      <c r="C107" s="233" t="s">
        <v>728</v>
      </c>
      <c r="D107" s="233"/>
      <c r="E107" s="233"/>
      <c r="F107" s="253" t="s">
        <v>725</v>
      </c>
      <c r="G107" s="233"/>
      <c r="H107" s="233" t="s">
        <v>765</v>
      </c>
      <c r="I107" s="233" t="s">
        <v>727</v>
      </c>
      <c r="J107" s="233">
        <v>120</v>
      </c>
      <c r="K107" s="245"/>
    </row>
    <row r="108" spans="2:11" s="1" customFormat="1" ht="15" customHeight="1">
      <c r="B108" s="254"/>
      <c r="C108" s="233" t="s">
        <v>730</v>
      </c>
      <c r="D108" s="233"/>
      <c r="E108" s="233"/>
      <c r="F108" s="253" t="s">
        <v>731</v>
      </c>
      <c r="G108" s="233"/>
      <c r="H108" s="233" t="s">
        <v>765</v>
      </c>
      <c r="I108" s="233" t="s">
        <v>727</v>
      </c>
      <c r="J108" s="233">
        <v>50</v>
      </c>
      <c r="K108" s="245"/>
    </row>
    <row r="109" spans="2:11" s="1" customFormat="1" ht="15" customHeight="1">
      <c r="B109" s="254"/>
      <c r="C109" s="233" t="s">
        <v>733</v>
      </c>
      <c r="D109" s="233"/>
      <c r="E109" s="233"/>
      <c r="F109" s="253" t="s">
        <v>725</v>
      </c>
      <c r="G109" s="233"/>
      <c r="H109" s="233" t="s">
        <v>765</v>
      </c>
      <c r="I109" s="233" t="s">
        <v>735</v>
      </c>
      <c r="J109" s="233"/>
      <c r="K109" s="245"/>
    </row>
    <row r="110" spans="2:11" s="1" customFormat="1" ht="15" customHeight="1">
      <c r="B110" s="254"/>
      <c r="C110" s="233" t="s">
        <v>744</v>
      </c>
      <c r="D110" s="233"/>
      <c r="E110" s="233"/>
      <c r="F110" s="253" t="s">
        <v>731</v>
      </c>
      <c r="G110" s="233"/>
      <c r="H110" s="233" t="s">
        <v>765</v>
      </c>
      <c r="I110" s="233" t="s">
        <v>727</v>
      </c>
      <c r="J110" s="233">
        <v>50</v>
      </c>
      <c r="K110" s="245"/>
    </row>
    <row r="111" spans="2:11" s="1" customFormat="1" ht="15" customHeight="1">
      <c r="B111" s="254"/>
      <c r="C111" s="233" t="s">
        <v>752</v>
      </c>
      <c r="D111" s="233"/>
      <c r="E111" s="233"/>
      <c r="F111" s="253" t="s">
        <v>731</v>
      </c>
      <c r="G111" s="233"/>
      <c r="H111" s="233" t="s">
        <v>765</v>
      </c>
      <c r="I111" s="233" t="s">
        <v>727</v>
      </c>
      <c r="J111" s="233">
        <v>50</v>
      </c>
      <c r="K111" s="245"/>
    </row>
    <row r="112" spans="2:11" s="1" customFormat="1" ht="15" customHeight="1">
      <c r="B112" s="254"/>
      <c r="C112" s="233" t="s">
        <v>750</v>
      </c>
      <c r="D112" s="233"/>
      <c r="E112" s="233"/>
      <c r="F112" s="253" t="s">
        <v>731</v>
      </c>
      <c r="G112" s="233"/>
      <c r="H112" s="233" t="s">
        <v>765</v>
      </c>
      <c r="I112" s="233" t="s">
        <v>727</v>
      </c>
      <c r="J112" s="233">
        <v>50</v>
      </c>
      <c r="K112" s="245"/>
    </row>
    <row r="113" spans="2:11" s="1" customFormat="1" ht="15" customHeight="1">
      <c r="B113" s="254"/>
      <c r="C113" s="233" t="s">
        <v>55</v>
      </c>
      <c r="D113" s="233"/>
      <c r="E113" s="233"/>
      <c r="F113" s="253" t="s">
        <v>725</v>
      </c>
      <c r="G113" s="233"/>
      <c r="H113" s="233" t="s">
        <v>766</v>
      </c>
      <c r="I113" s="233" t="s">
        <v>727</v>
      </c>
      <c r="J113" s="233">
        <v>20</v>
      </c>
      <c r="K113" s="245"/>
    </row>
    <row r="114" spans="2:11" s="1" customFormat="1" ht="15" customHeight="1">
      <c r="B114" s="254"/>
      <c r="C114" s="233" t="s">
        <v>767</v>
      </c>
      <c r="D114" s="233"/>
      <c r="E114" s="233"/>
      <c r="F114" s="253" t="s">
        <v>725</v>
      </c>
      <c r="G114" s="233"/>
      <c r="H114" s="233" t="s">
        <v>768</v>
      </c>
      <c r="I114" s="233" t="s">
        <v>727</v>
      </c>
      <c r="J114" s="233">
        <v>120</v>
      </c>
      <c r="K114" s="245"/>
    </row>
    <row r="115" spans="2:11" s="1" customFormat="1" ht="15" customHeight="1">
      <c r="B115" s="254"/>
      <c r="C115" s="233" t="s">
        <v>40</v>
      </c>
      <c r="D115" s="233"/>
      <c r="E115" s="233"/>
      <c r="F115" s="253" t="s">
        <v>725</v>
      </c>
      <c r="G115" s="233"/>
      <c r="H115" s="233" t="s">
        <v>769</v>
      </c>
      <c r="I115" s="233" t="s">
        <v>760</v>
      </c>
      <c r="J115" s="233"/>
      <c r="K115" s="245"/>
    </row>
    <row r="116" spans="2:11" s="1" customFormat="1" ht="15" customHeight="1">
      <c r="B116" s="254"/>
      <c r="C116" s="233" t="s">
        <v>50</v>
      </c>
      <c r="D116" s="233"/>
      <c r="E116" s="233"/>
      <c r="F116" s="253" t="s">
        <v>725</v>
      </c>
      <c r="G116" s="233"/>
      <c r="H116" s="233" t="s">
        <v>770</v>
      </c>
      <c r="I116" s="233" t="s">
        <v>760</v>
      </c>
      <c r="J116" s="233"/>
      <c r="K116" s="245"/>
    </row>
    <row r="117" spans="2:11" s="1" customFormat="1" ht="15" customHeight="1">
      <c r="B117" s="254"/>
      <c r="C117" s="233" t="s">
        <v>59</v>
      </c>
      <c r="D117" s="233"/>
      <c r="E117" s="233"/>
      <c r="F117" s="253" t="s">
        <v>725</v>
      </c>
      <c r="G117" s="233"/>
      <c r="H117" s="233" t="s">
        <v>771</v>
      </c>
      <c r="I117" s="233" t="s">
        <v>772</v>
      </c>
      <c r="J117" s="233"/>
      <c r="K117" s="245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30"/>
      <c r="D119" s="230"/>
      <c r="E119" s="230"/>
      <c r="F119" s="265"/>
      <c r="G119" s="230"/>
      <c r="H119" s="230"/>
      <c r="I119" s="230"/>
      <c r="J119" s="230"/>
      <c r="K119" s="264"/>
    </row>
    <row r="120" spans="2:11" s="1" customFormat="1" ht="18.75" customHeight="1">
      <c r="B120" s="240"/>
      <c r="C120" s="240"/>
      <c r="D120" s="240"/>
      <c r="E120" s="240"/>
      <c r="F120" s="240"/>
      <c r="G120" s="240"/>
      <c r="H120" s="240"/>
      <c r="I120" s="240"/>
      <c r="J120" s="240"/>
      <c r="K120" s="240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2" t="s">
        <v>773</v>
      </c>
      <c r="D122" s="352"/>
      <c r="E122" s="352"/>
      <c r="F122" s="352"/>
      <c r="G122" s="352"/>
      <c r="H122" s="352"/>
      <c r="I122" s="352"/>
      <c r="J122" s="352"/>
      <c r="K122" s="270"/>
    </row>
    <row r="123" spans="2:11" s="1" customFormat="1" ht="17.25" customHeight="1">
      <c r="B123" s="271"/>
      <c r="C123" s="246" t="s">
        <v>719</v>
      </c>
      <c r="D123" s="246"/>
      <c r="E123" s="246"/>
      <c r="F123" s="246" t="s">
        <v>720</v>
      </c>
      <c r="G123" s="247"/>
      <c r="H123" s="246" t="s">
        <v>56</v>
      </c>
      <c r="I123" s="246" t="s">
        <v>59</v>
      </c>
      <c r="J123" s="246" t="s">
        <v>721</v>
      </c>
      <c r="K123" s="272"/>
    </row>
    <row r="124" spans="2:11" s="1" customFormat="1" ht="17.25" customHeight="1">
      <c r="B124" s="271"/>
      <c r="C124" s="248" t="s">
        <v>722</v>
      </c>
      <c r="D124" s="248"/>
      <c r="E124" s="248"/>
      <c r="F124" s="249" t="s">
        <v>723</v>
      </c>
      <c r="G124" s="250"/>
      <c r="H124" s="248"/>
      <c r="I124" s="248"/>
      <c r="J124" s="248" t="s">
        <v>724</v>
      </c>
      <c r="K124" s="272"/>
    </row>
    <row r="125" spans="2:11" s="1" customFormat="1" ht="5.25" customHeight="1">
      <c r="B125" s="273"/>
      <c r="C125" s="251"/>
      <c r="D125" s="251"/>
      <c r="E125" s="251"/>
      <c r="F125" s="251"/>
      <c r="G125" s="233"/>
      <c r="H125" s="251"/>
      <c r="I125" s="251"/>
      <c r="J125" s="251"/>
      <c r="K125" s="274"/>
    </row>
    <row r="126" spans="2:11" s="1" customFormat="1" ht="15" customHeight="1">
      <c r="B126" s="273"/>
      <c r="C126" s="233" t="s">
        <v>728</v>
      </c>
      <c r="D126" s="251"/>
      <c r="E126" s="251"/>
      <c r="F126" s="253" t="s">
        <v>725</v>
      </c>
      <c r="G126" s="233"/>
      <c r="H126" s="233" t="s">
        <v>765</v>
      </c>
      <c r="I126" s="233" t="s">
        <v>727</v>
      </c>
      <c r="J126" s="233">
        <v>120</v>
      </c>
      <c r="K126" s="275"/>
    </row>
    <row r="127" spans="2:11" s="1" customFormat="1" ht="15" customHeight="1">
      <c r="B127" s="273"/>
      <c r="C127" s="233" t="s">
        <v>774</v>
      </c>
      <c r="D127" s="233"/>
      <c r="E127" s="233"/>
      <c r="F127" s="253" t="s">
        <v>725</v>
      </c>
      <c r="G127" s="233"/>
      <c r="H127" s="233" t="s">
        <v>775</v>
      </c>
      <c r="I127" s="233" t="s">
        <v>727</v>
      </c>
      <c r="J127" s="233" t="s">
        <v>776</v>
      </c>
      <c r="K127" s="275"/>
    </row>
    <row r="128" spans="2:11" s="1" customFormat="1" ht="15" customHeight="1">
      <c r="B128" s="273"/>
      <c r="C128" s="233" t="s">
        <v>673</v>
      </c>
      <c r="D128" s="233"/>
      <c r="E128" s="233"/>
      <c r="F128" s="253" t="s">
        <v>725</v>
      </c>
      <c r="G128" s="233"/>
      <c r="H128" s="233" t="s">
        <v>777</v>
      </c>
      <c r="I128" s="233" t="s">
        <v>727</v>
      </c>
      <c r="J128" s="233" t="s">
        <v>776</v>
      </c>
      <c r="K128" s="275"/>
    </row>
    <row r="129" spans="2:11" s="1" customFormat="1" ht="15" customHeight="1">
      <c r="B129" s="273"/>
      <c r="C129" s="233" t="s">
        <v>736</v>
      </c>
      <c r="D129" s="233"/>
      <c r="E129" s="233"/>
      <c r="F129" s="253" t="s">
        <v>731</v>
      </c>
      <c r="G129" s="233"/>
      <c r="H129" s="233" t="s">
        <v>737</v>
      </c>
      <c r="I129" s="233" t="s">
        <v>727</v>
      </c>
      <c r="J129" s="233">
        <v>15</v>
      </c>
      <c r="K129" s="275"/>
    </row>
    <row r="130" spans="2:11" s="1" customFormat="1" ht="15" customHeight="1">
      <c r="B130" s="273"/>
      <c r="C130" s="255" t="s">
        <v>738</v>
      </c>
      <c r="D130" s="255"/>
      <c r="E130" s="255"/>
      <c r="F130" s="256" t="s">
        <v>731</v>
      </c>
      <c r="G130" s="255"/>
      <c r="H130" s="255" t="s">
        <v>739</v>
      </c>
      <c r="I130" s="255" t="s">
        <v>727</v>
      </c>
      <c r="J130" s="255">
        <v>15</v>
      </c>
      <c r="K130" s="275"/>
    </row>
    <row r="131" spans="2:11" s="1" customFormat="1" ht="15" customHeight="1">
      <c r="B131" s="273"/>
      <c r="C131" s="255" t="s">
        <v>740</v>
      </c>
      <c r="D131" s="255"/>
      <c r="E131" s="255"/>
      <c r="F131" s="256" t="s">
        <v>731</v>
      </c>
      <c r="G131" s="255"/>
      <c r="H131" s="255" t="s">
        <v>741</v>
      </c>
      <c r="I131" s="255" t="s">
        <v>727</v>
      </c>
      <c r="J131" s="255">
        <v>20</v>
      </c>
      <c r="K131" s="275"/>
    </row>
    <row r="132" spans="2:11" s="1" customFormat="1" ht="15" customHeight="1">
      <c r="B132" s="273"/>
      <c r="C132" s="255" t="s">
        <v>742</v>
      </c>
      <c r="D132" s="255"/>
      <c r="E132" s="255"/>
      <c r="F132" s="256" t="s">
        <v>731</v>
      </c>
      <c r="G132" s="255"/>
      <c r="H132" s="255" t="s">
        <v>743</v>
      </c>
      <c r="I132" s="255" t="s">
        <v>727</v>
      </c>
      <c r="J132" s="255">
        <v>20</v>
      </c>
      <c r="K132" s="275"/>
    </row>
    <row r="133" spans="2:11" s="1" customFormat="1" ht="15" customHeight="1">
      <c r="B133" s="273"/>
      <c r="C133" s="233" t="s">
        <v>730</v>
      </c>
      <c r="D133" s="233"/>
      <c r="E133" s="233"/>
      <c r="F133" s="253" t="s">
        <v>731</v>
      </c>
      <c r="G133" s="233"/>
      <c r="H133" s="233" t="s">
        <v>765</v>
      </c>
      <c r="I133" s="233" t="s">
        <v>727</v>
      </c>
      <c r="J133" s="233">
        <v>50</v>
      </c>
      <c r="K133" s="275"/>
    </row>
    <row r="134" spans="2:11" s="1" customFormat="1" ht="15" customHeight="1">
      <c r="B134" s="273"/>
      <c r="C134" s="233" t="s">
        <v>744</v>
      </c>
      <c r="D134" s="233"/>
      <c r="E134" s="233"/>
      <c r="F134" s="253" t="s">
        <v>731</v>
      </c>
      <c r="G134" s="233"/>
      <c r="H134" s="233" t="s">
        <v>765</v>
      </c>
      <c r="I134" s="233" t="s">
        <v>727</v>
      </c>
      <c r="J134" s="233">
        <v>50</v>
      </c>
      <c r="K134" s="275"/>
    </row>
    <row r="135" spans="2:11" s="1" customFormat="1" ht="15" customHeight="1">
      <c r="B135" s="273"/>
      <c r="C135" s="233" t="s">
        <v>750</v>
      </c>
      <c r="D135" s="233"/>
      <c r="E135" s="233"/>
      <c r="F135" s="253" t="s">
        <v>731</v>
      </c>
      <c r="G135" s="233"/>
      <c r="H135" s="233" t="s">
        <v>765</v>
      </c>
      <c r="I135" s="233" t="s">
        <v>727</v>
      </c>
      <c r="J135" s="233">
        <v>50</v>
      </c>
      <c r="K135" s="275"/>
    </row>
    <row r="136" spans="2:11" s="1" customFormat="1" ht="15" customHeight="1">
      <c r="B136" s="273"/>
      <c r="C136" s="233" t="s">
        <v>752</v>
      </c>
      <c r="D136" s="233"/>
      <c r="E136" s="233"/>
      <c r="F136" s="253" t="s">
        <v>731</v>
      </c>
      <c r="G136" s="233"/>
      <c r="H136" s="233" t="s">
        <v>765</v>
      </c>
      <c r="I136" s="233" t="s">
        <v>727</v>
      </c>
      <c r="J136" s="233">
        <v>50</v>
      </c>
      <c r="K136" s="275"/>
    </row>
    <row r="137" spans="2:11" s="1" customFormat="1" ht="15" customHeight="1">
      <c r="B137" s="273"/>
      <c r="C137" s="233" t="s">
        <v>753</v>
      </c>
      <c r="D137" s="233"/>
      <c r="E137" s="233"/>
      <c r="F137" s="253" t="s">
        <v>731</v>
      </c>
      <c r="G137" s="233"/>
      <c r="H137" s="233" t="s">
        <v>778</v>
      </c>
      <c r="I137" s="233" t="s">
        <v>727</v>
      </c>
      <c r="J137" s="233">
        <v>255</v>
      </c>
      <c r="K137" s="275"/>
    </row>
    <row r="138" spans="2:11" s="1" customFormat="1" ht="15" customHeight="1">
      <c r="B138" s="273"/>
      <c r="C138" s="233" t="s">
        <v>755</v>
      </c>
      <c r="D138" s="233"/>
      <c r="E138" s="233"/>
      <c r="F138" s="253" t="s">
        <v>725</v>
      </c>
      <c r="G138" s="233"/>
      <c r="H138" s="233" t="s">
        <v>779</v>
      </c>
      <c r="I138" s="233" t="s">
        <v>757</v>
      </c>
      <c r="J138" s="233"/>
      <c r="K138" s="275"/>
    </row>
    <row r="139" spans="2:11" s="1" customFormat="1" ht="15" customHeight="1">
      <c r="B139" s="273"/>
      <c r="C139" s="233" t="s">
        <v>758</v>
      </c>
      <c r="D139" s="233"/>
      <c r="E139" s="233"/>
      <c r="F139" s="253" t="s">
        <v>725</v>
      </c>
      <c r="G139" s="233"/>
      <c r="H139" s="233" t="s">
        <v>780</v>
      </c>
      <c r="I139" s="233" t="s">
        <v>760</v>
      </c>
      <c r="J139" s="233"/>
      <c r="K139" s="275"/>
    </row>
    <row r="140" spans="2:11" s="1" customFormat="1" ht="15" customHeight="1">
      <c r="B140" s="273"/>
      <c r="C140" s="233" t="s">
        <v>761</v>
      </c>
      <c r="D140" s="233"/>
      <c r="E140" s="233"/>
      <c r="F140" s="253" t="s">
        <v>725</v>
      </c>
      <c r="G140" s="233"/>
      <c r="H140" s="233" t="s">
        <v>761</v>
      </c>
      <c r="I140" s="233" t="s">
        <v>760</v>
      </c>
      <c r="J140" s="233"/>
      <c r="K140" s="275"/>
    </row>
    <row r="141" spans="2:11" s="1" customFormat="1" ht="15" customHeight="1">
      <c r="B141" s="273"/>
      <c r="C141" s="233" t="s">
        <v>40</v>
      </c>
      <c r="D141" s="233"/>
      <c r="E141" s="233"/>
      <c r="F141" s="253" t="s">
        <v>725</v>
      </c>
      <c r="G141" s="233"/>
      <c r="H141" s="233" t="s">
        <v>781</v>
      </c>
      <c r="I141" s="233" t="s">
        <v>760</v>
      </c>
      <c r="J141" s="233"/>
      <c r="K141" s="275"/>
    </row>
    <row r="142" spans="2:11" s="1" customFormat="1" ht="15" customHeight="1">
      <c r="B142" s="273"/>
      <c r="C142" s="233" t="s">
        <v>782</v>
      </c>
      <c r="D142" s="233"/>
      <c r="E142" s="233"/>
      <c r="F142" s="253" t="s">
        <v>725</v>
      </c>
      <c r="G142" s="233"/>
      <c r="H142" s="233" t="s">
        <v>783</v>
      </c>
      <c r="I142" s="233" t="s">
        <v>760</v>
      </c>
      <c r="J142" s="233"/>
      <c r="K142" s="275"/>
    </row>
    <row r="143" spans="2:11" s="1" customFormat="1" ht="15" customHeight="1">
      <c r="B143" s="276"/>
      <c r="C143" s="277"/>
      <c r="D143" s="277"/>
      <c r="E143" s="277"/>
      <c r="F143" s="277"/>
      <c r="G143" s="277"/>
      <c r="H143" s="277"/>
      <c r="I143" s="277"/>
      <c r="J143" s="277"/>
      <c r="K143" s="278"/>
    </row>
    <row r="144" spans="2:11" s="1" customFormat="1" ht="18.75" customHeight="1">
      <c r="B144" s="230"/>
      <c r="C144" s="230"/>
      <c r="D144" s="230"/>
      <c r="E144" s="230"/>
      <c r="F144" s="265"/>
      <c r="G144" s="230"/>
      <c r="H144" s="230"/>
      <c r="I144" s="230"/>
      <c r="J144" s="230"/>
      <c r="K144" s="230"/>
    </row>
    <row r="145" spans="2:11" s="1" customFormat="1" ht="18.75" customHeight="1">
      <c r="B145" s="240"/>
      <c r="C145" s="240"/>
      <c r="D145" s="240"/>
      <c r="E145" s="240"/>
      <c r="F145" s="240"/>
      <c r="G145" s="240"/>
      <c r="H145" s="240"/>
      <c r="I145" s="240"/>
      <c r="J145" s="240"/>
      <c r="K145" s="240"/>
    </row>
    <row r="146" spans="2:11" s="1" customFormat="1" ht="7.5" customHeight="1">
      <c r="B146" s="241"/>
      <c r="C146" s="242"/>
      <c r="D146" s="242"/>
      <c r="E146" s="242"/>
      <c r="F146" s="242"/>
      <c r="G146" s="242"/>
      <c r="H146" s="242"/>
      <c r="I146" s="242"/>
      <c r="J146" s="242"/>
      <c r="K146" s="243"/>
    </row>
    <row r="147" spans="2:11" s="1" customFormat="1" ht="45" customHeight="1">
      <c r="B147" s="244"/>
      <c r="C147" s="353" t="s">
        <v>784</v>
      </c>
      <c r="D147" s="353"/>
      <c r="E147" s="353"/>
      <c r="F147" s="353"/>
      <c r="G147" s="353"/>
      <c r="H147" s="353"/>
      <c r="I147" s="353"/>
      <c r="J147" s="353"/>
      <c r="K147" s="245"/>
    </row>
    <row r="148" spans="2:11" s="1" customFormat="1" ht="17.25" customHeight="1">
      <c r="B148" s="244"/>
      <c r="C148" s="246" t="s">
        <v>719</v>
      </c>
      <c r="D148" s="246"/>
      <c r="E148" s="246"/>
      <c r="F148" s="246" t="s">
        <v>720</v>
      </c>
      <c r="G148" s="247"/>
      <c r="H148" s="246" t="s">
        <v>56</v>
      </c>
      <c r="I148" s="246" t="s">
        <v>59</v>
      </c>
      <c r="J148" s="246" t="s">
        <v>721</v>
      </c>
      <c r="K148" s="245"/>
    </row>
    <row r="149" spans="2:11" s="1" customFormat="1" ht="17.25" customHeight="1">
      <c r="B149" s="244"/>
      <c r="C149" s="248" t="s">
        <v>722</v>
      </c>
      <c r="D149" s="248"/>
      <c r="E149" s="248"/>
      <c r="F149" s="249" t="s">
        <v>723</v>
      </c>
      <c r="G149" s="250"/>
      <c r="H149" s="248"/>
      <c r="I149" s="248"/>
      <c r="J149" s="248" t="s">
        <v>724</v>
      </c>
      <c r="K149" s="245"/>
    </row>
    <row r="150" spans="2:11" s="1" customFormat="1" ht="5.25" customHeight="1">
      <c r="B150" s="254"/>
      <c r="C150" s="251"/>
      <c r="D150" s="251"/>
      <c r="E150" s="251"/>
      <c r="F150" s="251"/>
      <c r="G150" s="252"/>
      <c r="H150" s="251"/>
      <c r="I150" s="251"/>
      <c r="J150" s="251"/>
      <c r="K150" s="275"/>
    </row>
    <row r="151" spans="2:11" s="1" customFormat="1" ht="15" customHeight="1">
      <c r="B151" s="254"/>
      <c r="C151" s="279" t="s">
        <v>728</v>
      </c>
      <c r="D151" s="233"/>
      <c r="E151" s="233"/>
      <c r="F151" s="280" t="s">
        <v>725</v>
      </c>
      <c r="G151" s="233"/>
      <c r="H151" s="279" t="s">
        <v>765</v>
      </c>
      <c r="I151" s="279" t="s">
        <v>727</v>
      </c>
      <c r="J151" s="279">
        <v>120</v>
      </c>
      <c r="K151" s="275"/>
    </row>
    <row r="152" spans="2:11" s="1" customFormat="1" ht="15" customHeight="1">
      <c r="B152" s="254"/>
      <c r="C152" s="279" t="s">
        <v>774</v>
      </c>
      <c r="D152" s="233"/>
      <c r="E152" s="233"/>
      <c r="F152" s="280" t="s">
        <v>725</v>
      </c>
      <c r="G152" s="233"/>
      <c r="H152" s="279" t="s">
        <v>785</v>
      </c>
      <c r="I152" s="279" t="s">
        <v>727</v>
      </c>
      <c r="J152" s="279" t="s">
        <v>776</v>
      </c>
      <c r="K152" s="275"/>
    </row>
    <row r="153" spans="2:11" s="1" customFormat="1" ht="15" customHeight="1">
      <c r="B153" s="254"/>
      <c r="C153" s="279" t="s">
        <v>673</v>
      </c>
      <c r="D153" s="233"/>
      <c r="E153" s="233"/>
      <c r="F153" s="280" t="s">
        <v>725</v>
      </c>
      <c r="G153" s="233"/>
      <c r="H153" s="279" t="s">
        <v>786</v>
      </c>
      <c r="I153" s="279" t="s">
        <v>727</v>
      </c>
      <c r="J153" s="279" t="s">
        <v>776</v>
      </c>
      <c r="K153" s="275"/>
    </row>
    <row r="154" spans="2:11" s="1" customFormat="1" ht="15" customHeight="1">
      <c r="B154" s="254"/>
      <c r="C154" s="279" t="s">
        <v>730</v>
      </c>
      <c r="D154" s="233"/>
      <c r="E154" s="233"/>
      <c r="F154" s="280" t="s">
        <v>731</v>
      </c>
      <c r="G154" s="233"/>
      <c r="H154" s="279" t="s">
        <v>765</v>
      </c>
      <c r="I154" s="279" t="s">
        <v>727</v>
      </c>
      <c r="J154" s="279">
        <v>50</v>
      </c>
      <c r="K154" s="275"/>
    </row>
    <row r="155" spans="2:11" s="1" customFormat="1" ht="15" customHeight="1">
      <c r="B155" s="254"/>
      <c r="C155" s="279" t="s">
        <v>733</v>
      </c>
      <c r="D155" s="233"/>
      <c r="E155" s="233"/>
      <c r="F155" s="280" t="s">
        <v>725</v>
      </c>
      <c r="G155" s="233"/>
      <c r="H155" s="279" t="s">
        <v>765</v>
      </c>
      <c r="I155" s="279" t="s">
        <v>735</v>
      </c>
      <c r="J155" s="279"/>
      <c r="K155" s="275"/>
    </row>
    <row r="156" spans="2:11" s="1" customFormat="1" ht="15" customHeight="1">
      <c r="B156" s="254"/>
      <c r="C156" s="279" t="s">
        <v>744</v>
      </c>
      <c r="D156" s="233"/>
      <c r="E156" s="233"/>
      <c r="F156" s="280" t="s">
        <v>731</v>
      </c>
      <c r="G156" s="233"/>
      <c r="H156" s="279" t="s">
        <v>765</v>
      </c>
      <c r="I156" s="279" t="s">
        <v>727</v>
      </c>
      <c r="J156" s="279">
        <v>50</v>
      </c>
      <c r="K156" s="275"/>
    </row>
    <row r="157" spans="2:11" s="1" customFormat="1" ht="15" customHeight="1">
      <c r="B157" s="254"/>
      <c r="C157" s="279" t="s">
        <v>752</v>
      </c>
      <c r="D157" s="233"/>
      <c r="E157" s="233"/>
      <c r="F157" s="280" t="s">
        <v>731</v>
      </c>
      <c r="G157" s="233"/>
      <c r="H157" s="279" t="s">
        <v>765</v>
      </c>
      <c r="I157" s="279" t="s">
        <v>727</v>
      </c>
      <c r="J157" s="279">
        <v>50</v>
      </c>
      <c r="K157" s="275"/>
    </row>
    <row r="158" spans="2:11" s="1" customFormat="1" ht="15" customHeight="1">
      <c r="B158" s="254"/>
      <c r="C158" s="279" t="s">
        <v>750</v>
      </c>
      <c r="D158" s="233"/>
      <c r="E158" s="233"/>
      <c r="F158" s="280" t="s">
        <v>731</v>
      </c>
      <c r="G158" s="233"/>
      <c r="H158" s="279" t="s">
        <v>765</v>
      </c>
      <c r="I158" s="279" t="s">
        <v>727</v>
      </c>
      <c r="J158" s="279">
        <v>50</v>
      </c>
      <c r="K158" s="275"/>
    </row>
    <row r="159" spans="2:11" s="1" customFormat="1" ht="15" customHeight="1">
      <c r="B159" s="254"/>
      <c r="C159" s="279" t="s">
        <v>96</v>
      </c>
      <c r="D159" s="233"/>
      <c r="E159" s="233"/>
      <c r="F159" s="280" t="s">
        <v>725</v>
      </c>
      <c r="G159" s="233"/>
      <c r="H159" s="279" t="s">
        <v>787</v>
      </c>
      <c r="I159" s="279" t="s">
        <v>727</v>
      </c>
      <c r="J159" s="279" t="s">
        <v>788</v>
      </c>
      <c r="K159" s="275"/>
    </row>
    <row r="160" spans="2:11" s="1" customFormat="1" ht="15" customHeight="1">
      <c r="B160" s="254"/>
      <c r="C160" s="279" t="s">
        <v>789</v>
      </c>
      <c r="D160" s="233"/>
      <c r="E160" s="233"/>
      <c r="F160" s="280" t="s">
        <v>725</v>
      </c>
      <c r="G160" s="233"/>
      <c r="H160" s="279" t="s">
        <v>790</v>
      </c>
      <c r="I160" s="279" t="s">
        <v>760</v>
      </c>
      <c r="J160" s="279"/>
      <c r="K160" s="275"/>
    </row>
    <row r="161" spans="2:11" s="1" customFormat="1" ht="15" customHeight="1">
      <c r="B161" s="281"/>
      <c r="C161" s="263"/>
      <c r="D161" s="263"/>
      <c r="E161" s="263"/>
      <c r="F161" s="263"/>
      <c r="G161" s="263"/>
      <c r="H161" s="263"/>
      <c r="I161" s="263"/>
      <c r="J161" s="263"/>
      <c r="K161" s="282"/>
    </row>
    <row r="162" spans="2:11" s="1" customFormat="1" ht="18.75" customHeight="1">
      <c r="B162" s="230"/>
      <c r="C162" s="233"/>
      <c r="D162" s="233"/>
      <c r="E162" s="233"/>
      <c r="F162" s="253"/>
      <c r="G162" s="233"/>
      <c r="H162" s="233"/>
      <c r="I162" s="233"/>
      <c r="J162" s="233"/>
      <c r="K162" s="230"/>
    </row>
    <row r="163" spans="2:11" s="1" customFormat="1" ht="18.75" customHeight="1">
      <c r="B163" s="240"/>
      <c r="C163" s="240"/>
      <c r="D163" s="240"/>
      <c r="E163" s="240"/>
      <c r="F163" s="240"/>
      <c r="G163" s="240"/>
      <c r="H163" s="240"/>
      <c r="I163" s="240"/>
      <c r="J163" s="240"/>
      <c r="K163" s="240"/>
    </row>
    <row r="164" spans="2:11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pans="2:11" s="1" customFormat="1" ht="45" customHeight="1">
      <c r="B165" s="225"/>
      <c r="C165" s="352" t="s">
        <v>791</v>
      </c>
      <c r="D165" s="352"/>
      <c r="E165" s="352"/>
      <c r="F165" s="352"/>
      <c r="G165" s="352"/>
      <c r="H165" s="352"/>
      <c r="I165" s="352"/>
      <c r="J165" s="352"/>
      <c r="K165" s="226"/>
    </row>
    <row r="166" spans="2:11" s="1" customFormat="1" ht="17.25" customHeight="1">
      <c r="B166" s="225"/>
      <c r="C166" s="246" t="s">
        <v>719</v>
      </c>
      <c r="D166" s="246"/>
      <c r="E166" s="246"/>
      <c r="F166" s="246" t="s">
        <v>720</v>
      </c>
      <c r="G166" s="283"/>
      <c r="H166" s="284" t="s">
        <v>56</v>
      </c>
      <c r="I166" s="284" t="s">
        <v>59</v>
      </c>
      <c r="J166" s="246" t="s">
        <v>721</v>
      </c>
      <c r="K166" s="226"/>
    </row>
    <row r="167" spans="2:11" s="1" customFormat="1" ht="17.25" customHeight="1">
      <c r="B167" s="227"/>
      <c r="C167" s="248" t="s">
        <v>722</v>
      </c>
      <c r="D167" s="248"/>
      <c r="E167" s="248"/>
      <c r="F167" s="249" t="s">
        <v>723</v>
      </c>
      <c r="G167" s="285"/>
      <c r="H167" s="286"/>
      <c r="I167" s="286"/>
      <c r="J167" s="248" t="s">
        <v>724</v>
      </c>
      <c r="K167" s="228"/>
    </row>
    <row r="168" spans="2:11" s="1" customFormat="1" ht="5.25" customHeight="1">
      <c r="B168" s="254"/>
      <c r="C168" s="251"/>
      <c r="D168" s="251"/>
      <c r="E168" s="251"/>
      <c r="F168" s="251"/>
      <c r="G168" s="252"/>
      <c r="H168" s="251"/>
      <c r="I168" s="251"/>
      <c r="J168" s="251"/>
      <c r="K168" s="275"/>
    </row>
    <row r="169" spans="2:11" s="1" customFormat="1" ht="15" customHeight="1">
      <c r="B169" s="254"/>
      <c r="C169" s="233" t="s">
        <v>728</v>
      </c>
      <c r="D169" s="233"/>
      <c r="E169" s="233"/>
      <c r="F169" s="253" t="s">
        <v>725</v>
      </c>
      <c r="G169" s="233"/>
      <c r="H169" s="233" t="s">
        <v>765</v>
      </c>
      <c r="I169" s="233" t="s">
        <v>727</v>
      </c>
      <c r="J169" s="233">
        <v>120</v>
      </c>
      <c r="K169" s="275"/>
    </row>
    <row r="170" spans="2:11" s="1" customFormat="1" ht="15" customHeight="1">
      <c r="B170" s="254"/>
      <c r="C170" s="233" t="s">
        <v>774</v>
      </c>
      <c r="D170" s="233"/>
      <c r="E170" s="233"/>
      <c r="F170" s="253" t="s">
        <v>725</v>
      </c>
      <c r="G170" s="233"/>
      <c r="H170" s="233" t="s">
        <v>775</v>
      </c>
      <c r="I170" s="233" t="s">
        <v>727</v>
      </c>
      <c r="J170" s="233" t="s">
        <v>776</v>
      </c>
      <c r="K170" s="275"/>
    </row>
    <row r="171" spans="2:11" s="1" customFormat="1" ht="15" customHeight="1">
      <c r="B171" s="254"/>
      <c r="C171" s="233" t="s">
        <v>673</v>
      </c>
      <c r="D171" s="233"/>
      <c r="E171" s="233"/>
      <c r="F171" s="253" t="s">
        <v>725</v>
      </c>
      <c r="G171" s="233"/>
      <c r="H171" s="233" t="s">
        <v>792</v>
      </c>
      <c r="I171" s="233" t="s">
        <v>727</v>
      </c>
      <c r="J171" s="233" t="s">
        <v>776</v>
      </c>
      <c r="K171" s="275"/>
    </row>
    <row r="172" spans="2:11" s="1" customFormat="1" ht="15" customHeight="1">
      <c r="B172" s="254"/>
      <c r="C172" s="233" t="s">
        <v>730</v>
      </c>
      <c r="D172" s="233"/>
      <c r="E172" s="233"/>
      <c r="F172" s="253" t="s">
        <v>731</v>
      </c>
      <c r="G172" s="233"/>
      <c r="H172" s="233" t="s">
        <v>792</v>
      </c>
      <c r="I172" s="233" t="s">
        <v>727</v>
      </c>
      <c r="J172" s="233">
        <v>50</v>
      </c>
      <c r="K172" s="275"/>
    </row>
    <row r="173" spans="2:11" s="1" customFormat="1" ht="15" customHeight="1">
      <c r="B173" s="254"/>
      <c r="C173" s="233" t="s">
        <v>733</v>
      </c>
      <c r="D173" s="233"/>
      <c r="E173" s="233"/>
      <c r="F173" s="253" t="s">
        <v>725</v>
      </c>
      <c r="G173" s="233"/>
      <c r="H173" s="233" t="s">
        <v>792</v>
      </c>
      <c r="I173" s="233" t="s">
        <v>735</v>
      </c>
      <c r="J173" s="233"/>
      <c r="K173" s="275"/>
    </row>
    <row r="174" spans="2:11" s="1" customFormat="1" ht="15" customHeight="1">
      <c r="B174" s="254"/>
      <c r="C174" s="233" t="s">
        <v>744</v>
      </c>
      <c r="D174" s="233"/>
      <c r="E174" s="233"/>
      <c r="F174" s="253" t="s">
        <v>731</v>
      </c>
      <c r="G174" s="233"/>
      <c r="H174" s="233" t="s">
        <v>792</v>
      </c>
      <c r="I174" s="233" t="s">
        <v>727</v>
      </c>
      <c r="J174" s="233">
        <v>50</v>
      </c>
      <c r="K174" s="275"/>
    </row>
    <row r="175" spans="2:11" s="1" customFormat="1" ht="15" customHeight="1">
      <c r="B175" s="254"/>
      <c r="C175" s="233" t="s">
        <v>752</v>
      </c>
      <c r="D175" s="233"/>
      <c r="E175" s="233"/>
      <c r="F175" s="253" t="s">
        <v>731</v>
      </c>
      <c r="G175" s="233"/>
      <c r="H175" s="233" t="s">
        <v>792</v>
      </c>
      <c r="I175" s="233" t="s">
        <v>727</v>
      </c>
      <c r="J175" s="233">
        <v>50</v>
      </c>
      <c r="K175" s="275"/>
    </row>
    <row r="176" spans="2:11" s="1" customFormat="1" ht="15" customHeight="1">
      <c r="B176" s="254"/>
      <c r="C176" s="233" t="s">
        <v>750</v>
      </c>
      <c r="D176" s="233"/>
      <c r="E176" s="233"/>
      <c r="F176" s="253" t="s">
        <v>731</v>
      </c>
      <c r="G176" s="233"/>
      <c r="H176" s="233" t="s">
        <v>792</v>
      </c>
      <c r="I176" s="233" t="s">
        <v>727</v>
      </c>
      <c r="J176" s="233">
        <v>50</v>
      </c>
      <c r="K176" s="275"/>
    </row>
    <row r="177" spans="2:11" s="1" customFormat="1" ht="15" customHeight="1">
      <c r="B177" s="254"/>
      <c r="C177" s="233" t="s">
        <v>106</v>
      </c>
      <c r="D177" s="233"/>
      <c r="E177" s="233"/>
      <c r="F177" s="253" t="s">
        <v>725</v>
      </c>
      <c r="G177" s="233"/>
      <c r="H177" s="233" t="s">
        <v>793</v>
      </c>
      <c r="I177" s="233" t="s">
        <v>794</v>
      </c>
      <c r="J177" s="233"/>
      <c r="K177" s="275"/>
    </row>
    <row r="178" spans="2:11" s="1" customFormat="1" ht="15" customHeight="1">
      <c r="B178" s="254"/>
      <c r="C178" s="233" t="s">
        <v>59</v>
      </c>
      <c r="D178" s="233"/>
      <c r="E178" s="233"/>
      <c r="F178" s="253" t="s">
        <v>725</v>
      </c>
      <c r="G178" s="233"/>
      <c r="H178" s="233" t="s">
        <v>795</v>
      </c>
      <c r="I178" s="233" t="s">
        <v>796</v>
      </c>
      <c r="J178" s="233">
        <v>1</v>
      </c>
      <c r="K178" s="275"/>
    </row>
    <row r="179" spans="2:11" s="1" customFormat="1" ht="15" customHeight="1">
      <c r="B179" s="254"/>
      <c r="C179" s="233" t="s">
        <v>55</v>
      </c>
      <c r="D179" s="233"/>
      <c r="E179" s="233"/>
      <c r="F179" s="253" t="s">
        <v>725</v>
      </c>
      <c r="G179" s="233"/>
      <c r="H179" s="233" t="s">
        <v>797</v>
      </c>
      <c r="I179" s="233" t="s">
        <v>727</v>
      </c>
      <c r="J179" s="233">
        <v>20</v>
      </c>
      <c r="K179" s="275"/>
    </row>
    <row r="180" spans="2:11" s="1" customFormat="1" ht="15" customHeight="1">
      <c r="B180" s="254"/>
      <c r="C180" s="233" t="s">
        <v>56</v>
      </c>
      <c r="D180" s="233"/>
      <c r="E180" s="233"/>
      <c r="F180" s="253" t="s">
        <v>725</v>
      </c>
      <c r="G180" s="233"/>
      <c r="H180" s="233" t="s">
        <v>798</v>
      </c>
      <c r="I180" s="233" t="s">
        <v>727</v>
      </c>
      <c r="J180" s="233">
        <v>255</v>
      </c>
      <c r="K180" s="275"/>
    </row>
    <row r="181" spans="2:11" s="1" customFormat="1" ht="15" customHeight="1">
      <c r="B181" s="254"/>
      <c r="C181" s="233" t="s">
        <v>107</v>
      </c>
      <c r="D181" s="233"/>
      <c r="E181" s="233"/>
      <c r="F181" s="253" t="s">
        <v>725</v>
      </c>
      <c r="G181" s="233"/>
      <c r="H181" s="233" t="s">
        <v>689</v>
      </c>
      <c r="I181" s="233" t="s">
        <v>727</v>
      </c>
      <c r="J181" s="233">
        <v>10</v>
      </c>
      <c r="K181" s="275"/>
    </row>
    <row r="182" spans="2:11" s="1" customFormat="1" ht="15" customHeight="1">
      <c r="B182" s="254"/>
      <c r="C182" s="233" t="s">
        <v>108</v>
      </c>
      <c r="D182" s="233"/>
      <c r="E182" s="233"/>
      <c r="F182" s="253" t="s">
        <v>725</v>
      </c>
      <c r="G182" s="233"/>
      <c r="H182" s="233" t="s">
        <v>799</v>
      </c>
      <c r="I182" s="233" t="s">
        <v>760</v>
      </c>
      <c r="J182" s="233"/>
      <c r="K182" s="275"/>
    </row>
    <row r="183" spans="2:11" s="1" customFormat="1" ht="15" customHeight="1">
      <c r="B183" s="254"/>
      <c r="C183" s="233" t="s">
        <v>800</v>
      </c>
      <c r="D183" s="233"/>
      <c r="E183" s="233"/>
      <c r="F183" s="253" t="s">
        <v>725</v>
      </c>
      <c r="G183" s="233"/>
      <c r="H183" s="233" t="s">
        <v>801</v>
      </c>
      <c r="I183" s="233" t="s">
        <v>760</v>
      </c>
      <c r="J183" s="233"/>
      <c r="K183" s="275"/>
    </row>
    <row r="184" spans="2:11" s="1" customFormat="1" ht="15" customHeight="1">
      <c r="B184" s="254"/>
      <c r="C184" s="233" t="s">
        <v>789</v>
      </c>
      <c r="D184" s="233"/>
      <c r="E184" s="233"/>
      <c r="F184" s="253" t="s">
        <v>725</v>
      </c>
      <c r="G184" s="233"/>
      <c r="H184" s="233" t="s">
        <v>802</v>
      </c>
      <c r="I184" s="233" t="s">
        <v>760</v>
      </c>
      <c r="J184" s="233"/>
      <c r="K184" s="275"/>
    </row>
    <row r="185" spans="2:11" s="1" customFormat="1" ht="15" customHeight="1">
      <c r="B185" s="254"/>
      <c r="C185" s="233" t="s">
        <v>110</v>
      </c>
      <c r="D185" s="233"/>
      <c r="E185" s="233"/>
      <c r="F185" s="253" t="s">
        <v>731</v>
      </c>
      <c r="G185" s="233"/>
      <c r="H185" s="233" t="s">
        <v>803</v>
      </c>
      <c r="I185" s="233" t="s">
        <v>727</v>
      </c>
      <c r="J185" s="233">
        <v>50</v>
      </c>
      <c r="K185" s="275"/>
    </row>
    <row r="186" spans="2:11" s="1" customFormat="1" ht="15" customHeight="1">
      <c r="B186" s="254"/>
      <c r="C186" s="233" t="s">
        <v>804</v>
      </c>
      <c r="D186" s="233"/>
      <c r="E186" s="233"/>
      <c r="F186" s="253" t="s">
        <v>731</v>
      </c>
      <c r="G186" s="233"/>
      <c r="H186" s="233" t="s">
        <v>805</v>
      </c>
      <c r="I186" s="233" t="s">
        <v>806</v>
      </c>
      <c r="J186" s="233"/>
      <c r="K186" s="275"/>
    </row>
    <row r="187" spans="2:11" s="1" customFormat="1" ht="15" customHeight="1">
      <c r="B187" s="254"/>
      <c r="C187" s="233" t="s">
        <v>807</v>
      </c>
      <c r="D187" s="233"/>
      <c r="E187" s="233"/>
      <c r="F187" s="253" t="s">
        <v>731</v>
      </c>
      <c r="G187" s="233"/>
      <c r="H187" s="233" t="s">
        <v>808</v>
      </c>
      <c r="I187" s="233" t="s">
        <v>806</v>
      </c>
      <c r="J187" s="233"/>
      <c r="K187" s="275"/>
    </row>
    <row r="188" spans="2:11" s="1" customFormat="1" ht="15" customHeight="1">
      <c r="B188" s="254"/>
      <c r="C188" s="233" t="s">
        <v>809</v>
      </c>
      <c r="D188" s="233"/>
      <c r="E188" s="233"/>
      <c r="F188" s="253" t="s">
        <v>731</v>
      </c>
      <c r="G188" s="233"/>
      <c r="H188" s="233" t="s">
        <v>810</v>
      </c>
      <c r="I188" s="233" t="s">
        <v>806</v>
      </c>
      <c r="J188" s="233"/>
      <c r="K188" s="275"/>
    </row>
    <row r="189" spans="2:11" s="1" customFormat="1" ht="15" customHeight="1">
      <c r="B189" s="254"/>
      <c r="C189" s="287" t="s">
        <v>811</v>
      </c>
      <c r="D189" s="233"/>
      <c r="E189" s="233"/>
      <c r="F189" s="253" t="s">
        <v>731</v>
      </c>
      <c r="G189" s="233"/>
      <c r="H189" s="233" t="s">
        <v>812</v>
      </c>
      <c r="I189" s="233" t="s">
        <v>813</v>
      </c>
      <c r="J189" s="288" t="s">
        <v>814</v>
      </c>
      <c r="K189" s="275"/>
    </row>
    <row r="190" spans="2:11" s="1" customFormat="1" ht="15" customHeight="1">
      <c r="B190" s="254"/>
      <c r="C190" s="239" t="s">
        <v>44</v>
      </c>
      <c r="D190" s="233"/>
      <c r="E190" s="233"/>
      <c r="F190" s="253" t="s">
        <v>725</v>
      </c>
      <c r="G190" s="233"/>
      <c r="H190" s="230" t="s">
        <v>815</v>
      </c>
      <c r="I190" s="233" t="s">
        <v>816</v>
      </c>
      <c r="J190" s="233"/>
      <c r="K190" s="275"/>
    </row>
    <row r="191" spans="2:11" s="1" customFormat="1" ht="15" customHeight="1">
      <c r="B191" s="254"/>
      <c r="C191" s="239" t="s">
        <v>817</v>
      </c>
      <c r="D191" s="233"/>
      <c r="E191" s="233"/>
      <c r="F191" s="253" t="s">
        <v>725</v>
      </c>
      <c r="G191" s="233"/>
      <c r="H191" s="233" t="s">
        <v>818</v>
      </c>
      <c r="I191" s="233" t="s">
        <v>760</v>
      </c>
      <c r="J191" s="233"/>
      <c r="K191" s="275"/>
    </row>
    <row r="192" spans="2:11" s="1" customFormat="1" ht="15" customHeight="1">
      <c r="B192" s="254"/>
      <c r="C192" s="239" t="s">
        <v>819</v>
      </c>
      <c r="D192" s="233"/>
      <c r="E192" s="233"/>
      <c r="F192" s="253" t="s">
        <v>725</v>
      </c>
      <c r="G192" s="233"/>
      <c r="H192" s="233" t="s">
        <v>820</v>
      </c>
      <c r="I192" s="233" t="s">
        <v>760</v>
      </c>
      <c r="J192" s="233"/>
      <c r="K192" s="275"/>
    </row>
    <row r="193" spans="2:11" s="1" customFormat="1" ht="15" customHeight="1">
      <c r="B193" s="254"/>
      <c r="C193" s="239" t="s">
        <v>821</v>
      </c>
      <c r="D193" s="233"/>
      <c r="E193" s="233"/>
      <c r="F193" s="253" t="s">
        <v>731</v>
      </c>
      <c r="G193" s="233"/>
      <c r="H193" s="233" t="s">
        <v>822</v>
      </c>
      <c r="I193" s="233" t="s">
        <v>760</v>
      </c>
      <c r="J193" s="233"/>
      <c r="K193" s="275"/>
    </row>
    <row r="194" spans="2:11" s="1" customFormat="1" ht="15" customHeight="1">
      <c r="B194" s="281"/>
      <c r="C194" s="289"/>
      <c r="D194" s="263"/>
      <c r="E194" s="263"/>
      <c r="F194" s="263"/>
      <c r="G194" s="263"/>
      <c r="H194" s="263"/>
      <c r="I194" s="263"/>
      <c r="J194" s="263"/>
      <c r="K194" s="282"/>
    </row>
    <row r="195" spans="2:11" s="1" customFormat="1" ht="18.75" customHeight="1">
      <c r="B195" s="230"/>
      <c r="C195" s="233"/>
      <c r="D195" s="233"/>
      <c r="E195" s="233"/>
      <c r="F195" s="253"/>
      <c r="G195" s="233"/>
      <c r="H195" s="233"/>
      <c r="I195" s="233"/>
      <c r="J195" s="233"/>
      <c r="K195" s="230"/>
    </row>
    <row r="196" spans="2:11" s="1" customFormat="1" ht="18.75" customHeight="1">
      <c r="B196" s="230"/>
      <c r="C196" s="233"/>
      <c r="D196" s="233"/>
      <c r="E196" s="233"/>
      <c r="F196" s="253"/>
      <c r="G196" s="233"/>
      <c r="H196" s="233"/>
      <c r="I196" s="233"/>
      <c r="J196" s="233"/>
      <c r="K196" s="230"/>
    </row>
    <row r="197" spans="2:11" s="1" customFormat="1" ht="18.75" customHeight="1">
      <c r="B197" s="240"/>
      <c r="C197" s="240"/>
      <c r="D197" s="240"/>
      <c r="E197" s="240"/>
      <c r="F197" s="240"/>
      <c r="G197" s="240"/>
      <c r="H197" s="240"/>
      <c r="I197" s="240"/>
      <c r="J197" s="240"/>
      <c r="K197" s="240"/>
    </row>
    <row r="198" spans="2:11" s="1" customFormat="1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pans="2:11" s="1" customFormat="1" ht="21">
      <c r="B199" s="225"/>
      <c r="C199" s="352" t="s">
        <v>823</v>
      </c>
      <c r="D199" s="352"/>
      <c r="E199" s="352"/>
      <c r="F199" s="352"/>
      <c r="G199" s="352"/>
      <c r="H199" s="352"/>
      <c r="I199" s="352"/>
      <c r="J199" s="352"/>
      <c r="K199" s="226"/>
    </row>
    <row r="200" spans="2:11" s="1" customFormat="1" ht="25.5" customHeight="1">
      <c r="B200" s="225"/>
      <c r="C200" s="290" t="s">
        <v>824</v>
      </c>
      <c r="D200" s="290"/>
      <c r="E200" s="290"/>
      <c r="F200" s="290" t="s">
        <v>825</v>
      </c>
      <c r="G200" s="291"/>
      <c r="H200" s="351" t="s">
        <v>826</v>
      </c>
      <c r="I200" s="351"/>
      <c r="J200" s="351"/>
      <c r="K200" s="226"/>
    </row>
    <row r="201" spans="2:11" s="1" customFormat="1" ht="5.25" customHeight="1">
      <c r="B201" s="254"/>
      <c r="C201" s="251"/>
      <c r="D201" s="251"/>
      <c r="E201" s="251"/>
      <c r="F201" s="251"/>
      <c r="G201" s="233"/>
      <c r="H201" s="251"/>
      <c r="I201" s="251"/>
      <c r="J201" s="251"/>
      <c r="K201" s="275"/>
    </row>
    <row r="202" spans="2:11" s="1" customFormat="1" ht="15" customHeight="1">
      <c r="B202" s="254"/>
      <c r="C202" s="233" t="s">
        <v>816</v>
      </c>
      <c r="D202" s="233"/>
      <c r="E202" s="233"/>
      <c r="F202" s="253" t="s">
        <v>45</v>
      </c>
      <c r="G202" s="233"/>
      <c r="H202" s="350" t="s">
        <v>827</v>
      </c>
      <c r="I202" s="350"/>
      <c r="J202" s="350"/>
      <c r="K202" s="275"/>
    </row>
    <row r="203" spans="2:11" s="1" customFormat="1" ht="15" customHeight="1">
      <c r="B203" s="254"/>
      <c r="C203" s="260"/>
      <c r="D203" s="233"/>
      <c r="E203" s="233"/>
      <c r="F203" s="253" t="s">
        <v>46</v>
      </c>
      <c r="G203" s="233"/>
      <c r="H203" s="350" t="s">
        <v>828</v>
      </c>
      <c r="I203" s="350"/>
      <c r="J203" s="350"/>
      <c r="K203" s="275"/>
    </row>
    <row r="204" spans="2:11" s="1" customFormat="1" ht="15" customHeight="1">
      <c r="B204" s="254"/>
      <c r="C204" s="260"/>
      <c r="D204" s="233"/>
      <c r="E204" s="233"/>
      <c r="F204" s="253" t="s">
        <v>49</v>
      </c>
      <c r="G204" s="233"/>
      <c r="H204" s="350" t="s">
        <v>829</v>
      </c>
      <c r="I204" s="350"/>
      <c r="J204" s="350"/>
      <c r="K204" s="275"/>
    </row>
    <row r="205" spans="2:11" s="1" customFormat="1" ht="15" customHeight="1">
      <c r="B205" s="254"/>
      <c r="C205" s="233"/>
      <c r="D205" s="233"/>
      <c r="E205" s="233"/>
      <c r="F205" s="253" t="s">
        <v>47</v>
      </c>
      <c r="G205" s="233"/>
      <c r="H205" s="350" t="s">
        <v>830</v>
      </c>
      <c r="I205" s="350"/>
      <c r="J205" s="350"/>
      <c r="K205" s="275"/>
    </row>
    <row r="206" spans="2:11" s="1" customFormat="1" ht="15" customHeight="1">
      <c r="B206" s="254"/>
      <c r="C206" s="233"/>
      <c r="D206" s="233"/>
      <c r="E206" s="233"/>
      <c r="F206" s="253" t="s">
        <v>48</v>
      </c>
      <c r="G206" s="233"/>
      <c r="H206" s="350" t="s">
        <v>831</v>
      </c>
      <c r="I206" s="350"/>
      <c r="J206" s="350"/>
      <c r="K206" s="275"/>
    </row>
    <row r="207" spans="2:11" s="1" customFormat="1" ht="15" customHeight="1">
      <c r="B207" s="254"/>
      <c r="C207" s="233"/>
      <c r="D207" s="233"/>
      <c r="E207" s="233"/>
      <c r="F207" s="253"/>
      <c r="G207" s="233"/>
      <c r="H207" s="233"/>
      <c r="I207" s="233"/>
      <c r="J207" s="233"/>
      <c r="K207" s="275"/>
    </row>
    <row r="208" spans="2:11" s="1" customFormat="1" ht="15" customHeight="1">
      <c r="B208" s="254"/>
      <c r="C208" s="233" t="s">
        <v>772</v>
      </c>
      <c r="D208" s="233"/>
      <c r="E208" s="233"/>
      <c r="F208" s="253" t="s">
        <v>666</v>
      </c>
      <c r="G208" s="233"/>
      <c r="H208" s="350" t="s">
        <v>832</v>
      </c>
      <c r="I208" s="350"/>
      <c r="J208" s="350"/>
      <c r="K208" s="275"/>
    </row>
    <row r="209" spans="2:11" s="1" customFormat="1" ht="15" customHeight="1">
      <c r="B209" s="254"/>
      <c r="C209" s="260"/>
      <c r="D209" s="233"/>
      <c r="E209" s="233"/>
      <c r="F209" s="253" t="s">
        <v>81</v>
      </c>
      <c r="G209" s="233"/>
      <c r="H209" s="350" t="s">
        <v>670</v>
      </c>
      <c r="I209" s="350"/>
      <c r="J209" s="350"/>
      <c r="K209" s="275"/>
    </row>
    <row r="210" spans="2:11" s="1" customFormat="1" ht="15" customHeight="1">
      <c r="B210" s="254"/>
      <c r="C210" s="233"/>
      <c r="D210" s="233"/>
      <c r="E210" s="233"/>
      <c r="F210" s="253" t="s">
        <v>668</v>
      </c>
      <c r="G210" s="233"/>
      <c r="H210" s="350" t="s">
        <v>833</v>
      </c>
      <c r="I210" s="350"/>
      <c r="J210" s="350"/>
      <c r="K210" s="275"/>
    </row>
    <row r="211" spans="2:11" s="1" customFormat="1" ht="15" customHeight="1">
      <c r="B211" s="292"/>
      <c r="C211" s="260"/>
      <c r="D211" s="260"/>
      <c r="E211" s="260"/>
      <c r="F211" s="253" t="s">
        <v>671</v>
      </c>
      <c r="G211" s="239"/>
      <c r="H211" s="349" t="s">
        <v>672</v>
      </c>
      <c r="I211" s="349"/>
      <c r="J211" s="349"/>
      <c r="K211" s="293"/>
    </row>
    <row r="212" spans="2:11" s="1" customFormat="1" ht="15" customHeight="1">
      <c r="B212" s="292"/>
      <c r="C212" s="260"/>
      <c r="D212" s="260"/>
      <c r="E212" s="260"/>
      <c r="F212" s="253" t="s">
        <v>516</v>
      </c>
      <c r="G212" s="239"/>
      <c r="H212" s="349" t="s">
        <v>834</v>
      </c>
      <c r="I212" s="349"/>
      <c r="J212" s="349"/>
      <c r="K212" s="293"/>
    </row>
    <row r="213" spans="2:11" s="1" customFormat="1" ht="15" customHeight="1">
      <c r="B213" s="292"/>
      <c r="C213" s="260"/>
      <c r="D213" s="260"/>
      <c r="E213" s="260"/>
      <c r="F213" s="294"/>
      <c r="G213" s="239"/>
      <c r="H213" s="295"/>
      <c r="I213" s="295"/>
      <c r="J213" s="295"/>
      <c r="K213" s="293"/>
    </row>
    <row r="214" spans="2:11" s="1" customFormat="1" ht="15" customHeight="1">
      <c r="B214" s="292"/>
      <c r="C214" s="233" t="s">
        <v>796</v>
      </c>
      <c r="D214" s="260"/>
      <c r="E214" s="260"/>
      <c r="F214" s="253">
        <v>1</v>
      </c>
      <c r="G214" s="239"/>
      <c r="H214" s="349" t="s">
        <v>835</v>
      </c>
      <c r="I214" s="349"/>
      <c r="J214" s="349"/>
      <c r="K214" s="293"/>
    </row>
    <row r="215" spans="2:11" s="1" customFormat="1" ht="15" customHeight="1">
      <c r="B215" s="292"/>
      <c r="C215" s="260"/>
      <c r="D215" s="260"/>
      <c r="E215" s="260"/>
      <c r="F215" s="253">
        <v>2</v>
      </c>
      <c r="G215" s="239"/>
      <c r="H215" s="349" t="s">
        <v>836</v>
      </c>
      <c r="I215" s="349"/>
      <c r="J215" s="349"/>
      <c r="K215" s="293"/>
    </row>
    <row r="216" spans="2:11" s="1" customFormat="1" ht="15" customHeight="1">
      <c r="B216" s="292"/>
      <c r="C216" s="260"/>
      <c r="D216" s="260"/>
      <c r="E216" s="260"/>
      <c r="F216" s="253">
        <v>3</v>
      </c>
      <c r="G216" s="239"/>
      <c r="H216" s="349" t="s">
        <v>837</v>
      </c>
      <c r="I216" s="349"/>
      <c r="J216" s="349"/>
      <c r="K216" s="293"/>
    </row>
    <row r="217" spans="2:11" s="1" customFormat="1" ht="15" customHeight="1">
      <c r="B217" s="292"/>
      <c r="C217" s="260"/>
      <c r="D217" s="260"/>
      <c r="E217" s="260"/>
      <c r="F217" s="253">
        <v>4</v>
      </c>
      <c r="G217" s="239"/>
      <c r="H217" s="349" t="s">
        <v>838</v>
      </c>
      <c r="I217" s="349"/>
      <c r="J217" s="349"/>
      <c r="K217" s="293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PS 01 - Úprava SZZ</vt:lpstr>
      <vt:lpstr>VRN - Vedlejší rozpočtové...</vt:lpstr>
      <vt:lpstr>PS 02 - Demontáž LISů</vt:lpstr>
      <vt:lpstr>Pokyny pro vyplnění</vt:lpstr>
      <vt:lpstr>'PS 01 - Úprava SZZ'!Názvy_tisku</vt:lpstr>
      <vt:lpstr>'PS 02 - Demontáž LISů'!Názvy_tisku</vt:lpstr>
      <vt:lpstr>'Rekapitulace stavby'!Názvy_tisku</vt:lpstr>
      <vt:lpstr>'VRN - Vedlejší rozpočtové...'!Názvy_tisku</vt:lpstr>
      <vt:lpstr>'Pokyny pro vyplnění'!Oblast_tisku</vt:lpstr>
      <vt:lpstr>'PS 01 - Úprava SZZ'!Oblast_tisku</vt:lpstr>
      <vt:lpstr>'PS 02 - Demontáž LISů'!Oblast_tisku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2019-08-30T08:59:02Z</dcterms:created>
  <dcterms:modified xsi:type="dcterms:W3CDTF">2019-09-05T04:46:47Z</dcterms:modified>
</cp:coreProperties>
</file>