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SO01 - stavební část - Mo..." sheetId="2" r:id="rId2"/>
    <sheet name="SO01 - VRN - Most v km 45..." sheetId="3" r:id="rId3"/>
    <sheet name="SO02 - stavební část - Mo..." sheetId="4" r:id="rId4"/>
    <sheet name="SO02 - VRN - Most v km 46..." sheetId="5" r:id="rId5"/>
    <sheet name="SO 03 - stavební část - m..." sheetId="6" r:id="rId6"/>
    <sheet name="SO 03 - VRN - Most v km 4..." sheetId="7" r:id="rId7"/>
    <sheet name="SO 04 - Stavební část - M..." sheetId="8" r:id="rId8"/>
    <sheet name="SO 04 - VRN - Most v km 4..." sheetId="9" r:id="rId9"/>
    <sheet name="SO 05 - Stavební část - M..." sheetId="10" r:id="rId10"/>
    <sheet name="SO 05 - VRN - Most v km 5..." sheetId="11" r:id="rId11"/>
    <sheet name="SO 06 - Stavební část  - ..." sheetId="12" r:id="rId12"/>
    <sheet name="SO 06 - VRN - Propustek v..." sheetId="13" r:id="rId13"/>
  </sheets>
  <definedNames>
    <definedName name="_xlnm.Print_Area" localSheetId="0">'Rekapitulace zakázky'!$D$4:$AO$76,'Rekapitulace zakázky'!$C$82:$AQ$113</definedName>
    <definedName name="_xlnm.Print_Titles" localSheetId="0">'Rekapitulace zakázky'!$92:$92</definedName>
    <definedName name="_xlnm._FilterDatabase" localSheetId="1" hidden="1">'SO01 - stavební část - Mo...'!$C$128:$K$266</definedName>
    <definedName name="_xlnm.Print_Area" localSheetId="1">'SO01 - stavební část - Mo...'!$C$4:$J$76,'SO01 - stavební část - Mo...'!$C$82:$J$108,'SO01 - stavební část - Mo...'!$C$114:$K$266</definedName>
    <definedName name="_xlnm.Print_Titles" localSheetId="1">'SO01 - stavební část - Mo...'!$128:$128</definedName>
    <definedName name="_xlnm._FilterDatabase" localSheetId="2" hidden="1">'SO01 - VRN - Most v km 45...'!$C$128:$K$154</definedName>
    <definedName name="_xlnm.Print_Area" localSheetId="2">'SO01 - VRN - Most v km 45...'!$C$4:$J$76,'SO01 - VRN - Most v km 45...'!$C$82:$J$108,'SO01 - VRN - Most v km 45...'!$C$114:$K$154</definedName>
    <definedName name="_xlnm.Print_Titles" localSheetId="2">'SO01 - VRN - Most v km 45...'!$128:$128</definedName>
    <definedName name="_xlnm._FilterDatabase" localSheetId="3" hidden="1">'SO02 - stavební část - Mo...'!$C$129:$K$302</definedName>
    <definedName name="_xlnm.Print_Area" localSheetId="3">'SO02 - stavební část - Mo...'!$C$4:$J$76,'SO02 - stavební část - Mo...'!$C$82:$J$109,'SO02 - stavební část - Mo...'!$C$115:$K$302</definedName>
    <definedName name="_xlnm.Print_Titles" localSheetId="3">'SO02 - stavební část - Mo...'!$129:$129</definedName>
    <definedName name="_xlnm._FilterDatabase" localSheetId="4" hidden="1">'SO02 - VRN - Most v km 46...'!$C$128:$K$155</definedName>
    <definedName name="_xlnm.Print_Area" localSheetId="4">'SO02 - VRN - Most v km 46...'!$C$4:$J$76,'SO02 - VRN - Most v km 46...'!$C$82:$J$108,'SO02 - VRN - Most v km 46...'!$C$114:$K$155</definedName>
    <definedName name="_xlnm.Print_Titles" localSheetId="4">'SO02 - VRN - Most v km 46...'!$128:$128</definedName>
    <definedName name="_xlnm._FilterDatabase" localSheetId="5" hidden="1">'SO 03 - stavební část - m...'!$C$126:$K$186</definedName>
    <definedName name="_xlnm.Print_Area" localSheetId="5">'SO 03 - stavební část - m...'!$C$4:$J$76,'SO 03 - stavební část - m...'!$C$82:$J$106,'SO 03 - stavební část - m...'!$C$112:$K$186</definedName>
    <definedName name="_xlnm.Print_Titles" localSheetId="5">'SO 03 - stavební část - m...'!$126:$126</definedName>
    <definedName name="_xlnm._FilterDatabase" localSheetId="6" hidden="1">'SO 03 - VRN - Most v km 4...'!$C$123:$K$134</definedName>
    <definedName name="_xlnm.Print_Area" localSheetId="6">'SO 03 - VRN - Most v km 4...'!$C$4:$J$76,'SO 03 - VRN - Most v km 4...'!$C$82:$J$103,'SO 03 - VRN - Most v km 4...'!$C$109:$K$134</definedName>
    <definedName name="_xlnm.Print_Titles" localSheetId="6">'SO 03 - VRN - Most v km 4...'!$123:$123</definedName>
    <definedName name="_xlnm._FilterDatabase" localSheetId="7" hidden="1">'SO 04 - Stavební část - M...'!$C$127:$K$243</definedName>
    <definedName name="_xlnm.Print_Area" localSheetId="7">'SO 04 - Stavební část - M...'!$C$4:$J$76,'SO 04 - Stavební část - M...'!$C$82:$J$107,'SO 04 - Stavební část - M...'!$C$113:$K$243</definedName>
    <definedName name="_xlnm.Print_Titles" localSheetId="7">'SO 04 - Stavební část - M...'!$127:$127</definedName>
    <definedName name="_xlnm._FilterDatabase" localSheetId="8" hidden="1">'SO 04 - VRN - Most v km 4...'!$C$128:$K$154</definedName>
    <definedName name="_xlnm.Print_Area" localSheetId="8">'SO 04 - VRN - Most v km 4...'!$C$4:$J$76,'SO 04 - VRN - Most v km 4...'!$C$82:$J$108,'SO 04 - VRN - Most v km 4...'!$C$114:$K$154</definedName>
    <definedName name="_xlnm.Print_Titles" localSheetId="8">'SO 04 - VRN - Most v km 4...'!$128:$128</definedName>
    <definedName name="_xlnm._FilterDatabase" localSheetId="9" hidden="1">'SO 05 - Stavební část - M...'!$C$128:$K$255</definedName>
    <definedName name="_xlnm.Print_Area" localSheetId="9">'SO 05 - Stavební část - M...'!$C$4:$J$76,'SO 05 - Stavební část - M...'!$C$82:$J$108,'SO 05 - Stavební část - M...'!$C$114:$K$255</definedName>
    <definedName name="_xlnm.Print_Titles" localSheetId="9">'SO 05 - Stavební část - M...'!$128:$128</definedName>
    <definedName name="_xlnm._FilterDatabase" localSheetId="10" hidden="1">'SO 05 - VRN - Most v km 5...'!$C$127:$K$146</definedName>
    <definedName name="_xlnm.Print_Area" localSheetId="10">'SO 05 - VRN - Most v km 5...'!$C$4:$J$76,'SO 05 - VRN - Most v km 5...'!$C$82:$J$107,'SO 05 - VRN - Most v km 5...'!$C$113:$K$146</definedName>
    <definedName name="_xlnm.Print_Titles" localSheetId="10">'SO 05 - VRN - Most v km 5...'!$127:$127</definedName>
    <definedName name="_xlnm._FilterDatabase" localSheetId="11" hidden="1">'SO 06 - Stavební část  - ...'!$C$124:$K$166</definedName>
    <definedName name="_xlnm.Print_Area" localSheetId="11">'SO 06 - Stavební část  - ...'!$C$4:$J$76,'SO 06 - Stavební část  - ...'!$C$82:$J$104,'SO 06 - Stavební část  - ...'!$C$110:$K$166</definedName>
    <definedName name="_xlnm.Print_Titles" localSheetId="11">'SO 06 - Stavební část  - ...'!$124:$124</definedName>
    <definedName name="_xlnm._FilterDatabase" localSheetId="12" hidden="1">'SO 06 - VRN - Propustek v...'!$C$125:$K$138</definedName>
    <definedName name="_xlnm.Print_Area" localSheetId="12">'SO 06 - VRN - Propustek v...'!$C$4:$J$76,'SO 06 - VRN - Propustek v...'!$C$82:$J$105,'SO 06 - VRN - Propustek v...'!$C$111:$K$138</definedName>
    <definedName name="_xlnm.Print_Titles" localSheetId="12">'SO 06 - VRN - Propustek v...'!$125:$125</definedName>
  </definedNames>
  <calcPr/>
</workbook>
</file>

<file path=xl/calcChain.xml><?xml version="1.0" encoding="utf-8"?>
<calcChain xmlns="http://schemas.openxmlformats.org/spreadsheetml/2006/main">
  <c i="13" r="J39"/>
  <c r="J38"/>
  <c i="1" r="AY112"/>
  <c i="13" r="J37"/>
  <c i="1" r="AX112"/>
  <c i="13" r="BI138"/>
  <c r="BH138"/>
  <c r="BG138"/>
  <c r="BF138"/>
  <c r="T138"/>
  <c r="T137"/>
  <c r="R138"/>
  <c r="R137"/>
  <c r="P138"/>
  <c r="P137"/>
  <c r="BK138"/>
  <c r="BK137"/>
  <c r="J137"/>
  <c r="J138"/>
  <c r="BE138"/>
  <c r="J104"/>
  <c r="BI135"/>
  <c r="BH135"/>
  <c r="BG135"/>
  <c r="BF135"/>
  <c r="T135"/>
  <c r="T134"/>
  <c r="R135"/>
  <c r="R134"/>
  <c r="P135"/>
  <c r="P134"/>
  <c r="BK135"/>
  <c r="BK134"/>
  <c r="J134"/>
  <c r="J135"/>
  <c r="BE135"/>
  <c r="J103"/>
  <c r="BI133"/>
  <c r="BH133"/>
  <c r="BG133"/>
  <c r="BF133"/>
  <c r="T133"/>
  <c r="R133"/>
  <c r="P133"/>
  <c r="BK133"/>
  <c r="J133"/>
  <c r="BE133"/>
  <c r="BI132"/>
  <c r="BH132"/>
  <c r="BG132"/>
  <c r="BF132"/>
  <c r="T132"/>
  <c r="T131"/>
  <c r="T130"/>
  <c r="R132"/>
  <c r="R131"/>
  <c r="R130"/>
  <c r="P132"/>
  <c r="P131"/>
  <c r="P130"/>
  <c r="BK132"/>
  <c r="BK131"/>
  <c r="J131"/>
  <c r="BK130"/>
  <c r="J130"/>
  <c r="J132"/>
  <c r="BE132"/>
  <c r="J102"/>
  <c r="J101"/>
  <c r="BI129"/>
  <c r="F39"/>
  <c i="1" r="BD112"/>
  <c i="13" r="BH129"/>
  <c r="F38"/>
  <c i="1" r="BC112"/>
  <c i="13" r="BG129"/>
  <c r="F37"/>
  <c i="1" r="BB112"/>
  <c i="13" r="BF129"/>
  <c r="J36"/>
  <c i="1" r="AW112"/>
  <c i="13" r="F36"/>
  <c i="1" r="BA112"/>
  <c i="13" r="T129"/>
  <c r="T128"/>
  <c r="T127"/>
  <c r="T126"/>
  <c r="R129"/>
  <c r="R128"/>
  <c r="R127"/>
  <c r="R126"/>
  <c r="P129"/>
  <c r="P128"/>
  <c r="P127"/>
  <c r="P126"/>
  <c i="1" r="AU112"/>
  <c i="13" r="BK129"/>
  <c r="BK128"/>
  <c r="J128"/>
  <c r="BK127"/>
  <c r="J127"/>
  <c r="BK126"/>
  <c r="J126"/>
  <c r="J98"/>
  <c r="J32"/>
  <c i="1" r="AG112"/>
  <c i="13" r="J129"/>
  <c r="BE129"/>
  <c r="J35"/>
  <c i="1" r="AV112"/>
  <c i="13" r="F35"/>
  <c i="1" r="AZ112"/>
  <c i="13" r="J100"/>
  <c r="J99"/>
  <c r="F120"/>
  <c r="E118"/>
  <c r="F91"/>
  <c r="E89"/>
  <c r="J41"/>
  <c r="J26"/>
  <c r="E26"/>
  <c r="J123"/>
  <c r="J94"/>
  <c r="J25"/>
  <c r="J23"/>
  <c r="E23"/>
  <c r="J122"/>
  <c r="J93"/>
  <c r="J22"/>
  <c r="J20"/>
  <c r="E20"/>
  <c r="F123"/>
  <c r="F94"/>
  <c r="J19"/>
  <c r="J17"/>
  <c r="E17"/>
  <c r="F122"/>
  <c r="F93"/>
  <c r="J16"/>
  <c r="J14"/>
  <c r="J120"/>
  <c r="J91"/>
  <c r="E7"/>
  <c r="E114"/>
  <c r="E85"/>
  <c i="12" r="J39"/>
  <c r="J38"/>
  <c i="1" r="AY111"/>
  <c i="12" r="J37"/>
  <c i="1" r="AX111"/>
  <c i="12"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T161"/>
  <c r="R162"/>
  <c r="R161"/>
  <c r="P162"/>
  <c r="P161"/>
  <c r="BK162"/>
  <c r="BK161"/>
  <c r="J161"/>
  <c r="J162"/>
  <c r="BE162"/>
  <c r="J103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102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101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F39"/>
  <c i="1" r="BD111"/>
  <c i="12" r="BH128"/>
  <c r="F38"/>
  <c i="1" r="BC111"/>
  <c i="12" r="BG128"/>
  <c r="F37"/>
  <c i="1" r="BB111"/>
  <c i="12" r="BF128"/>
  <c r="J36"/>
  <c i="1" r="AW111"/>
  <c i="12" r="F36"/>
  <c i="1" r="BA111"/>
  <c i="12" r="T128"/>
  <c r="T127"/>
  <c r="T126"/>
  <c r="T125"/>
  <c r="R128"/>
  <c r="R127"/>
  <c r="R126"/>
  <c r="R125"/>
  <c r="P128"/>
  <c r="P127"/>
  <c r="P126"/>
  <c r="P125"/>
  <c i="1" r="AU111"/>
  <c i="12" r="BK128"/>
  <c r="BK127"/>
  <c r="J127"/>
  <c r="BK126"/>
  <c r="J126"/>
  <c r="BK125"/>
  <c r="J125"/>
  <c r="J98"/>
  <c r="J32"/>
  <c i="1" r="AG111"/>
  <c i="12" r="J128"/>
  <c r="BE128"/>
  <c r="J35"/>
  <c i="1" r="AV111"/>
  <c i="12" r="F35"/>
  <c i="1" r="AZ111"/>
  <c i="12" r="J100"/>
  <c r="J99"/>
  <c r="F119"/>
  <c r="E117"/>
  <c r="F91"/>
  <c r="E89"/>
  <c r="J41"/>
  <c r="J26"/>
  <c r="E26"/>
  <c r="J122"/>
  <c r="J94"/>
  <c r="J25"/>
  <c r="J23"/>
  <c r="E23"/>
  <c r="J121"/>
  <c r="J93"/>
  <c r="J22"/>
  <c r="J20"/>
  <c r="E20"/>
  <c r="F122"/>
  <c r="F94"/>
  <c r="J19"/>
  <c r="J17"/>
  <c r="E17"/>
  <c r="F121"/>
  <c r="F93"/>
  <c r="J16"/>
  <c r="J14"/>
  <c r="J119"/>
  <c r="J91"/>
  <c r="E7"/>
  <c r="E113"/>
  <c r="E85"/>
  <c i="11" r="J39"/>
  <c r="J38"/>
  <c i="1" r="AY109"/>
  <c i="11" r="J37"/>
  <c i="1" r="AX109"/>
  <c i="11" r="BI146"/>
  <c r="BH146"/>
  <c r="BG146"/>
  <c r="BF146"/>
  <c r="T146"/>
  <c r="T145"/>
  <c r="R146"/>
  <c r="R145"/>
  <c r="P146"/>
  <c r="P145"/>
  <c r="BK146"/>
  <c r="BK145"/>
  <c r="J145"/>
  <c r="J146"/>
  <c r="BE146"/>
  <c r="J106"/>
  <c r="BI143"/>
  <c r="BH143"/>
  <c r="BG143"/>
  <c r="BF143"/>
  <c r="T143"/>
  <c r="T142"/>
  <c r="R143"/>
  <c r="R142"/>
  <c r="P143"/>
  <c r="P142"/>
  <c r="BK143"/>
  <c r="BK142"/>
  <c r="J142"/>
  <c r="J143"/>
  <c r="BE143"/>
  <c r="J105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104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103"/>
  <c r="J102"/>
  <c r="BI133"/>
  <c r="BH133"/>
  <c r="BG133"/>
  <c r="BF133"/>
  <c r="T133"/>
  <c r="T132"/>
  <c r="R133"/>
  <c r="R132"/>
  <c r="P133"/>
  <c r="P132"/>
  <c r="BK133"/>
  <c r="BK132"/>
  <c r="J132"/>
  <c r="J133"/>
  <c r="BE133"/>
  <c r="J101"/>
  <c r="BI131"/>
  <c r="F39"/>
  <c i="1" r="BD109"/>
  <c i="11" r="BH131"/>
  <c r="F38"/>
  <c i="1" r="BC109"/>
  <c i="11" r="BG131"/>
  <c r="F37"/>
  <c i="1" r="BB109"/>
  <c i="11" r="BF131"/>
  <c r="J36"/>
  <c i="1" r="AW109"/>
  <c i="11" r="F36"/>
  <c i="1" r="BA109"/>
  <c i="11" r="T131"/>
  <c r="T130"/>
  <c r="T129"/>
  <c r="T128"/>
  <c r="R131"/>
  <c r="R130"/>
  <c r="R129"/>
  <c r="R128"/>
  <c r="P131"/>
  <c r="P130"/>
  <c r="P129"/>
  <c r="P128"/>
  <c i="1" r="AU109"/>
  <c i="11" r="BK131"/>
  <c r="BK130"/>
  <c r="J130"/>
  <c r="BK129"/>
  <c r="J129"/>
  <c r="BK128"/>
  <c r="J128"/>
  <c r="J98"/>
  <c r="J32"/>
  <c i="1" r="AG109"/>
  <c i="11" r="J131"/>
  <c r="BE131"/>
  <c r="J35"/>
  <c i="1" r="AV109"/>
  <c i="11" r="F35"/>
  <c i="1" r="AZ109"/>
  <c i="11" r="J100"/>
  <c r="J99"/>
  <c r="F122"/>
  <c r="E120"/>
  <c r="F91"/>
  <c r="E89"/>
  <c r="J41"/>
  <c r="J26"/>
  <c r="E26"/>
  <c r="J125"/>
  <c r="J94"/>
  <c r="J25"/>
  <c r="J23"/>
  <c r="E23"/>
  <c r="J124"/>
  <c r="J93"/>
  <c r="J22"/>
  <c r="J20"/>
  <c r="E20"/>
  <c r="F125"/>
  <c r="F94"/>
  <c r="J19"/>
  <c r="J17"/>
  <c r="E17"/>
  <c r="F124"/>
  <c r="F93"/>
  <c r="J16"/>
  <c r="J14"/>
  <c r="J122"/>
  <c r="J91"/>
  <c r="E7"/>
  <c r="E116"/>
  <c r="E85"/>
  <c i="10" r="J39"/>
  <c r="J38"/>
  <c i="1" r="AY108"/>
  <c i="10" r="J37"/>
  <c i="1" r="AX108"/>
  <c i="10"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T251"/>
  <c r="R252"/>
  <c r="R251"/>
  <c r="P252"/>
  <c r="P251"/>
  <c r="BK252"/>
  <c r="BK251"/>
  <c r="J251"/>
  <c r="J252"/>
  <c r="BE252"/>
  <c r="J107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41"/>
  <c r="BH241"/>
  <c r="BG241"/>
  <c r="BF241"/>
  <c r="T241"/>
  <c r="T240"/>
  <c r="R241"/>
  <c r="R240"/>
  <c r="P241"/>
  <c r="P240"/>
  <c r="BK241"/>
  <c r="BK240"/>
  <c r="J240"/>
  <c r="J241"/>
  <c r="BE241"/>
  <c r="J106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3"/>
  <c r="BH213"/>
  <c r="BG213"/>
  <c r="BF213"/>
  <c r="T213"/>
  <c r="R213"/>
  <c r="P213"/>
  <c r="BK213"/>
  <c r="J213"/>
  <c r="BE213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87"/>
  <c r="BH187"/>
  <c r="BG187"/>
  <c r="BF187"/>
  <c r="T187"/>
  <c r="T186"/>
  <c r="R187"/>
  <c r="R186"/>
  <c r="P187"/>
  <c r="P186"/>
  <c r="BK187"/>
  <c r="BK186"/>
  <c r="J186"/>
  <c r="J187"/>
  <c r="BE187"/>
  <c r="J105"/>
  <c r="BI183"/>
  <c r="BH183"/>
  <c r="BG183"/>
  <c r="BF183"/>
  <c r="T183"/>
  <c r="T182"/>
  <c r="R183"/>
  <c r="R182"/>
  <c r="P183"/>
  <c r="P182"/>
  <c r="BK183"/>
  <c r="BK182"/>
  <c r="J182"/>
  <c r="J183"/>
  <c r="BE183"/>
  <c r="J104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103"/>
  <c r="BI160"/>
  <c r="BH160"/>
  <c r="BG160"/>
  <c r="BF160"/>
  <c r="T160"/>
  <c r="T159"/>
  <c r="T158"/>
  <c r="R160"/>
  <c r="R159"/>
  <c r="R158"/>
  <c r="P160"/>
  <c r="P159"/>
  <c r="P158"/>
  <c r="BK160"/>
  <c r="BK159"/>
  <c r="J159"/>
  <c r="BK158"/>
  <c r="J158"/>
  <c r="J160"/>
  <c r="BE160"/>
  <c r="J102"/>
  <c r="J10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2"/>
  <c r="F39"/>
  <c i="1" r="BD108"/>
  <c i="10" r="BH132"/>
  <c r="F38"/>
  <c i="1" r="BC108"/>
  <c i="10" r="BG132"/>
  <c r="F37"/>
  <c i="1" r="BB108"/>
  <c i="10" r="BF132"/>
  <c r="J36"/>
  <c i="1" r="AW108"/>
  <c i="10" r="F36"/>
  <c i="1" r="BA108"/>
  <c i="10" r="T132"/>
  <c r="T131"/>
  <c r="T130"/>
  <c r="T129"/>
  <c r="R132"/>
  <c r="R131"/>
  <c r="R130"/>
  <c r="R129"/>
  <c r="P132"/>
  <c r="P131"/>
  <c r="P130"/>
  <c r="P129"/>
  <c i="1" r="AU108"/>
  <c i="10" r="BK132"/>
  <c r="BK131"/>
  <c r="J131"/>
  <c r="BK130"/>
  <c r="J130"/>
  <c r="BK129"/>
  <c r="J129"/>
  <c r="J98"/>
  <c r="J32"/>
  <c i="1" r="AG108"/>
  <c i="10" r="J132"/>
  <c r="BE132"/>
  <c r="J35"/>
  <c i="1" r="AV108"/>
  <c i="10" r="F35"/>
  <c i="1" r="AZ108"/>
  <c i="10" r="J100"/>
  <c r="J99"/>
  <c r="F123"/>
  <c r="E121"/>
  <c r="F91"/>
  <c r="E89"/>
  <c r="J41"/>
  <c r="J26"/>
  <c r="E26"/>
  <c r="J126"/>
  <c r="J94"/>
  <c r="J25"/>
  <c r="J23"/>
  <c r="E23"/>
  <c r="J125"/>
  <c r="J93"/>
  <c r="J22"/>
  <c r="J20"/>
  <c r="E20"/>
  <c r="F126"/>
  <c r="F94"/>
  <c r="J19"/>
  <c r="J17"/>
  <c r="E17"/>
  <c r="F125"/>
  <c r="F93"/>
  <c r="J16"/>
  <c r="J14"/>
  <c r="J123"/>
  <c r="J91"/>
  <c r="E7"/>
  <c r="E117"/>
  <c r="E85"/>
  <c i="9" r="J39"/>
  <c r="J38"/>
  <c i="1" r="AY106"/>
  <c i="9" r="J37"/>
  <c i="1" r="AX106"/>
  <c i="9" r="BI154"/>
  <c r="BH154"/>
  <c r="BG154"/>
  <c r="BF154"/>
  <c r="T154"/>
  <c r="T153"/>
  <c r="R154"/>
  <c r="R153"/>
  <c r="P154"/>
  <c r="P153"/>
  <c r="BK154"/>
  <c r="BK153"/>
  <c r="J153"/>
  <c r="J154"/>
  <c r="BE154"/>
  <c r="J107"/>
  <c r="BI151"/>
  <c r="BH151"/>
  <c r="BG151"/>
  <c r="BF151"/>
  <c r="T151"/>
  <c r="T150"/>
  <c r="R151"/>
  <c r="R150"/>
  <c r="P151"/>
  <c r="P150"/>
  <c r="BK151"/>
  <c r="BK150"/>
  <c r="J150"/>
  <c r="J151"/>
  <c r="BE151"/>
  <c r="J106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105"/>
  <c r="BI144"/>
  <c r="BH144"/>
  <c r="BG144"/>
  <c r="BF144"/>
  <c r="T144"/>
  <c r="T143"/>
  <c r="T142"/>
  <c r="R144"/>
  <c r="R143"/>
  <c r="R142"/>
  <c r="P144"/>
  <c r="P143"/>
  <c r="P142"/>
  <c r="BK144"/>
  <c r="BK143"/>
  <c r="J143"/>
  <c r="BK142"/>
  <c r="J142"/>
  <c r="J144"/>
  <c r="BE144"/>
  <c r="J104"/>
  <c r="J103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102"/>
  <c r="BI134"/>
  <c r="BH134"/>
  <c r="BG134"/>
  <c r="BF134"/>
  <c r="T134"/>
  <c r="T133"/>
  <c r="R134"/>
  <c r="R133"/>
  <c r="P134"/>
  <c r="P133"/>
  <c r="BK134"/>
  <c r="BK133"/>
  <c r="J133"/>
  <c r="J134"/>
  <c r="BE134"/>
  <c r="J101"/>
  <c r="BI132"/>
  <c r="F39"/>
  <c i="1" r="BD106"/>
  <c i="9" r="BH132"/>
  <c r="F38"/>
  <c i="1" r="BC106"/>
  <c i="9" r="BG132"/>
  <c r="F37"/>
  <c i="1" r="BB106"/>
  <c i="9" r="BF132"/>
  <c r="J36"/>
  <c i="1" r="AW106"/>
  <c i="9" r="F36"/>
  <c i="1" r="BA106"/>
  <c i="9" r="T132"/>
  <c r="T131"/>
  <c r="T130"/>
  <c r="T129"/>
  <c r="R132"/>
  <c r="R131"/>
  <c r="R130"/>
  <c r="R129"/>
  <c r="P132"/>
  <c r="P131"/>
  <c r="P130"/>
  <c r="P129"/>
  <c i="1" r="AU106"/>
  <c i="9" r="BK132"/>
  <c r="BK131"/>
  <c r="J131"/>
  <c r="BK130"/>
  <c r="J130"/>
  <c r="BK129"/>
  <c r="J129"/>
  <c r="J98"/>
  <c r="J32"/>
  <c i="1" r="AG106"/>
  <c i="9" r="J132"/>
  <c r="BE132"/>
  <c r="J35"/>
  <c i="1" r="AV106"/>
  <c i="9" r="F35"/>
  <c i="1" r="AZ106"/>
  <c i="9" r="J100"/>
  <c r="J99"/>
  <c r="F123"/>
  <c r="E121"/>
  <c r="F91"/>
  <c r="E89"/>
  <c r="J41"/>
  <c r="J26"/>
  <c r="E26"/>
  <c r="J126"/>
  <c r="J94"/>
  <c r="J25"/>
  <c r="J23"/>
  <c r="E23"/>
  <c r="J125"/>
  <c r="J93"/>
  <c r="J22"/>
  <c r="J20"/>
  <c r="E20"/>
  <c r="F126"/>
  <c r="F94"/>
  <c r="J19"/>
  <c r="J17"/>
  <c r="E17"/>
  <c r="F125"/>
  <c r="F93"/>
  <c r="J16"/>
  <c r="J14"/>
  <c r="J123"/>
  <c r="J91"/>
  <c r="E7"/>
  <c r="E117"/>
  <c r="E85"/>
  <c i="8" r="J39"/>
  <c r="J38"/>
  <c i="1" r="AY105"/>
  <c i="8" r="J37"/>
  <c i="1" r="AX105"/>
  <c i="8" r="BI242"/>
  <c r="BH242"/>
  <c r="BG242"/>
  <c r="BF242"/>
  <c r="T242"/>
  <c r="R242"/>
  <c r="P242"/>
  <c r="BK242"/>
  <c r="J242"/>
  <c r="BE242"/>
  <c r="BI241"/>
  <c r="BH241"/>
  <c r="BG241"/>
  <c r="BF241"/>
  <c r="T241"/>
  <c r="T240"/>
  <c r="R241"/>
  <c r="R240"/>
  <c r="P241"/>
  <c r="P240"/>
  <c r="BK241"/>
  <c r="BK240"/>
  <c r="J240"/>
  <c r="J241"/>
  <c r="BE241"/>
  <c r="J106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30"/>
  <c r="BH230"/>
  <c r="BG230"/>
  <c r="BF230"/>
  <c r="T230"/>
  <c r="T229"/>
  <c r="R230"/>
  <c r="R229"/>
  <c r="P230"/>
  <c r="P229"/>
  <c r="BK230"/>
  <c r="BK229"/>
  <c r="J229"/>
  <c r="J230"/>
  <c r="BE230"/>
  <c r="J105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T195"/>
  <c r="R196"/>
  <c r="R195"/>
  <c r="P196"/>
  <c r="P195"/>
  <c r="BK196"/>
  <c r="BK195"/>
  <c r="J195"/>
  <c r="J196"/>
  <c r="BE196"/>
  <c r="J104"/>
  <c r="BI188"/>
  <c r="BH188"/>
  <c r="BG188"/>
  <c r="BF188"/>
  <c r="T188"/>
  <c r="R188"/>
  <c r="P188"/>
  <c r="BK188"/>
  <c r="J188"/>
  <c r="BE188"/>
  <c r="BI185"/>
  <c r="BH185"/>
  <c r="BG185"/>
  <c r="BF185"/>
  <c r="T185"/>
  <c r="T184"/>
  <c r="R185"/>
  <c r="R184"/>
  <c r="P185"/>
  <c r="P184"/>
  <c r="BK185"/>
  <c r="BK184"/>
  <c r="J184"/>
  <c r="J185"/>
  <c r="BE185"/>
  <c r="J103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2"/>
  <c r="BH172"/>
  <c r="BG172"/>
  <c r="BF172"/>
  <c r="T172"/>
  <c r="T171"/>
  <c r="R172"/>
  <c r="R171"/>
  <c r="P172"/>
  <c r="P171"/>
  <c r="BK172"/>
  <c r="BK171"/>
  <c r="J171"/>
  <c r="J172"/>
  <c r="BE172"/>
  <c r="J10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1"/>
  <c r="BH151"/>
  <c r="BG151"/>
  <c r="BF151"/>
  <c r="T151"/>
  <c r="T150"/>
  <c r="R151"/>
  <c r="R150"/>
  <c r="P151"/>
  <c r="P150"/>
  <c r="BK151"/>
  <c r="BK150"/>
  <c r="J150"/>
  <c r="J151"/>
  <c r="BE151"/>
  <c r="J101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F39"/>
  <c i="1" r="BD105"/>
  <c i="8" r="BH131"/>
  <c r="F38"/>
  <c i="1" r="BC105"/>
  <c i="8" r="BG131"/>
  <c r="F37"/>
  <c i="1" r="BB105"/>
  <c i="8" r="BF131"/>
  <c r="J36"/>
  <c i="1" r="AW105"/>
  <c i="8" r="F36"/>
  <c i="1" r="BA105"/>
  <c i="8" r="T131"/>
  <c r="T130"/>
  <c r="T129"/>
  <c r="T128"/>
  <c r="R131"/>
  <c r="R130"/>
  <c r="R129"/>
  <c r="R128"/>
  <c r="P131"/>
  <c r="P130"/>
  <c r="P129"/>
  <c r="P128"/>
  <c i="1" r="AU105"/>
  <c i="8" r="BK131"/>
  <c r="BK130"/>
  <c r="J130"/>
  <c r="BK129"/>
  <c r="J129"/>
  <c r="BK128"/>
  <c r="J128"/>
  <c r="J98"/>
  <c r="J32"/>
  <c i="1" r="AG105"/>
  <c i="8" r="J131"/>
  <c r="BE131"/>
  <c r="J35"/>
  <c i="1" r="AV105"/>
  <c i="8" r="F35"/>
  <c i="1" r="AZ105"/>
  <c i="8" r="J100"/>
  <c r="J99"/>
  <c r="F122"/>
  <c r="E120"/>
  <c r="F91"/>
  <c r="E89"/>
  <c r="J41"/>
  <c r="J26"/>
  <c r="E26"/>
  <c r="J125"/>
  <c r="J94"/>
  <c r="J25"/>
  <c r="J23"/>
  <c r="E23"/>
  <c r="J124"/>
  <c r="J93"/>
  <c r="J22"/>
  <c r="J20"/>
  <c r="E20"/>
  <c r="F125"/>
  <c r="F94"/>
  <c r="J19"/>
  <c r="J17"/>
  <c r="E17"/>
  <c r="F124"/>
  <c r="F93"/>
  <c r="J16"/>
  <c r="J14"/>
  <c r="J122"/>
  <c r="J91"/>
  <c r="E7"/>
  <c r="E116"/>
  <c r="E85"/>
  <c i="7" r="J39"/>
  <c r="J38"/>
  <c i="1" r="AY103"/>
  <c i="7" r="J37"/>
  <c i="1" r="AX103"/>
  <c i="7" r="BI134"/>
  <c r="BH134"/>
  <c r="BG134"/>
  <c r="BF134"/>
  <c r="T134"/>
  <c r="T133"/>
  <c r="R134"/>
  <c r="R133"/>
  <c r="P134"/>
  <c r="P133"/>
  <c r="BK134"/>
  <c r="BK133"/>
  <c r="J133"/>
  <c r="J134"/>
  <c r="BE134"/>
  <c r="J102"/>
  <c r="BI131"/>
  <c r="BH131"/>
  <c r="BG131"/>
  <c r="BF131"/>
  <c r="T131"/>
  <c r="T130"/>
  <c r="R131"/>
  <c r="R130"/>
  <c r="P131"/>
  <c r="P130"/>
  <c r="BK131"/>
  <c r="BK130"/>
  <c r="J130"/>
  <c r="J131"/>
  <c r="BE131"/>
  <c r="J10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9"/>
  <c i="1" r="BD103"/>
  <c i="7" r="BH127"/>
  <c r="F38"/>
  <c i="1" r="BC103"/>
  <c i="7" r="BG127"/>
  <c r="F37"/>
  <c i="1" r="BB103"/>
  <c i="7" r="BF127"/>
  <c r="J36"/>
  <c i="1" r="AW103"/>
  <c i="7" r="F36"/>
  <c i="1" r="BA103"/>
  <c i="7" r="T127"/>
  <c r="T126"/>
  <c r="T125"/>
  <c r="T124"/>
  <c r="R127"/>
  <c r="R126"/>
  <c r="R125"/>
  <c r="R124"/>
  <c r="P127"/>
  <c r="P126"/>
  <c r="P125"/>
  <c r="P124"/>
  <c i="1" r="AU103"/>
  <c i="7" r="BK127"/>
  <c r="BK126"/>
  <c r="J126"/>
  <c r="BK125"/>
  <c r="J125"/>
  <c r="BK124"/>
  <c r="J124"/>
  <c r="J98"/>
  <c r="J32"/>
  <c i="1" r="AG103"/>
  <c i="7" r="J127"/>
  <c r="BE127"/>
  <c r="J35"/>
  <c i="1" r="AV103"/>
  <c i="7" r="F35"/>
  <c i="1" r="AZ103"/>
  <c i="7" r="J100"/>
  <c r="J99"/>
  <c r="F118"/>
  <c r="E116"/>
  <c r="F91"/>
  <c r="E89"/>
  <c r="J41"/>
  <c r="J26"/>
  <c r="E26"/>
  <c r="J121"/>
  <c r="J94"/>
  <c r="J25"/>
  <c r="J23"/>
  <c r="E23"/>
  <c r="J120"/>
  <c r="J93"/>
  <c r="J22"/>
  <c r="J20"/>
  <c r="E20"/>
  <c r="F121"/>
  <c r="F94"/>
  <c r="J19"/>
  <c r="J17"/>
  <c r="E17"/>
  <c r="F120"/>
  <c r="F93"/>
  <c r="J16"/>
  <c r="J14"/>
  <c r="J118"/>
  <c r="J91"/>
  <c r="E7"/>
  <c r="E112"/>
  <c r="E85"/>
  <c i="6" r="J39"/>
  <c r="J38"/>
  <c i="1" r="AY102"/>
  <c i="6" r="J37"/>
  <c i="1" r="AX102"/>
  <c i="6"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105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T176"/>
  <c r="R177"/>
  <c r="R176"/>
  <c r="P177"/>
  <c r="P176"/>
  <c r="BK177"/>
  <c r="BK176"/>
  <c r="J176"/>
  <c r="J177"/>
  <c r="BE177"/>
  <c r="J104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103"/>
  <c r="BI144"/>
  <c r="BH144"/>
  <c r="BG144"/>
  <c r="BF144"/>
  <c r="T144"/>
  <c r="R144"/>
  <c r="P144"/>
  <c r="BK144"/>
  <c r="J144"/>
  <c r="BE144"/>
  <c r="BI142"/>
  <c r="BH142"/>
  <c r="BG142"/>
  <c r="BF142"/>
  <c r="T142"/>
  <c r="T141"/>
  <c r="R142"/>
  <c r="R141"/>
  <c r="P142"/>
  <c r="P141"/>
  <c r="BK142"/>
  <c r="BK141"/>
  <c r="J141"/>
  <c r="J142"/>
  <c r="BE142"/>
  <c r="J102"/>
  <c r="BI140"/>
  <c r="BH140"/>
  <c r="BG140"/>
  <c r="BF140"/>
  <c r="T140"/>
  <c r="T139"/>
  <c r="R140"/>
  <c r="R139"/>
  <c r="P140"/>
  <c r="P139"/>
  <c r="BK140"/>
  <c r="BK139"/>
  <c r="J139"/>
  <c r="J140"/>
  <c r="BE140"/>
  <c r="J101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9"/>
  <c i="1" r="BD102"/>
  <c i="6" r="BH130"/>
  <c r="F38"/>
  <c i="1" r="BC102"/>
  <c i="6" r="BG130"/>
  <c r="F37"/>
  <c i="1" r="BB102"/>
  <c i="6" r="BF130"/>
  <c r="J36"/>
  <c i="1" r="AW102"/>
  <c i="6" r="F36"/>
  <c i="1" r="BA102"/>
  <c i="6" r="T130"/>
  <c r="T129"/>
  <c r="T128"/>
  <c r="T127"/>
  <c r="R130"/>
  <c r="R129"/>
  <c r="R128"/>
  <c r="R127"/>
  <c r="P130"/>
  <c r="P129"/>
  <c r="P128"/>
  <c r="P127"/>
  <c i="1" r="AU102"/>
  <c i="6" r="BK130"/>
  <c r="BK129"/>
  <c r="J129"/>
  <c r="BK128"/>
  <c r="J128"/>
  <c r="BK127"/>
  <c r="J127"/>
  <c r="J98"/>
  <c r="J32"/>
  <c i="1" r="AG102"/>
  <c i="6" r="J130"/>
  <c r="BE130"/>
  <c r="J35"/>
  <c i="1" r="AV102"/>
  <c i="6" r="F35"/>
  <c i="1" r="AZ102"/>
  <c i="6" r="J100"/>
  <c r="J99"/>
  <c r="F121"/>
  <c r="E119"/>
  <c r="F91"/>
  <c r="E89"/>
  <c r="J41"/>
  <c r="J26"/>
  <c r="E26"/>
  <c r="J124"/>
  <c r="J94"/>
  <c r="J25"/>
  <c r="J23"/>
  <c r="E23"/>
  <c r="J123"/>
  <c r="J93"/>
  <c r="J22"/>
  <c r="J20"/>
  <c r="E20"/>
  <c r="F124"/>
  <c r="F94"/>
  <c r="J19"/>
  <c r="J17"/>
  <c r="E17"/>
  <c r="F123"/>
  <c r="F93"/>
  <c r="J16"/>
  <c r="J14"/>
  <c r="J121"/>
  <c r="J91"/>
  <c r="E7"/>
  <c r="E115"/>
  <c r="E85"/>
  <c i="5" r="J39"/>
  <c r="J38"/>
  <c i="1" r="AY100"/>
  <c i="5" r="J37"/>
  <c i="1" r="AX100"/>
  <c i="5" r="BI155"/>
  <c r="BH155"/>
  <c r="BG155"/>
  <c r="BF155"/>
  <c r="T155"/>
  <c r="T154"/>
  <c r="R155"/>
  <c r="R154"/>
  <c r="P155"/>
  <c r="P154"/>
  <c r="BK155"/>
  <c r="BK154"/>
  <c r="J154"/>
  <c r="J155"/>
  <c r="BE155"/>
  <c r="J107"/>
  <c r="BI152"/>
  <c r="BH152"/>
  <c r="BG152"/>
  <c r="BF152"/>
  <c r="T152"/>
  <c r="T151"/>
  <c r="R152"/>
  <c r="R151"/>
  <c r="P152"/>
  <c r="P151"/>
  <c r="BK152"/>
  <c r="BK151"/>
  <c r="J151"/>
  <c r="J152"/>
  <c r="BE152"/>
  <c r="J106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105"/>
  <c r="BI145"/>
  <c r="BH145"/>
  <c r="BG145"/>
  <c r="BF145"/>
  <c r="T145"/>
  <c r="T144"/>
  <c r="T143"/>
  <c r="R145"/>
  <c r="R144"/>
  <c r="R143"/>
  <c r="P145"/>
  <c r="P144"/>
  <c r="P143"/>
  <c r="BK145"/>
  <c r="BK144"/>
  <c r="J144"/>
  <c r="BK143"/>
  <c r="J143"/>
  <c r="J145"/>
  <c r="BE145"/>
  <c r="J104"/>
  <c r="J10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6"/>
  <c r="BH136"/>
  <c r="BG136"/>
  <c r="BF136"/>
  <c r="T136"/>
  <c r="T135"/>
  <c r="R136"/>
  <c r="R135"/>
  <c r="P136"/>
  <c r="P135"/>
  <c r="BK136"/>
  <c r="BK135"/>
  <c r="J135"/>
  <c r="J136"/>
  <c r="BE136"/>
  <c r="J102"/>
  <c r="BI134"/>
  <c r="BH134"/>
  <c r="BG134"/>
  <c r="BF134"/>
  <c r="T134"/>
  <c r="T133"/>
  <c r="R134"/>
  <c r="R133"/>
  <c r="P134"/>
  <c r="P133"/>
  <c r="BK134"/>
  <c r="BK133"/>
  <c r="J133"/>
  <c r="J134"/>
  <c r="BE134"/>
  <c r="J101"/>
  <c r="BI132"/>
  <c r="F39"/>
  <c i="1" r="BD100"/>
  <c i="5" r="BH132"/>
  <c r="F38"/>
  <c i="1" r="BC100"/>
  <c i="5" r="BG132"/>
  <c r="F37"/>
  <c i="1" r="BB100"/>
  <c i="5" r="BF132"/>
  <c r="J36"/>
  <c i="1" r="AW100"/>
  <c i="5" r="F36"/>
  <c i="1" r="BA100"/>
  <c i="5" r="T132"/>
  <c r="T131"/>
  <c r="T130"/>
  <c r="T129"/>
  <c r="R132"/>
  <c r="R131"/>
  <c r="R130"/>
  <c r="R129"/>
  <c r="P132"/>
  <c r="P131"/>
  <c r="P130"/>
  <c r="P129"/>
  <c i="1" r="AU100"/>
  <c i="5" r="BK132"/>
  <c r="BK131"/>
  <c r="J131"/>
  <c r="BK130"/>
  <c r="J130"/>
  <c r="BK129"/>
  <c r="J129"/>
  <c r="J98"/>
  <c r="J32"/>
  <c i="1" r="AG100"/>
  <c i="5" r="J132"/>
  <c r="BE132"/>
  <c r="J35"/>
  <c i="1" r="AV100"/>
  <c i="5" r="F35"/>
  <c i="1" r="AZ100"/>
  <c i="5" r="J100"/>
  <c r="J99"/>
  <c r="F123"/>
  <c r="E121"/>
  <c r="F91"/>
  <c r="E89"/>
  <c r="J41"/>
  <c r="J26"/>
  <c r="E26"/>
  <c r="J126"/>
  <c r="J94"/>
  <c r="J25"/>
  <c r="J23"/>
  <c r="E23"/>
  <c r="J125"/>
  <c r="J93"/>
  <c r="J22"/>
  <c r="J20"/>
  <c r="E20"/>
  <c r="F126"/>
  <c r="F94"/>
  <c r="J19"/>
  <c r="J17"/>
  <c r="E17"/>
  <c r="F125"/>
  <c r="F93"/>
  <c r="J16"/>
  <c r="J14"/>
  <c r="J123"/>
  <c r="J91"/>
  <c r="E7"/>
  <c r="E117"/>
  <c r="E85"/>
  <c i="4" r="J39"/>
  <c r="J38"/>
  <c i="1" r="AY99"/>
  <c i="4" r="J37"/>
  <c i="1" r="AX99"/>
  <c i="4"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T298"/>
  <c r="R299"/>
  <c r="R298"/>
  <c r="P299"/>
  <c r="P298"/>
  <c r="BK299"/>
  <c r="BK298"/>
  <c r="J298"/>
  <c r="J299"/>
  <c r="BE299"/>
  <c r="J108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8"/>
  <c r="BH288"/>
  <c r="BG288"/>
  <c r="BF288"/>
  <c r="T288"/>
  <c r="T287"/>
  <c r="R288"/>
  <c r="R287"/>
  <c r="P288"/>
  <c r="P287"/>
  <c r="BK288"/>
  <c r="BK287"/>
  <c r="J287"/>
  <c r="J288"/>
  <c r="BE288"/>
  <c r="J107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6"/>
  <c r="BH226"/>
  <c r="BG226"/>
  <c r="BF226"/>
  <c r="T226"/>
  <c r="T225"/>
  <c r="R226"/>
  <c r="R225"/>
  <c r="P226"/>
  <c r="P225"/>
  <c r="BK226"/>
  <c r="BK225"/>
  <c r="J225"/>
  <c r="J226"/>
  <c r="BE226"/>
  <c r="J106"/>
  <c r="BI222"/>
  <c r="BH222"/>
  <c r="BG222"/>
  <c r="BF222"/>
  <c r="T222"/>
  <c r="T221"/>
  <c r="R222"/>
  <c r="R221"/>
  <c r="P222"/>
  <c r="P221"/>
  <c r="BK222"/>
  <c r="BK221"/>
  <c r="J221"/>
  <c r="J222"/>
  <c r="BE222"/>
  <c r="J105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2"/>
  <c r="BH212"/>
  <c r="BG212"/>
  <c r="BF212"/>
  <c r="T212"/>
  <c r="T211"/>
  <c r="R212"/>
  <c r="R211"/>
  <c r="P212"/>
  <c r="P211"/>
  <c r="BK212"/>
  <c r="BK211"/>
  <c r="J211"/>
  <c r="J212"/>
  <c r="BE212"/>
  <c r="J104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7"/>
  <c r="BH207"/>
  <c r="BG207"/>
  <c r="BF207"/>
  <c r="T207"/>
  <c r="T206"/>
  <c r="T205"/>
  <c r="R207"/>
  <c r="R206"/>
  <c r="R205"/>
  <c r="P207"/>
  <c r="P206"/>
  <c r="P205"/>
  <c r="BK207"/>
  <c r="BK206"/>
  <c r="J206"/>
  <c r="BK205"/>
  <c r="J205"/>
  <c r="J207"/>
  <c r="BE207"/>
  <c r="J103"/>
  <c r="J102"/>
  <c r="BI203"/>
  <c r="BH203"/>
  <c r="BG203"/>
  <c r="BF203"/>
  <c r="T203"/>
  <c r="R203"/>
  <c r="P203"/>
  <c r="BK203"/>
  <c r="J203"/>
  <c r="BE203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T166"/>
  <c r="R167"/>
  <c r="R166"/>
  <c r="P167"/>
  <c r="P166"/>
  <c r="BK167"/>
  <c r="BK166"/>
  <c r="J166"/>
  <c r="J167"/>
  <c r="BE167"/>
  <c r="J101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F39"/>
  <c i="1" r="BD99"/>
  <c i="4" r="BH133"/>
  <c r="F38"/>
  <c i="1" r="BC99"/>
  <c i="4" r="BG133"/>
  <c r="F37"/>
  <c i="1" r="BB99"/>
  <c i="4" r="BF133"/>
  <c r="J36"/>
  <c i="1" r="AW99"/>
  <c i="4" r="F36"/>
  <c i="1" r="BA99"/>
  <c i="4" r="T133"/>
  <c r="T132"/>
  <c r="T131"/>
  <c r="T130"/>
  <c r="R133"/>
  <c r="R132"/>
  <c r="R131"/>
  <c r="R130"/>
  <c r="P133"/>
  <c r="P132"/>
  <c r="P131"/>
  <c r="P130"/>
  <c i="1" r="AU99"/>
  <c i="4" r="BK133"/>
  <c r="BK132"/>
  <c r="J132"/>
  <c r="BK131"/>
  <c r="J131"/>
  <c r="BK130"/>
  <c r="J130"/>
  <c r="J98"/>
  <c r="J32"/>
  <c i="1" r="AG99"/>
  <c i="4" r="J133"/>
  <c r="BE133"/>
  <c r="J35"/>
  <c i="1" r="AV99"/>
  <c i="4" r="F35"/>
  <c i="1" r="AZ99"/>
  <c i="4" r="J100"/>
  <c r="J99"/>
  <c r="F124"/>
  <c r="E122"/>
  <c r="F91"/>
  <c r="E89"/>
  <c r="J41"/>
  <c r="J26"/>
  <c r="E26"/>
  <c r="J127"/>
  <c r="J94"/>
  <c r="J25"/>
  <c r="J23"/>
  <c r="E23"/>
  <c r="J126"/>
  <c r="J93"/>
  <c r="J22"/>
  <c r="J20"/>
  <c r="E20"/>
  <c r="F127"/>
  <c r="F94"/>
  <c r="J19"/>
  <c r="J17"/>
  <c r="E17"/>
  <c r="F126"/>
  <c r="F93"/>
  <c r="J16"/>
  <c r="J14"/>
  <c r="J124"/>
  <c r="J91"/>
  <c r="E7"/>
  <c r="E118"/>
  <c r="E85"/>
  <c i="3" r="J39"/>
  <c r="J38"/>
  <c i="1" r="AY97"/>
  <c i="3" r="J37"/>
  <c i="1" r="AX97"/>
  <c i="3" r="BI154"/>
  <c r="BH154"/>
  <c r="BG154"/>
  <c r="BF154"/>
  <c r="T154"/>
  <c r="T153"/>
  <c r="R154"/>
  <c r="R153"/>
  <c r="P154"/>
  <c r="P153"/>
  <c r="BK154"/>
  <c r="BK153"/>
  <c r="J153"/>
  <c r="J154"/>
  <c r="BE154"/>
  <c r="J107"/>
  <c r="BI151"/>
  <c r="BH151"/>
  <c r="BG151"/>
  <c r="BF151"/>
  <c r="T151"/>
  <c r="T150"/>
  <c r="R151"/>
  <c r="R150"/>
  <c r="P151"/>
  <c r="P150"/>
  <c r="BK151"/>
  <c r="BK150"/>
  <c r="J150"/>
  <c r="J151"/>
  <c r="BE151"/>
  <c r="J106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105"/>
  <c r="BI145"/>
  <c r="BH145"/>
  <c r="BG145"/>
  <c r="BF145"/>
  <c r="T145"/>
  <c r="T144"/>
  <c r="T143"/>
  <c r="R145"/>
  <c r="R144"/>
  <c r="R143"/>
  <c r="P145"/>
  <c r="P144"/>
  <c r="P143"/>
  <c r="BK145"/>
  <c r="BK144"/>
  <c r="J144"/>
  <c r="BK143"/>
  <c r="J143"/>
  <c r="J145"/>
  <c r="BE145"/>
  <c r="J104"/>
  <c r="J103"/>
  <c r="BI142"/>
  <c r="BH142"/>
  <c r="BG142"/>
  <c r="BF142"/>
  <c r="T142"/>
  <c r="T141"/>
  <c r="R142"/>
  <c r="R141"/>
  <c r="P142"/>
  <c r="P141"/>
  <c r="BK142"/>
  <c r="BK141"/>
  <c r="J141"/>
  <c r="J142"/>
  <c r="BE142"/>
  <c r="J102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101"/>
  <c r="BI132"/>
  <c r="F39"/>
  <c i="1" r="BD97"/>
  <c i="3" r="BH132"/>
  <c r="F38"/>
  <c i="1" r="BC97"/>
  <c i="3" r="BG132"/>
  <c r="F37"/>
  <c i="1" r="BB97"/>
  <c i="3" r="BF132"/>
  <c r="J36"/>
  <c i="1" r="AW97"/>
  <c i="3" r="F36"/>
  <c i="1" r="BA97"/>
  <c i="3" r="T132"/>
  <c r="T131"/>
  <c r="T130"/>
  <c r="T129"/>
  <c r="R132"/>
  <c r="R131"/>
  <c r="R130"/>
  <c r="R129"/>
  <c r="P132"/>
  <c r="P131"/>
  <c r="P130"/>
  <c r="P129"/>
  <c i="1" r="AU97"/>
  <c i="3" r="BK132"/>
  <c r="BK131"/>
  <c r="J131"/>
  <c r="BK130"/>
  <c r="J130"/>
  <c r="BK129"/>
  <c r="J129"/>
  <c r="J98"/>
  <c r="J32"/>
  <c i="1" r="AG97"/>
  <c i="3" r="J132"/>
  <c r="BE132"/>
  <c r="J35"/>
  <c i="1" r="AV97"/>
  <c i="3" r="F35"/>
  <c i="1" r="AZ97"/>
  <c i="3" r="J100"/>
  <c r="J99"/>
  <c r="F123"/>
  <c r="E121"/>
  <c r="F91"/>
  <c r="E89"/>
  <c r="J41"/>
  <c r="J26"/>
  <c r="E26"/>
  <c r="J126"/>
  <c r="J94"/>
  <c r="J25"/>
  <c r="J23"/>
  <c r="E23"/>
  <c r="J125"/>
  <c r="J93"/>
  <c r="J22"/>
  <c r="J20"/>
  <c r="E20"/>
  <c r="F126"/>
  <c r="F94"/>
  <c r="J19"/>
  <c r="J17"/>
  <c r="E17"/>
  <c r="F125"/>
  <c r="F93"/>
  <c r="J16"/>
  <c r="J14"/>
  <c r="J123"/>
  <c r="J91"/>
  <c r="E7"/>
  <c r="E117"/>
  <c r="E85"/>
  <c i="2" r="J39"/>
  <c r="J38"/>
  <c i="1" r="AY96"/>
  <c i="2" r="J37"/>
  <c i="1" r="AX96"/>
  <c i="2"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T262"/>
  <c r="R263"/>
  <c r="R262"/>
  <c r="P263"/>
  <c r="P262"/>
  <c r="BK263"/>
  <c r="BK262"/>
  <c r="J262"/>
  <c r="J263"/>
  <c r="BE263"/>
  <c r="J107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2"/>
  <c r="BH252"/>
  <c r="BG252"/>
  <c r="BF252"/>
  <c r="T252"/>
  <c r="T251"/>
  <c r="R252"/>
  <c r="R251"/>
  <c r="P252"/>
  <c r="P251"/>
  <c r="BK252"/>
  <c r="BK251"/>
  <c r="J251"/>
  <c r="J252"/>
  <c r="BE252"/>
  <c r="J106"/>
  <c r="BI248"/>
  <c r="BH248"/>
  <c r="BG248"/>
  <c r="BF248"/>
  <c r="T248"/>
  <c r="R248"/>
  <c r="P248"/>
  <c r="BK248"/>
  <c r="J248"/>
  <c r="BE248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26"/>
  <c r="BH226"/>
  <c r="BG226"/>
  <c r="BF226"/>
  <c r="T226"/>
  <c r="R226"/>
  <c r="P226"/>
  <c r="BK226"/>
  <c r="J226"/>
  <c r="BE226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T185"/>
  <c r="R186"/>
  <c r="R185"/>
  <c r="P186"/>
  <c r="P185"/>
  <c r="BK186"/>
  <c r="BK185"/>
  <c r="J185"/>
  <c r="J186"/>
  <c r="BE186"/>
  <c r="J105"/>
  <c r="BI182"/>
  <c r="BH182"/>
  <c r="BG182"/>
  <c r="BF182"/>
  <c r="T182"/>
  <c r="T181"/>
  <c r="R182"/>
  <c r="R181"/>
  <c r="P182"/>
  <c r="P181"/>
  <c r="BK182"/>
  <c r="BK181"/>
  <c r="J181"/>
  <c r="J182"/>
  <c r="BE182"/>
  <c r="J104"/>
  <c r="BI179"/>
  <c r="BH179"/>
  <c r="BG179"/>
  <c r="BF179"/>
  <c r="T179"/>
  <c r="R179"/>
  <c r="P179"/>
  <c r="BK179"/>
  <c r="J179"/>
  <c r="BE179"/>
  <c r="BI176"/>
  <c r="BH176"/>
  <c r="BG176"/>
  <c r="BF176"/>
  <c r="T176"/>
  <c r="T175"/>
  <c r="R176"/>
  <c r="R175"/>
  <c r="P176"/>
  <c r="P175"/>
  <c r="BK176"/>
  <c r="BK175"/>
  <c r="J175"/>
  <c r="J176"/>
  <c r="BE176"/>
  <c r="J103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9"/>
  <c r="BH159"/>
  <c r="BG159"/>
  <c r="BF159"/>
  <c r="T159"/>
  <c r="T158"/>
  <c r="T157"/>
  <c r="R159"/>
  <c r="R158"/>
  <c r="R157"/>
  <c r="P159"/>
  <c r="P158"/>
  <c r="P157"/>
  <c r="BK159"/>
  <c r="BK158"/>
  <c r="J158"/>
  <c r="BK157"/>
  <c r="J157"/>
  <c r="J159"/>
  <c r="BE159"/>
  <c r="J102"/>
  <c r="J101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F39"/>
  <c i="1" r="BD96"/>
  <c i="2" r="BH132"/>
  <c r="F38"/>
  <c i="1" r="BC96"/>
  <c i="2" r="BG132"/>
  <c r="F37"/>
  <c i="1" r="BB96"/>
  <c i="2" r="BF132"/>
  <c r="J36"/>
  <c i="1" r="AW96"/>
  <c i="2" r="F36"/>
  <c i="1" r="BA96"/>
  <c i="2" r="T132"/>
  <c r="T131"/>
  <c r="T130"/>
  <c r="T129"/>
  <c r="R132"/>
  <c r="R131"/>
  <c r="R130"/>
  <c r="R129"/>
  <c r="P132"/>
  <c r="P131"/>
  <c r="P130"/>
  <c r="P129"/>
  <c i="1" r="AU96"/>
  <c i="2" r="BK132"/>
  <c r="BK131"/>
  <c r="J131"/>
  <c r="BK130"/>
  <c r="J130"/>
  <c r="BK129"/>
  <c r="J129"/>
  <c r="J98"/>
  <c r="J32"/>
  <c i="1" r="AG96"/>
  <c i="2" r="J132"/>
  <c r="BE132"/>
  <c r="J35"/>
  <c i="1" r="AV96"/>
  <c i="2" r="F35"/>
  <c i="1" r="AZ96"/>
  <c i="2" r="J100"/>
  <c r="J99"/>
  <c r="F123"/>
  <c r="E121"/>
  <c r="F91"/>
  <c r="E89"/>
  <c r="J41"/>
  <c r="J26"/>
  <c r="E26"/>
  <c r="J126"/>
  <c r="J94"/>
  <c r="J25"/>
  <c r="J23"/>
  <c r="E23"/>
  <c r="J125"/>
  <c r="J93"/>
  <c r="J22"/>
  <c r="J20"/>
  <c r="E20"/>
  <c r="F126"/>
  <c r="F94"/>
  <c r="J19"/>
  <c r="J17"/>
  <c r="E17"/>
  <c r="F125"/>
  <c r="F93"/>
  <c r="J16"/>
  <c r="J14"/>
  <c r="J123"/>
  <c r="J91"/>
  <c r="E7"/>
  <c r="E117"/>
  <c r="E85"/>
  <c i="1" r="BD110"/>
  <c r="BC110"/>
  <c r="BB110"/>
  <c r="BA110"/>
  <c r="AZ110"/>
  <c r="AY110"/>
  <c r="AX110"/>
  <c r="AW110"/>
  <c r="AV110"/>
  <c r="AU110"/>
  <c r="AT110"/>
  <c r="AS110"/>
  <c r="AG110"/>
  <c r="BD107"/>
  <c r="BC107"/>
  <c r="BB107"/>
  <c r="BA107"/>
  <c r="AZ107"/>
  <c r="AY107"/>
  <c r="AX107"/>
  <c r="AW107"/>
  <c r="AV107"/>
  <c r="AU107"/>
  <c r="AT107"/>
  <c r="AS107"/>
  <c r="AG107"/>
  <c r="BD104"/>
  <c r="BC104"/>
  <c r="BB104"/>
  <c r="BA104"/>
  <c r="AZ104"/>
  <c r="AY104"/>
  <c r="AX104"/>
  <c r="AW104"/>
  <c r="AV104"/>
  <c r="AU104"/>
  <c r="AT104"/>
  <c r="AS104"/>
  <c r="AG104"/>
  <c r="BD101"/>
  <c r="BC101"/>
  <c r="BB101"/>
  <c r="BA101"/>
  <c r="AZ101"/>
  <c r="AY101"/>
  <c r="AX101"/>
  <c r="AW101"/>
  <c r="AV101"/>
  <c r="AU101"/>
  <c r="AT101"/>
  <c r="AS101"/>
  <c r="AG101"/>
  <c r="BD98"/>
  <c r="BC98"/>
  <c r="BB98"/>
  <c r="BA98"/>
  <c r="AZ98"/>
  <c r="AY98"/>
  <c r="AX98"/>
  <c r="AW98"/>
  <c r="AV98"/>
  <c r="AU98"/>
  <c r="AT98"/>
  <c r="AS98"/>
  <c r="AG98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12"/>
  <c r="AN112"/>
  <c r="AT111"/>
  <c r="AN111"/>
  <c r="AN110"/>
  <c r="AT109"/>
  <c r="AN109"/>
  <c r="AT108"/>
  <c r="AN108"/>
  <c r="AN107"/>
  <c r="AT106"/>
  <c r="AN106"/>
  <c r="AT105"/>
  <c r="AN105"/>
  <c r="AN104"/>
  <c r="AT103"/>
  <c r="AN103"/>
  <c r="AT102"/>
  <c r="AN102"/>
  <c r="AN101"/>
  <c r="AT100"/>
  <c r="AN100"/>
  <c r="AT99"/>
  <c r="AN99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<sst xmlns="http://schemas.openxmlformats.org/spreadsheetml/2006/main">
  <si>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</si>
  <si>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</si>
  <si>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</si>
  <si>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</si>
  <si>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</si>
  <si>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{73a546fc-0a74-47cd-8e45-36faacac5170}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</si>
  <si>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</si>
  <si>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</si>
  <si>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</si>
  <si>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</si>
  <si>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</si>
  <si>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</si>
  <si>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</si>
  <si>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</si>
  <si>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2019/09C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</si>
  <si>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</si>
  <si>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</si>
  <si>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v úseku Hlinsko v čechách - Žďárec u Skutče</t>
  </si>
  <si>
    <t>KSO:</t>
  </si>
  <si>
    <t>821 21</t>
  </si>
  <si>
    <t>CC-CZ:</t>
  </si>
  <si>
    <t>2141</t>
  </si>
  <si>
    <t>Místo:</t>
  </si>
  <si>
    <t xml:space="preserve"> </t>
  </si>
  <si>
    <t>Datum:</t>
  </si>
  <si>
    <t>29. 5. 2019</t>
  </si>
  <si>
    <t>CZ-CPV:</t>
  </si>
  <si>
    <t>50225000-8</t>
  </si>
  <si>
    <t>Zadavatel:</t>
  </si>
  <si>
    <t>IČ:</t>
  </si>
  <si>
    <t>70994234</t>
  </si>
  <si>
    <t>SŽDC s.o., OŘ Hradec Králové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</si>
  <si>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</si>
  <si>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</si>
  <si>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</si>
  <si>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</si>
  <si>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</si>
  <si>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</si>
  <si>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</si>
  <si>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</si>
  <si>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</si>
  <si>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</si>
  <si>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</si>
  <si>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</si>
  <si>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</si>
  <si>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</si>
  <si>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</si>
  <si>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</si>
  <si>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</si>
  <si>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</si>
  <si>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</si>
  <si>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</si>
  <si>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</si>
  <si>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</si>
  <si>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</si>
  <si>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</si>
  <si>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</si>
  <si>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</si>
  <si>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</si>
  <si>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</si>
  <si>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</si>
  <si>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</si>
  <si>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</si>
  <si>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</si>
  <si>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</si>
  <si>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</si>
  <si>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</si>
  <si>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</si>
  <si>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</si>
  <si>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</si>
  <si>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</si>
  <si>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</si>
  <si>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</si>
  <si>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</si>
  <si>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</si>
  <si>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</si>
  <si>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</si>
  <si>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</si>
  <si>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</si>
  <si>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</si>
  <si>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</si>
  <si>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</si>
  <si>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</si>
  <si>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</si>
  <si>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</si>
  <si>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2019/09.1</t>
  </si>
  <si>
    <t>SO 01 - Most v km 45,766</t>
  </si>
  <si>
    <t>STA</t>
  </si>
  <si>
    <t>1</t>
  </si>
  <si>
    <t>{b7571455-af4b-494e-bbc7-c0f7afcecd27}</t>
  </si>
  <si>
    <t>2</t>
  </si>
  <si>
    <t>/</t>
  </si>
  <si>
    <t>SO01 - stavební část</t>
  </si>
  <si>
    <t>Most v km 45,766</t>
  </si>
  <si>
    <t>Soupis</t>
  </si>
  <si>
    <t>{9ab3bbff-1fdf-485f-bd85-0a1a66b6bc34}</t>
  </si>
  <si>
    <t>SO01 - VRN</t>
  </si>
  <si>
    <t>{4e0ac7bb-1f6a-4cdc-9223-0e87fa8ebedd}</t>
  </si>
  <si>
    <t>2019/09.2</t>
  </si>
  <si>
    <t>SO 02 - Most v km 46,599</t>
  </si>
  <si>
    <t>{c3a852ae-6955-4bb9-a1cd-ac3989d96d23}</t>
  </si>
  <si>
    <t>SO02 - stavební část</t>
  </si>
  <si>
    <t>Most v km 46,599</t>
  </si>
  <si>
    <t>{3fc27f2b-71ac-4179-a21e-009f54d4eb63}</t>
  </si>
  <si>
    <t>SO02 - VRN</t>
  </si>
  <si>
    <t>{c0167af6-eac0-4e97-9583-ac1baf455300}</t>
  </si>
  <si>
    <t>2019/09.3</t>
  </si>
  <si>
    <t>SO 03 - Most v km 47,241</t>
  </si>
  <si>
    <t>{b54946a4-94cb-4d8e-97f6-ed89c72e00b4}</t>
  </si>
  <si>
    <t>SO 03</t>
  </si>
  <si>
    <t>stavební část - most v km 47,241</t>
  </si>
  <si>
    <t>{74a3a334-a6a6-46d5-ba0a-87876221f67f}</t>
  </si>
  <si>
    <t>SO 03 - VRN</t>
  </si>
  <si>
    <t>Most v km 47,241</t>
  </si>
  <si>
    <t>{d0940636-6b94-4170-8492-ea32006e2f40}</t>
  </si>
  <si>
    <t>2019/09.4</t>
  </si>
  <si>
    <t>SO 04 - Most v km 48,504</t>
  </si>
  <si>
    <t>{f2193b10-0eea-471c-97fd-250d618651d7}</t>
  </si>
  <si>
    <t>SO 04</t>
  </si>
  <si>
    <t>Stavební část - Most v km 48,504</t>
  </si>
  <si>
    <t>{3aff8050-6276-4788-8081-20d8efceb173}</t>
  </si>
  <si>
    <t>SO 04 - VRN</t>
  </si>
  <si>
    <t>Most v km 48,504</t>
  </si>
  <si>
    <t>{6a12d6df-cfa7-4d92-81bd-b94ed80bc5d7}</t>
  </si>
  <si>
    <t>2019/09.5</t>
  </si>
  <si>
    <t>SO 05 - Most v km 52,636</t>
  </si>
  <si>
    <t>{fbdfd2b5-94e5-4fb9-b79b-157fe96c5200}</t>
  </si>
  <si>
    <t>SO 05</t>
  </si>
  <si>
    <t>Stavební část - Most v km 52,636</t>
  </si>
  <si>
    <t>{fbf72833-0400-43a7-a993-02dc4aa85bd6}</t>
  </si>
  <si>
    <t>SO 05 - VRN</t>
  </si>
  <si>
    <t>Most v km 52,636</t>
  </si>
  <si>
    <t>{396f884b-8cbb-4fbb-a94f-6f875f95e462}</t>
  </si>
  <si>
    <t>2019/09.6</t>
  </si>
  <si>
    <t>SO 06 - Propustek v km 54,274</t>
  </si>
  <si>
    <t>{602cd218-63fe-4dbb-8995-6d99932e43b3}</t>
  </si>
  <si>
    <t>SO 06</t>
  </si>
  <si>
    <t xml:space="preserve">Stavební část  - Propustek v km 54,274</t>
  </si>
  <si>
    <t>{353a9c4a-fbb4-46a4-a8b6-c3a4e08011b3}</t>
  </si>
  <si>
    <t>SO 06 - VRN</t>
  </si>
  <si>
    <t>Propustek v km 54,274</t>
  </si>
  <si>
    <t>{17374637-1bd2-4b91-8818-c7cc7faa5dd1}</t>
  </si>
  <si>
    <t>KRYCÍ LIST SOUPISU PRACÍ</t>
  </si>
  <si>
    <t>Objekt:</t>
  </si>
  <si>
    <t>2019/09.1 - SO 01 - Most v km 45,766</t>
  </si>
  <si>
    <t>Soupis:</t>
  </si>
  <si>
    <t>SO01 - stavební část - Most v km 45,766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</si>
  <si>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</si>
  <si>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</si>
  <si>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</si>
  <si>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</si>
  <si>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</si>
  <si>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</si>
  <si>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</si>
  <si>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PSV - Práce a dodávky PSV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</si>
  <si>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</si>
  <si>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</si>
  <si>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</si>
  <si>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</si>
  <si>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</si>
  <si>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</si>
  <si>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</si>
  <si>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</si>
  <si>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</si>
  <si>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</si>
  <si>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</si>
  <si>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</si>
  <si>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</si>
  <si>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</si>
  <si>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</si>
  <si>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</si>
  <si>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</si>
  <si>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</si>
  <si>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</si>
  <si>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</si>
  <si>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</si>
  <si>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</si>
  <si>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</si>
  <si>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</si>
  <si>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</si>
  <si>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</si>
  <si>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</si>
  <si>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</si>
  <si>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</si>
  <si>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846862956</t>
  </si>
  <si>
    <t>111201401</t>
  </si>
  <si>
    <t>Spálení křovin a stromů průměru kmene do 100 mm</t>
  </si>
  <si>
    <t>2106106383</t>
  </si>
  <si>
    <t>3</t>
  </si>
  <si>
    <t>112201102</t>
  </si>
  <si>
    <t>Odstranění pařezů D do 500 mm</t>
  </si>
  <si>
    <t>kus</t>
  </si>
  <si>
    <t>-1411472154</t>
  </si>
  <si>
    <t>132302631</t>
  </si>
  <si>
    <t>Hloubení rýh š do 2000 mm vedle kolejí ručně přes 2 m3 v hornině tř. 4</t>
  </si>
  <si>
    <t>m3</t>
  </si>
  <si>
    <t>-355708187</t>
  </si>
  <si>
    <t>P</t>
  </si>
  <si>
    <t>Poznámka k položce:_x000d_
pažená vykopávka pro ŽB římsu</t>
  </si>
  <si>
    <t>VV</t>
  </si>
  <si>
    <t>(10*1*1,2)*2</t>
  </si>
  <si>
    <t>5</t>
  </si>
  <si>
    <t>132302639</t>
  </si>
  <si>
    <t>Příplatek za lepivost u hloubení rýh š do 2000 mm vedle kolejí ručně přes 2 m3 v hornině tř. 4</t>
  </si>
  <si>
    <t>-571775918</t>
  </si>
  <si>
    <t>6</t>
  </si>
  <si>
    <t>151103111</t>
  </si>
  <si>
    <t>Odstranění příložného pažení a rozepření stěn kolejového lože do 20 m2 hl do 2 m</t>
  </si>
  <si>
    <t>-610256174</t>
  </si>
  <si>
    <t>7</t>
  </si>
  <si>
    <t>151203101</t>
  </si>
  <si>
    <t>Zřízení zátažného pažení a rozepření stěn kolejového lože do 20 m2 hl do 2 m</t>
  </si>
  <si>
    <t>-1430529274</t>
  </si>
  <si>
    <t>(10*1,5)*2</t>
  </si>
  <si>
    <t>8</t>
  </si>
  <si>
    <t>161103114</t>
  </si>
  <si>
    <t>Svislé přemístění sypaniny v nad 14 do 17 m</t>
  </si>
  <si>
    <t>1438629551</t>
  </si>
  <si>
    <t>24+14</t>
  </si>
  <si>
    <t>9</t>
  </si>
  <si>
    <t>167111111</t>
  </si>
  <si>
    <t>Nakládání rubaniny z horniny suché</t>
  </si>
  <si>
    <t>-742987614</t>
  </si>
  <si>
    <t>10</t>
  </si>
  <si>
    <t>175101201</t>
  </si>
  <si>
    <t>Obsypání objektu nad přilehlým původním terénem sypaninou bez prohození sítem, uloženou do 3 m</t>
  </si>
  <si>
    <t>1740205687</t>
  </si>
  <si>
    <t>Poznámka k položce:_x000d_
zpětný zásyp tělesa za novými ŽB římsami</t>
  </si>
  <si>
    <t>24-6</t>
  </si>
  <si>
    <t>11</t>
  </si>
  <si>
    <t>181202305</t>
  </si>
  <si>
    <t>Úprava pláně na násypech se zhutněním</t>
  </si>
  <si>
    <t>1837919736</t>
  </si>
  <si>
    <t>Poznámka k položce:_x000d_
rozprostření části odtěžené horniny po tělese železničního náspu</t>
  </si>
  <si>
    <t>(24/2+14)*10</t>
  </si>
  <si>
    <t>12</t>
  </si>
  <si>
    <t>182101101</t>
  </si>
  <si>
    <t>Svahování v zářezech v hornině tř. 1 až 4</t>
  </si>
  <si>
    <t>-1728086044</t>
  </si>
  <si>
    <t>13</t>
  </si>
  <si>
    <t>938121111</t>
  </si>
  <si>
    <t>Odstranění náletových křovin, dřevin a travnatého porostu ve výškách v okolí říms a křídel</t>
  </si>
  <si>
    <t>-1425246733</t>
  </si>
  <si>
    <t>(6+10+6+6+10+6)*2</t>
  </si>
  <si>
    <t>14</t>
  </si>
  <si>
    <t>938122211</t>
  </si>
  <si>
    <t>Hubení porostů na mostech herbicidy postřikovačem</t>
  </si>
  <si>
    <t>-345163525</t>
  </si>
  <si>
    <t>938131111</t>
  </si>
  <si>
    <t>Odstranění přebytečné zeminy (nánosů) u říms průčelního zdiva a křídel ručně</t>
  </si>
  <si>
    <t>-1379107744</t>
  </si>
  <si>
    <t>(6+6+8+8)*(1*0,5)</t>
  </si>
  <si>
    <t>PSV</t>
  </si>
  <si>
    <t>Práce a dodávky PSV</t>
  </si>
  <si>
    <t>Svislé a kompletní konstrukce</t>
  </si>
  <si>
    <t>16</t>
  </si>
  <si>
    <t>317171126</t>
  </si>
  <si>
    <t>Kotvení monolitického betonu římsy do mostovky kotvou do vývrtu</t>
  </si>
  <si>
    <t>-954425214</t>
  </si>
  <si>
    <t>Poznámka k položce:_x000d_
2ks/bm římsy</t>
  </si>
  <si>
    <t>20*2</t>
  </si>
  <si>
    <t>17</t>
  </si>
  <si>
    <t>M</t>
  </si>
  <si>
    <t>54879202</t>
  </si>
  <si>
    <t xml:space="preserve">kotva do vývrtu pro kotvení mostní  římsy</t>
  </si>
  <si>
    <t>1119788867</t>
  </si>
  <si>
    <t>18</t>
  </si>
  <si>
    <t>317321118</t>
  </si>
  <si>
    <t>Mostní římsy ze ŽB C 30/37</t>
  </si>
  <si>
    <t>-8902485</t>
  </si>
  <si>
    <t>Poznámka k položce:_x000d_
ŽB římsa tvaru L tl.0,4-0,5 výška 0,6m základna 1,0m</t>
  </si>
  <si>
    <t>((0,4*0,6)+(0,6*0,5))*20</t>
  </si>
  <si>
    <t>10,8*1,2 'Přepočtené koeficientem množství</t>
  </si>
  <si>
    <t>19</t>
  </si>
  <si>
    <t>317353121</t>
  </si>
  <si>
    <t>Bednění mostních říms všech tvarů - zřízení</t>
  </si>
  <si>
    <t>790718627</t>
  </si>
  <si>
    <t>((0,6+0,5+0,6+0,6))*20+(4*0,6)</t>
  </si>
  <si>
    <t>20</t>
  </si>
  <si>
    <t>317353221</t>
  </si>
  <si>
    <t>Bednění mostních říms všech tvarů - odstranění</t>
  </si>
  <si>
    <t>1762692670</t>
  </si>
  <si>
    <t>317361116</t>
  </si>
  <si>
    <t>Výztuž mostních říms z betonářské oceli 10 505</t>
  </si>
  <si>
    <t>t</t>
  </si>
  <si>
    <t>1453742059</t>
  </si>
  <si>
    <t>10,8*0,15</t>
  </si>
  <si>
    <t>22</t>
  </si>
  <si>
    <t>334951113</t>
  </si>
  <si>
    <t>Podpěrné skruže dočasné ze dřeva z hranolů - zřízení</t>
  </si>
  <si>
    <t>1183930515</t>
  </si>
  <si>
    <t>Poznámka k položce:_x000d_
podepření bednění říms</t>
  </si>
  <si>
    <t>23</t>
  </si>
  <si>
    <t>334952113</t>
  </si>
  <si>
    <t>Podpěrné skruže dočasné ze dřeva z hranolů - odstranění</t>
  </si>
  <si>
    <t>-847741827</t>
  </si>
  <si>
    <t>Vodorovné konstrukce</t>
  </si>
  <si>
    <t>24</t>
  </si>
  <si>
    <t>451476111</t>
  </si>
  <si>
    <t>Podkladní vrstva pod ložiska z plastbetonu první vrstva tl 10 mm</t>
  </si>
  <si>
    <t>1622060019</t>
  </si>
  <si>
    <t>Poznámka k položce:_x000d_
podlití sloupků zábradlí</t>
  </si>
  <si>
    <t>(0,3*0,3)*10</t>
  </si>
  <si>
    <t>25</t>
  </si>
  <si>
    <t>451476112</t>
  </si>
  <si>
    <t>Podkladní vrstva pod ložiska z plastbetonu další vrstvy tl 10 mm</t>
  </si>
  <si>
    <t>1960853972</t>
  </si>
  <si>
    <t>0,9*2 'Přepočtené koeficientem množství</t>
  </si>
  <si>
    <t>Úpravy povrchů, podlahy a osazování výplní</t>
  </si>
  <si>
    <t>26</t>
  </si>
  <si>
    <t>628613222</t>
  </si>
  <si>
    <t>Protikorozní ochrana OK mostu II.tř.- základní a podkladní epoxidový, vrchní PU nátěr bez metalizace</t>
  </si>
  <si>
    <t>-187296051</t>
  </si>
  <si>
    <t xml:space="preserve">Poznámka k položce:_x000d_
V cenách jsou započteny i náklady na dodávku písku a tryskání OK. tl.nátěru  min. 320 µm - Nátěr zábradlí mostu</t>
  </si>
  <si>
    <t>20*1</t>
  </si>
  <si>
    <t>Ostatní konstrukce a práce, bourání</t>
  </si>
  <si>
    <t>27</t>
  </si>
  <si>
    <t>911121211</t>
  </si>
  <si>
    <t>Výroba ocelového zábradli při opravách mostů</t>
  </si>
  <si>
    <t>m</t>
  </si>
  <si>
    <t>-1725397124</t>
  </si>
  <si>
    <t>10+10</t>
  </si>
  <si>
    <t>28</t>
  </si>
  <si>
    <t>911121311</t>
  </si>
  <si>
    <t>Montáž ocelového zábradli při opravách mostů</t>
  </si>
  <si>
    <t>101256643</t>
  </si>
  <si>
    <t>29</t>
  </si>
  <si>
    <t>13010434</t>
  </si>
  <si>
    <t>úhelník ocelový rovnostranný jakost 11 375 80x80x8mm</t>
  </si>
  <si>
    <t>-522055486</t>
  </si>
  <si>
    <t>Poznámka k položce:_x000d_
Hmotnost: 9,63 kg/m - sloupky zábradlí</t>
  </si>
  <si>
    <t>((5*1,1)*0,00963)*2</t>
  </si>
  <si>
    <t>30</t>
  </si>
  <si>
    <t>13010430</t>
  </si>
  <si>
    <t>úhelník ocelový rovnostranný jakost 11 375 70x70x7mm</t>
  </si>
  <si>
    <t>-626592817</t>
  </si>
  <si>
    <t>Poznámka k položce:_x000d_
Hmotnost: 7,39 kg/m - madla na zábradlí</t>
  </si>
  <si>
    <t>((10*3)*0,00739)*2</t>
  </si>
  <si>
    <t>31</t>
  </si>
  <si>
    <t>13611238</t>
  </si>
  <si>
    <t>plech ocelový hladký jakost S 235 JR tl 15mm tabule</t>
  </si>
  <si>
    <t>-185265095</t>
  </si>
  <si>
    <t>Poznámka k položce:_x000d_
Hmotnost 720 kg/kus</t>
  </si>
  <si>
    <t>(0,0625*0,096)*10</t>
  </si>
  <si>
    <t>32</t>
  </si>
  <si>
    <t>941121111</t>
  </si>
  <si>
    <t>Montáž lešení řadového trubkového těžkého s podlahami zatížení do 300 kg/m2 š do 1,5 m v do 10 m</t>
  </si>
  <si>
    <t>-1832415447</t>
  </si>
  <si>
    <t>((6*5,8)*2)-((4*2,5)*2) "čela mostu"</t>
  </si>
  <si>
    <t>((8*6)/2)*4 "křídla"</t>
  </si>
  <si>
    <t>(0,5*10+0,3*10)*2 "římsy"</t>
  </si>
  <si>
    <t>(11*2,4)*2 "opěry"</t>
  </si>
  <si>
    <t>6*11 "klenba"</t>
  </si>
  <si>
    <t>Součet</t>
  </si>
  <si>
    <t>33</t>
  </si>
  <si>
    <t>941121211</t>
  </si>
  <si>
    <t>Příplatek k lešení řadovému trubkovému těžkému s podlahami š 1,5 m v 10 m za první a ZKD den použití</t>
  </si>
  <si>
    <t>1379463137</t>
  </si>
  <si>
    <t>280,4*40 'Přepočtené koeficientem množství</t>
  </si>
  <si>
    <t>34</t>
  </si>
  <si>
    <t>941121811</t>
  </si>
  <si>
    <t>Demontáž lešení řadového trubkového těžkého s podlahami zatížení do 300 kg/m2 š do 1,5 m v do 10 m</t>
  </si>
  <si>
    <t>-2100007148</t>
  </si>
  <si>
    <t>35</t>
  </si>
  <si>
    <t>944111121</t>
  </si>
  <si>
    <t>Montáž ochranného zábradlí trubkového vnitřního na lešeňových konstrukcích jednotyčového</t>
  </si>
  <si>
    <t>-1519641285</t>
  </si>
  <si>
    <t>280,4/3</t>
  </si>
  <si>
    <t>36</t>
  </si>
  <si>
    <t>944111211</t>
  </si>
  <si>
    <t>Příplatek k ochrannému zábradlí trubkovému na vnějších stranách objektů za první a ZKD den použití</t>
  </si>
  <si>
    <t>736312198</t>
  </si>
  <si>
    <t>93,467*40 'Přepočtené koeficientem množství</t>
  </si>
  <si>
    <t>37</t>
  </si>
  <si>
    <t>944111821</t>
  </si>
  <si>
    <t>Demontáž ochranného zábradlí trubkového vnitřního na lešeňových konstrukcích jednotyčového</t>
  </si>
  <si>
    <t>-1923739384</t>
  </si>
  <si>
    <t>38</t>
  </si>
  <si>
    <t>945231111</t>
  </si>
  <si>
    <t>Závěsná klec dl do 1,2 m s elektrickým zdvihem do výšky 50 m</t>
  </si>
  <si>
    <t>den</t>
  </si>
  <si>
    <t>1258193606</t>
  </si>
  <si>
    <t>39</t>
  </si>
  <si>
    <t>966075141</t>
  </si>
  <si>
    <t>Odstranění kovového zábradlí vcelku</t>
  </si>
  <si>
    <t>1378515385</t>
  </si>
  <si>
    <t>2*10</t>
  </si>
  <si>
    <t>40</t>
  </si>
  <si>
    <t>981511114</t>
  </si>
  <si>
    <t>Demolice konstrukcí objektů z betonu železového postupným rozebíráním</t>
  </si>
  <si>
    <t>1507203766</t>
  </si>
  <si>
    <t>Poznámka k položce:_x000d_
demolice betonových sloupků stávajícího zábradlí</t>
  </si>
  <si>
    <t>41</t>
  </si>
  <si>
    <t>985132211</t>
  </si>
  <si>
    <t>Očištění ploch líce kleneb a podhledů sušeným křemičitým pískem</t>
  </si>
  <si>
    <t>1673014475</t>
  </si>
  <si>
    <t>42</t>
  </si>
  <si>
    <t>985139112</t>
  </si>
  <si>
    <t>Příplatek k očištění ploch za plochu do 10 m2 jednotlivě</t>
  </si>
  <si>
    <t>1062024242</t>
  </si>
  <si>
    <t>280,4*0,3 'Přepočtené koeficientem množství</t>
  </si>
  <si>
    <t>43</t>
  </si>
  <si>
    <t>985142213</t>
  </si>
  <si>
    <t>Vysekání spojovací hmoty ze spár zdiva hl přes 40 mm dl přes 12 m/m2</t>
  </si>
  <si>
    <t>-565965111</t>
  </si>
  <si>
    <t>44</t>
  </si>
  <si>
    <t>985211113</t>
  </si>
  <si>
    <t>Vyklínování uvolněných kamenů ve zdivu se spárami dl přes 12 m/m2</t>
  </si>
  <si>
    <t>2099260045</t>
  </si>
  <si>
    <t>4*4</t>
  </si>
  <si>
    <t>45</t>
  </si>
  <si>
    <t>985211912</t>
  </si>
  <si>
    <t>Příplatek k vyklínování uvolněných kamenů za plochu do 10 m2 jednotlivě</t>
  </si>
  <si>
    <t>1630785160</t>
  </si>
  <si>
    <t>46</t>
  </si>
  <si>
    <t>985222111</t>
  </si>
  <si>
    <t>Sbírání a třídění kamene ručně ze suti s očištěním</t>
  </si>
  <si>
    <t>-1229103759</t>
  </si>
  <si>
    <t>47</t>
  </si>
  <si>
    <t>985223210</t>
  </si>
  <si>
    <t>Přezdívání kamenného zdiva do aktivované malty do 1 m3</t>
  </si>
  <si>
    <t>-1781566975</t>
  </si>
  <si>
    <t>"oprava zdiva křídel mostu" 4*1</t>
  </si>
  <si>
    <t>48</t>
  </si>
  <si>
    <t>985232113</t>
  </si>
  <si>
    <t>Hloubkové spárování zdiva aktivovanou maltou spára hl do 80 mm dl přes 12 m/m2</t>
  </si>
  <si>
    <t>303389403</t>
  </si>
  <si>
    <t>(((6*5,8)*2)-((4*2,5)*2))*0,3 "čela mostu 30%"</t>
  </si>
  <si>
    <t>((8*6)/2)*4 "křídla 100%"</t>
  </si>
  <si>
    <t>((0,5*10+0,3*10)*2)*0,1 "římsy 10%"</t>
  </si>
  <si>
    <t>((11*2,4)*2)*0,3 "opěry 30%"</t>
  </si>
  <si>
    <t>6*11 *0,3"klenba 30%"</t>
  </si>
  <si>
    <t>49</t>
  </si>
  <si>
    <t>985441114</t>
  </si>
  <si>
    <t xml:space="preserve">Přídavná šroubovitá nerezová  výztuž 1 táhlo D 10 mm v drážce v cihelném zdivu hl do 70 mm</t>
  </si>
  <si>
    <t>-1272177015</t>
  </si>
  <si>
    <t>(8*2)+(5*1,5)+(8*2)</t>
  </si>
  <si>
    <t>997</t>
  </si>
  <si>
    <t>Přesun sutě</t>
  </si>
  <si>
    <t>50</t>
  </si>
  <si>
    <t>997013801</t>
  </si>
  <si>
    <t>Poplatek za uložení na skládce (skládkovné) stavebního odpadu betonového kód odpadu 170 101</t>
  </si>
  <si>
    <t>-2142452154</t>
  </si>
  <si>
    <t>51</t>
  </si>
  <si>
    <t>997013841</t>
  </si>
  <si>
    <t>Poplatek za uložení na skládce (skládkovné) odpadu po otryskávání kód odpadu 120 117</t>
  </si>
  <si>
    <t>-473043671</t>
  </si>
  <si>
    <t>Poznámka k položce:_x000d_
10% rozptyl a ztrátovost</t>
  </si>
  <si>
    <t>20*0,030</t>
  </si>
  <si>
    <t>52</t>
  </si>
  <si>
    <t>997211111</t>
  </si>
  <si>
    <t>Svislá doprava suti na v 3,5 m</t>
  </si>
  <si>
    <t>-1058605920</t>
  </si>
  <si>
    <t>53</t>
  </si>
  <si>
    <t>997211119</t>
  </si>
  <si>
    <t>Příplatek ZKD 3,5 m výšky u svislé dopravy suti</t>
  </si>
  <si>
    <t>2145019276</t>
  </si>
  <si>
    <t>54</t>
  </si>
  <si>
    <t>997211521</t>
  </si>
  <si>
    <t>Vodorovná doprava vybouraných hmot po suchu na vzdálenost do 1 km</t>
  </si>
  <si>
    <t>1561482045</t>
  </si>
  <si>
    <t>55</t>
  </si>
  <si>
    <t>997211529</t>
  </si>
  <si>
    <t>Příplatek ZKD 1 km u vodorovné dopravy vybouraných hmot</t>
  </si>
  <si>
    <t>-1828231634</t>
  </si>
  <si>
    <t>27,2*30 'Přepočtené koeficientem množství</t>
  </si>
  <si>
    <t>56</t>
  </si>
  <si>
    <t>997211612</t>
  </si>
  <si>
    <t>Nakládání vybouraných hmot na dopravní prostředky pro vodorovnou dopravu</t>
  </si>
  <si>
    <t>921134484</t>
  </si>
  <si>
    <t>998</t>
  </si>
  <si>
    <t>Přesun hmot</t>
  </si>
  <si>
    <t>57</t>
  </si>
  <si>
    <t>998153221</t>
  </si>
  <si>
    <t>Příplatek k ručnímu přesunu hmot pro zdi a valy za zvětšený přesun ZKD 50 m</t>
  </si>
  <si>
    <t>-738975058</t>
  </si>
  <si>
    <t>58</t>
  </si>
  <si>
    <t>998212111</t>
  </si>
  <si>
    <t>Přesun hmot pro mosty zděné, monolitické betonové nebo ocelové v do 20 m</t>
  </si>
  <si>
    <t>-1072357702</t>
  </si>
  <si>
    <t>59</t>
  </si>
  <si>
    <t>998212191</t>
  </si>
  <si>
    <t>Příplatek k přesunu hmot pro mosty zděné nebo monolitické za zvětšený přesun do 1000 m</t>
  </si>
  <si>
    <t>1053554404</t>
  </si>
  <si>
    <t>73,151*3 'Přepočtené koeficientem množství</t>
  </si>
  <si>
    <t>SO01 - VRN - Most v km 45,766</t>
  </si>
  <si>
    <t>HZS - Hodinové zúčtovací sazby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</si>
  <si>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</si>
  <si>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</si>
  <si>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</si>
  <si>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</si>
  <si>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</si>
  <si>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</si>
  <si>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119001421</t>
  </si>
  <si>
    <t>Dočasné zajištění kabelů a kabelových tratí ze 3 volně ložených kabelů</t>
  </si>
  <si>
    <t>-142575892</t>
  </si>
  <si>
    <t>HZS</t>
  </si>
  <si>
    <t>Hodinové zúčtovací sazby</t>
  </si>
  <si>
    <t>HZS4121</t>
  </si>
  <si>
    <t>Hodinová zúčtovací sazba obsluha strojů</t>
  </si>
  <si>
    <t>hod</t>
  </si>
  <si>
    <t>512</t>
  </si>
  <si>
    <t>2117378996</t>
  </si>
  <si>
    <t>Poznámka k položce:_x000d_
obsluha atodomíchávače betonu</t>
  </si>
  <si>
    <t>HZS4122</t>
  </si>
  <si>
    <t>Hodinová zúčtovací sazba obsluha strojů speciálních</t>
  </si>
  <si>
    <t>121297007</t>
  </si>
  <si>
    <t>Poznámka k položce:_x000d_
Obsluha čerpadla betonové směsi</t>
  </si>
  <si>
    <t>302030012100</t>
  </si>
  <si>
    <t>Čerpadlo betonových směsí na automobilovém podvozku výkon 80 m3/h dosah do 50 m</t>
  </si>
  <si>
    <t>237490324</t>
  </si>
  <si>
    <t>OST</t>
  </si>
  <si>
    <t>Ostatní</t>
  </si>
  <si>
    <t>9903100100</t>
  </si>
  <si>
    <t>Přeprava mechanizace na místo prováděných prací o hmotnosti do 12 t přes 50 do 100 km</t>
  </si>
  <si>
    <t>Sborník UOŽI 01 2019</t>
  </si>
  <si>
    <t>42936497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</si>
  <si>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</si>
  <si>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</si>
  <si>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</si>
  <si>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</si>
  <si>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</si>
  <si>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</si>
  <si>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soubor</t>
  </si>
  <si>
    <t>1024</t>
  </si>
  <si>
    <t>2104513787</t>
  </si>
  <si>
    <t>VRN3</t>
  </si>
  <si>
    <t>Zařízení staveniště</t>
  </si>
  <si>
    <t>030001000</t>
  </si>
  <si>
    <t>1967730483</t>
  </si>
  <si>
    <t>032403000</t>
  </si>
  <si>
    <t>Provizorní komunikace</t>
  </si>
  <si>
    <t>-858060404</t>
  </si>
  <si>
    <t>039002000</t>
  </si>
  <si>
    <t>Zrušení zařízení staveniště</t>
  </si>
  <si>
    <t>1860635354</t>
  </si>
  <si>
    <t>VRN4</t>
  </si>
  <si>
    <t>Inženýrská činnost</t>
  </si>
  <si>
    <t>041903000</t>
  </si>
  <si>
    <t>Dozor jiné osoby</t>
  </si>
  <si>
    <t>870296202</t>
  </si>
  <si>
    <t>Poznámka k položce:_x000d_
Bezpečnostní hlídka</t>
  </si>
  <si>
    <t>VRN7</t>
  </si>
  <si>
    <t>Provozní vlivy</t>
  </si>
  <si>
    <t>074002000</t>
  </si>
  <si>
    <t>Železniční a městský kolejový provoz</t>
  </si>
  <si>
    <t>1645558896</t>
  </si>
  <si>
    <t>2019/09.2 - SO 02 - Most v km 46,599</t>
  </si>
  <si>
    <t>SO02 - stavební část - Most v km 46,599</t>
  </si>
  <si>
    <t xml:space="preserve">    2 - Zakládání</t>
  </si>
  <si>
    <t xml:space="preserve">    9 - Ostatní konstrukce a práce-bourání</t>
  </si>
  <si>
    <t>-364176780</t>
  </si>
  <si>
    <t>-1691181507</t>
  </si>
  <si>
    <t>-1348025725</t>
  </si>
  <si>
    <t>(6+10+6+6+10+6)*1</t>
  </si>
  <si>
    <t>1053694890</t>
  </si>
  <si>
    <t>112201103</t>
  </si>
  <si>
    <t>Odstranění pařezů D do 700 mm</t>
  </si>
  <si>
    <t>1276241446</t>
  </si>
  <si>
    <t>162201423</t>
  </si>
  <si>
    <t>Vodorovné přemístění pařezů do 1 km D do 700 mm</t>
  </si>
  <si>
    <t>-577181335</t>
  </si>
  <si>
    <t>115001105</t>
  </si>
  <si>
    <t>Převedení vody potrubím DN do 600</t>
  </si>
  <si>
    <t>432714411</t>
  </si>
  <si>
    <t>115101202</t>
  </si>
  <si>
    <t>Čerpání vody na dopravní výšku do 10 m průměrný přítok do 1000 l/min</t>
  </si>
  <si>
    <t>1385043181</t>
  </si>
  <si>
    <t>115201514</t>
  </si>
  <si>
    <t>Demontáž odpadního potrubí DN 300</t>
  </si>
  <si>
    <t>366676454</t>
  </si>
  <si>
    <t>1892403123</t>
  </si>
  <si>
    <t>Poznámka k položce:_x000d_
pažená vykopávka pro gabiony</t>
  </si>
  <si>
    <t>(0,6*0,5*2)*4</t>
  </si>
  <si>
    <t>-1009151154</t>
  </si>
  <si>
    <t>132402631</t>
  </si>
  <si>
    <t>Hloubení rýh š do 2000 mm vedle kolejí ručně přes 2 m3 v hornině tř. 5</t>
  </si>
  <si>
    <t>793078687</t>
  </si>
  <si>
    <t>Poznámka k položce:_x000d_
výkopávky pro základ ochrané přibetonávky</t>
  </si>
  <si>
    <t>(0,3*0,6)*(7+8,5)</t>
  </si>
  <si>
    <t>1977770101</t>
  </si>
  <si>
    <t>(2*1)*4</t>
  </si>
  <si>
    <t>1072212305</t>
  </si>
  <si>
    <t>329006553</t>
  </si>
  <si>
    <t>2,4+7</t>
  </si>
  <si>
    <t>-594819701</t>
  </si>
  <si>
    <t>-608153141</t>
  </si>
  <si>
    <t>Poznámka k položce:_x000d_
zpětný zásyp tělesa za gabiony</t>
  </si>
  <si>
    <t>1*4</t>
  </si>
  <si>
    <t>144097450</t>
  </si>
  <si>
    <t>(9,4/2)*10</t>
  </si>
  <si>
    <t>1072390603</t>
  </si>
  <si>
    <t>166101101</t>
  </si>
  <si>
    <t>Přehození neulehlého výkopku z horniny tř. 1 až 4</t>
  </si>
  <si>
    <t>-1490368800</t>
  </si>
  <si>
    <t>664742733</t>
  </si>
  <si>
    <t>(6+6+8+8)*(1*0,25)</t>
  </si>
  <si>
    <t>Zakládání</t>
  </si>
  <si>
    <t>274311124</t>
  </si>
  <si>
    <t>Základové pasy, prahy, věnce a ostruhy z betonu prostého C 12/15</t>
  </si>
  <si>
    <t>1459495970</t>
  </si>
  <si>
    <t>Poznámka k položce:_x000d_
základ gabionů</t>
  </si>
  <si>
    <t>274322611</t>
  </si>
  <si>
    <t>Základové pasy ze ŽB se zvýšenými nároky na prostředí tř. C 30/37</t>
  </si>
  <si>
    <t>-366142370</t>
  </si>
  <si>
    <t>Poznámka k položce:_x000d_
základ pod ochranou přibetonávku</t>
  </si>
  <si>
    <t>274325911</t>
  </si>
  <si>
    <t>Příplatek k ŽB základových pasů za provádění betonáže pod hladinou bentonitové suspenze</t>
  </si>
  <si>
    <t>CS ÚRS 2018 01</t>
  </si>
  <si>
    <t>-754850050</t>
  </si>
  <si>
    <t>2,53636363636364*1,1 'Přepočtené koeficientem množství</t>
  </si>
  <si>
    <t>274354111</t>
  </si>
  <si>
    <t>Bednění základových pasů - zřízení</t>
  </si>
  <si>
    <t>-1656831044</t>
  </si>
  <si>
    <t>(0,6)*(7+8,5)</t>
  </si>
  <si>
    <t>274354211</t>
  </si>
  <si>
    <t>Bednění základových pasů - odstranění</t>
  </si>
  <si>
    <t>1066922067</t>
  </si>
  <si>
    <t>274366006</t>
  </si>
  <si>
    <t>Výztuž základových pasů z betonářské oceli 10 505</t>
  </si>
  <si>
    <t>1743333617</t>
  </si>
  <si>
    <t>279322512</t>
  </si>
  <si>
    <t>Základová zeď ze ŽB se zvýšenými nároky na prostředí tř. C 30/37 bez výztuže</t>
  </si>
  <si>
    <t>2028711478</t>
  </si>
  <si>
    <t>Poznámka k položce:_x000d_
tl. přibetonávky proměnlivá 0,2-0,5</t>
  </si>
  <si>
    <t>(0,35*0,6)*(7+8,5)</t>
  </si>
  <si>
    <t>3,255*1,2 'Přepočtené koeficientem množství</t>
  </si>
  <si>
    <t>279351311</t>
  </si>
  <si>
    <t>Zřízení jednostranného bednění základových zdí</t>
  </si>
  <si>
    <t>663646574</t>
  </si>
  <si>
    <t>0,6*(0,3+7+8,5+0,3)</t>
  </si>
  <si>
    <t>279351312</t>
  </si>
  <si>
    <t>Odstranění jednostranného bednění základových zdí</t>
  </si>
  <si>
    <t>2077294586</t>
  </si>
  <si>
    <t>953945232</t>
  </si>
  <si>
    <t>Kotvy mechanické M 12 dl 160 mm pro těžká kotvení do betonu, ŽB nebo kamene s vyvrtáním otvoru</t>
  </si>
  <si>
    <t>739855368</t>
  </si>
  <si>
    <t>(0,6*15,5)*4</t>
  </si>
  <si>
    <t>279361821</t>
  </si>
  <si>
    <t>Výztuž základových zdí nosných betonářskou ocelí 10 505</t>
  </si>
  <si>
    <t>1440762146</t>
  </si>
  <si>
    <t>3,255*0,05</t>
  </si>
  <si>
    <t>279362021</t>
  </si>
  <si>
    <t>Výztuž základových zdí nosných svařovanými sítěmi Kari</t>
  </si>
  <si>
    <t>-467526750</t>
  </si>
  <si>
    <t>Poznámka k položce:_x000d_
Svařovaná síť z ocel. drátů žebírkových tvářených za studena, typ AQ100, KARI 10 mm, oko 100x100 mm, formát 6x2,4 m</t>
  </si>
  <si>
    <t>282601112</t>
  </si>
  <si>
    <t>Injektování vrtů vysokotlaké vzestupné s jednoduchým obturátorem tlakem do 2 MPa</t>
  </si>
  <si>
    <t>-1319783775</t>
  </si>
  <si>
    <t>Poznámka k položce:_x000d_
Výplňová injektáž trhlin</t>
  </si>
  <si>
    <t>56,498*1,1</t>
  </si>
  <si>
    <t>977131119</t>
  </si>
  <si>
    <t>Vrty příklepovými vrtáky D do 32 mm do cihelného zdiva nebo prostého betonu</t>
  </si>
  <si>
    <t>2146340060</t>
  </si>
  <si>
    <t>Poznámka k položce:_x000d_
vrty rastr 1vrt/1m2 délka 0,5m. Vrty základů délka 0,7m</t>
  </si>
  <si>
    <t>(9*2)*(1*0,7) "základy opěr šikmé vrty"</t>
  </si>
  <si>
    <t>((9*2,4)*2)*(1*0,5) "opěry"</t>
  </si>
  <si>
    <t>(6*9)*(1*0,5) "klenba"</t>
  </si>
  <si>
    <t>585211130</t>
  </si>
  <si>
    <t>cement portlandský 52,5 MPa, pro nízké teploty</t>
  </si>
  <si>
    <t>-1779467961</t>
  </si>
  <si>
    <t>56,498*0,10* 1,5</t>
  </si>
  <si>
    <t>326214611</t>
  </si>
  <si>
    <t>Zdivo LTM z gabionových matrací dvouzákrutová síť pozinkovaná vyplněná lomovým kamenem</t>
  </si>
  <si>
    <t>1124298489</t>
  </si>
  <si>
    <t>(0,5*0,5*2)*4</t>
  </si>
  <si>
    <t>326216912</t>
  </si>
  <si>
    <t>Příplatek k cenám zdiva LTM z kamene na sucho za oboustranné lícování</t>
  </si>
  <si>
    <t>492432271</t>
  </si>
  <si>
    <t>326216921</t>
  </si>
  <si>
    <t>Příplatek k cenám zdiva LTM z kamene na sucho za vytvoření vodorovné hrany rohu</t>
  </si>
  <si>
    <t>-624300350</t>
  </si>
  <si>
    <t>179133366</t>
  </si>
  <si>
    <t>Poznámka k položce:_x000d_
zalití sloupků zábradlí</t>
  </si>
  <si>
    <t>(0,3*0,3)*26</t>
  </si>
  <si>
    <t>339111574</t>
  </si>
  <si>
    <t>2,34*2 'Přepočtené koeficientem množství</t>
  </si>
  <si>
    <t>465513217</t>
  </si>
  <si>
    <t>Oprava dlažeb z lomového kamene na maltu s vyspárováním do 20 m2 s dodáním kamene tl 250 mm</t>
  </si>
  <si>
    <t>-474408339</t>
  </si>
  <si>
    <t>"koryto vodoteče" (7+9+8,5)*1</t>
  </si>
  <si>
    <t>"kužely" 8*4</t>
  </si>
  <si>
    <t>-1468157443</t>
  </si>
  <si>
    <t>26*1</t>
  </si>
  <si>
    <t>Ostatní konstrukce a práce-bourání</t>
  </si>
  <si>
    <t>-1214223803</t>
  </si>
  <si>
    <t>Poznámka k položce:_x000d_
oprava a doplnění 3.madel zábradlí</t>
  </si>
  <si>
    <t>911122111</t>
  </si>
  <si>
    <t>Výroba dílů ocelového zábradlí do 50 kg při opravách mostů</t>
  </si>
  <si>
    <t>kg</t>
  </si>
  <si>
    <t>1909780396</t>
  </si>
  <si>
    <t>Poznámka k položce:_x000d_
doplnění 3. madla zábradlí vpravo i vlevo</t>
  </si>
  <si>
    <t>26*2,74</t>
  </si>
  <si>
    <t>13011062</t>
  </si>
  <si>
    <t>úhelník ocelový rovnostranný jakost 11 375 45x45x4mm</t>
  </si>
  <si>
    <t>-521468158</t>
  </si>
  <si>
    <t>26*2,74*0,001</t>
  </si>
  <si>
    <t>262505777</t>
  </si>
  <si>
    <t>((6*6)*2)-((4*2,5)*2) "čela mostu"</t>
  </si>
  <si>
    <t>((8*7)/2)*4 "křídla"</t>
  </si>
  <si>
    <t>(9*2,4)*2 "opěry"</t>
  </si>
  <si>
    <t>6*9 "klenba"</t>
  </si>
  <si>
    <t>-100334780</t>
  </si>
  <si>
    <t>261,22*40 'Přepočtené koeficientem množství</t>
  </si>
  <si>
    <t>-1462432708</t>
  </si>
  <si>
    <t>-1251632547</t>
  </si>
  <si>
    <t>261,2/3</t>
  </si>
  <si>
    <t>-2100670225</t>
  </si>
  <si>
    <t>87,068*40 'Přepočtené koeficientem množství</t>
  </si>
  <si>
    <t>366435885</t>
  </si>
  <si>
    <t>-465973534</t>
  </si>
  <si>
    <t>959162477</t>
  </si>
  <si>
    <t>(0,5*13+0,3*13)*2 "římsy"</t>
  </si>
  <si>
    <t>-1121228200</t>
  </si>
  <si>
    <t>282*0,3 'Přepočtené koeficientem množství</t>
  </si>
  <si>
    <t>2025326078</t>
  </si>
  <si>
    <t>((2*6)*2)*0,5 "čela mostu 50%"</t>
  </si>
  <si>
    <t>(((8*7)/2)*4 )*0,8"křídla 80% "</t>
  </si>
  <si>
    <t>((9*2,4)*2)*0,35"opěry 35%"</t>
  </si>
  <si>
    <t>6*9*0,3 "klenba 30%"</t>
  </si>
  <si>
    <t>-197922678</t>
  </si>
  <si>
    <t>-2057295616</t>
  </si>
  <si>
    <t>-772708193</t>
  </si>
  <si>
    <t>60</t>
  </si>
  <si>
    <t>482619809</t>
  </si>
  <si>
    <t>"oprava zdiva křídel mostu" 3*1</t>
  </si>
  <si>
    <t>61</t>
  </si>
  <si>
    <t>-1200812529</t>
  </si>
  <si>
    <t>62</t>
  </si>
  <si>
    <t>985241210</t>
  </si>
  <si>
    <t>Plombování zdiva zalitím plastickou betonovou směsí včetně vybourání narušeného zdiva do 1 m3</t>
  </si>
  <si>
    <t>722021806</t>
  </si>
  <si>
    <t>"oprava římsy" 1</t>
  </si>
  <si>
    <t>"oprava límce kuželů"(4*8)*(0,25*0,25)</t>
  </si>
  <si>
    <t>63</t>
  </si>
  <si>
    <t>985323112</t>
  </si>
  <si>
    <t>Spojovací můstek reprofilovaného betonu na cementové bázi tl 2 mm</t>
  </si>
  <si>
    <t>-1227511659</t>
  </si>
  <si>
    <t>"římsy" (0,1+0,3+0,5+0,3)*(2*13)</t>
  </si>
  <si>
    <t>"čela mostu" (2*13)+(2*13)+(2*3)</t>
  </si>
  <si>
    <t>64</t>
  </si>
  <si>
    <t>985311312</t>
  </si>
  <si>
    <t>Reprofilace rubu kleneb a podlah cementovými sanačními maltami tl 20 mm</t>
  </si>
  <si>
    <t>-1080435734</t>
  </si>
  <si>
    <t>65</t>
  </si>
  <si>
    <t>985324111</t>
  </si>
  <si>
    <t>Impregnační nátěr betonu dvojnásobný (OS-A)</t>
  </si>
  <si>
    <t>-1526758283</t>
  </si>
  <si>
    <t>Poznámka k položce:_x000d_
Nátěr rubu ŽB římsy</t>
  </si>
  <si>
    <t>66</t>
  </si>
  <si>
    <t>-736031490</t>
  </si>
  <si>
    <t>(11*2)</t>
  </si>
  <si>
    <t>67</t>
  </si>
  <si>
    <t>500804058</t>
  </si>
  <si>
    <t>68</t>
  </si>
  <si>
    <t>860031769</t>
  </si>
  <si>
    <t>69</t>
  </si>
  <si>
    <t>1704421095</t>
  </si>
  <si>
    <t>70</t>
  </si>
  <si>
    <t>-1647140007</t>
  </si>
  <si>
    <t>71</t>
  </si>
  <si>
    <t>-1556975147</t>
  </si>
  <si>
    <t>72</t>
  </si>
  <si>
    <t>1653422805</t>
  </si>
  <si>
    <t>29,089*30 'Přepočtené koeficientem množství</t>
  </si>
  <si>
    <t>73</t>
  </si>
  <si>
    <t>997241621</t>
  </si>
  <si>
    <t>Naložení a složení vybouraných hmot nebo konstrukcí</t>
  </si>
  <si>
    <t>-1214866846</t>
  </si>
  <si>
    <t>74</t>
  </si>
  <si>
    <t>795337167</t>
  </si>
  <si>
    <t>75</t>
  </si>
  <si>
    <t>-1474360948</t>
  </si>
  <si>
    <t>76</t>
  </si>
  <si>
    <t>1775735042</t>
  </si>
  <si>
    <t>138,455*3 'Přepočtené koeficientem množství</t>
  </si>
  <si>
    <t>SO02 - VRN - Most v km 46,599</t>
  </si>
  <si>
    <t>-1648378705</t>
  </si>
  <si>
    <t>-1111157923</t>
  </si>
  <si>
    <t>1530983131</t>
  </si>
  <si>
    <t>265812240</t>
  </si>
  <si>
    <t>-282090031</t>
  </si>
  <si>
    <t>-128218137</t>
  </si>
  <si>
    <t>842368405</t>
  </si>
  <si>
    <t>034303000</t>
  </si>
  <si>
    <t>Dopravní značení na staveništi</t>
  </si>
  <si>
    <t>1512918386</t>
  </si>
  <si>
    <t>035103001</t>
  </si>
  <si>
    <t>Pronájem ploch</t>
  </si>
  <si>
    <t>1798146831</t>
  </si>
  <si>
    <t>1667555116</t>
  </si>
  <si>
    <t>-1051616569</t>
  </si>
  <si>
    <t>-1735048547</t>
  </si>
  <si>
    <t>2019/09.3 - SO 03 - Most v km 47,241</t>
  </si>
  <si>
    <t>SO 03 - stavební část - most v km 47,241</t>
  </si>
  <si>
    <t>105601086</t>
  </si>
  <si>
    <t>111203201</t>
  </si>
  <si>
    <t>Odstranění křovin a stromů s ponecháním kořenů z plochy do 1000 m2</t>
  </si>
  <si>
    <t>-1621816265</t>
  </si>
  <si>
    <t>795706418</t>
  </si>
  <si>
    <t>(2,4)*10</t>
  </si>
  <si>
    <t>-1397698187</t>
  </si>
  <si>
    <t>-433142275</t>
  </si>
  <si>
    <t>"vlevo-křídla-římsa" (1*0,3)*(2+2)</t>
  </si>
  <si>
    <t>"vpravo-křídla-římsa" (1*0,3)*(2+2)</t>
  </si>
  <si>
    <t>1349747389</t>
  </si>
  <si>
    <t>628195001</t>
  </si>
  <si>
    <t>Očištění zdiva nebo betonu zdí a valů před započetím oprav ručně</t>
  </si>
  <si>
    <t>-1631634945</t>
  </si>
  <si>
    <t>Poznámka k položce:_x000d_
vtoková jímka</t>
  </si>
  <si>
    <t>629995201</t>
  </si>
  <si>
    <t>Očištění vnějších ploch otryskáním sušeným křemičitým pískem</t>
  </si>
  <si>
    <t>-1690961745</t>
  </si>
  <si>
    <t>5,5*1,30 "opěra 1"</t>
  </si>
  <si>
    <t>5,5*1,30 "opěra 2"</t>
  </si>
  <si>
    <t>5,5*3 "klenba"</t>
  </si>
  <si>
    <t>(3*3)*2 "křídla vpravo"</t>
  </si>
  <si>
    <t>(3*3)*2 "křídla vlevo"</t>
  </si>
  <si>
    <t>10 "čela "</t>
  </si>
  <si>
    <t>(0,1+0,3+0,5+0,3)*(2*5) "římsy"</t>
  </si>
  <si>
    <t>941111121</t>
  </si>
  <si>
    <t>Montáž lešení řadového trubkového lehkého s podlahami zatížení do 200 kg/m2 š do 1,2 m v do 10 m</t>
  </si>
  <si>
    <t>-1263888586</t>
  </si>
  <si>
    <t>941111221</t>
  </si>
  <si>
    <t>Příplatek k lešení řadovému trubkovému lehkému s podlahami š 1,2 m v 10 m za první a ZKD den použití</t>
  </si>
  <si>
    <t>-1306670168</t>
  </si>
  <si>
    <t>10*10</t>
  </si>
  <si>
    <t>941111811</t>
  </si>
  <si>
    <t>Demontáž lešení řadového trubkového lehkého s podlahami zatížení do 200 kg/m2 š do 0,9 m v do 10 m</t>
  </si>
  <si>
    <t>554957131</t>
  </si>
  <si>
    <t>952904152</t>
  </si>
  <si>
    <t>Čištění mostních objektů - pročištění vtoků a výtoků ručně</t>
  </si>
  <si>
    <t>548110429</t>
  </si>
  <si>
    <t>Poznámka k položce:_x000d_
pročištění vtoku a výtoku vodoteče pro uložení zádlažby</t>
  </si>
  <si>
    <t>845516092</t>
  </si>
  <si>
    <t>Poznámka k položce:_x000d_
10% zdiva</t>
  </si>
  <si>
    <t>4,70*1,30*0,1"opěra 1"</t>
  </si>
  <si>
    <t>4,70*1,30*0,1 "opěra 2"</t>
  </si>
  <si>
    <t>9*4,7*0,1 "klenba"</t>
  </si>
  <si>
    <t>"vtoková jímka" 4</t>
  </si>
  <si>
    <t>9,452*0,8 'Přepočtené koeficientem množství</t>
  </si>
  <si>
    <t>85615841</t>
  </si>
  <si>
    <t>1265601663</t>
  </si>
  <si>
    <t>"přezdění kuželů vlevo" 2*3*0,4</t>
  </si>
  <si>
    <t>-444473347</t>
  </si>
  <si>
    <t>9,4525*0,8 'Přepočtené koeficientem množství</t>
  </si>
  <si>
    <t>985324112</t>
  </si>
  <si>
    <t>Impregnační gelový nátěr betonu dvojnásobný (OS-A)</t>
  </si>
  <si>
    <t>1258131788</t>
  </si>
  <si>
    <t>(0,4+0,3)*(5*2)</t>
  </si>
  <si>
    <t>Poplatek za uložení stavebního betonového odpadu na skládce (skládkovné)</t>
  </si>
  <si>
    <t>-2142464353</t>
  </si>
  <si>
    <t>997211511</t>
  </si>
  <si>
    <t>Vodorovná doprava suti po suchu na vzdálenost do 1 km</t>
  </si>
  <si>
    <t>1293919874</t>
  </si>
  <si>
    <t>4,260</t>
  </si>
  <si>
    <t>1100743457</t>
  </si>
  <si>
    <t>4,260*20</t>
  </si>
  <si>
    <t>785716801</t>
  </si>
  <si>
    <t>-1713811303</t>
  </si>
  <si>
    <t>460025041</t>
  </si>
  <si>
    <t>23,727*2 'Přepočtené koeficientem množství</t>
  </si>
  <si>
    <t>SO 03 - VRN - Most v km 47,241</t>
  </si>
  <si>
    <t>1067376616</t>
  </si>
  <si>
    <t>-472043006</t>
  </si>
  <si>
    <t>-1821761086</t>
  </si>
  <si>
    <t>148724093</t>
  </si>
  <si>
    <t>1189255641</t>
  </si>
  <si>
    <t>2019/09.4 - SO 04 - Most v km 48,504</t>
  </si>
  <si>
    <t>SO 04 - Stavební část - Most v km 48,504</t>
  </si>
  <si>
    <t xml:space="preserve">      3 - Svislé a kompletní konstrukce</t>
  </si>
  <si>
    <t>-1516903639</t>
  </si>
  <si>
    <t>161061850</t>
  </si>
  <si>
    <t>113107025</t>
  </si>
  <si>
    <t>Odstranění podkladu z kameniva drceného tl 500 mm při překopech ručně</t>
  </si>
  <si>
    <t>-1227556418</t>
  </si>
  <si>
    <t>Poznámka k položce:_x000d_
pro zřízení bet. prahu dlažby</t>
  </si>
  <si>
    <t>-1017742326</t>
  </si>
  <si>
    <t>-1694123006</t>
  </si>
  <si>
    <t>2064940709</t>
  </si>
  <si>
    <t>1355527359</t>
  </si>
  <si>
    <t>-935733331</t>
  </si>
  <si>
    <t>Poznámka k položce:_x000d_
Pažení pro zřízení ŽB římsy</t>
  </si>
  <si>
    <t>(6*1)*2</t>
  </si>
  <si>
    <t>237629184</t>
  </si>
  <si>
    <t>1783152666</t>
  </si>
  <si>
    <t>(9+7,125+2,88)*10</t>
  </si>
  <si>
    <t>925252847</t>
  </si>
  <si>
    <t>1898380896</t>
  </si>
  <si>
    <t>(4*1*0,3)*4</t>
  </si>
  <si>
    <t>-837038909</t>
  </si>
  <si>
    <t>16*2</t>
  </si>
  <si>
    <t>-1025665985</t>
  </si>
  <si>
    <t>-1243611853</t>
  </si>
  <si>
    <t>"římsa"(0,3*0,6)*(2*6)</t>
  </si>
  <si>
    <t>"bet.práh" 4*1*0,5</t>
  </si>
  <si>
    <t>4,16*1,2 'Přepočtené koeficientem množství</t>
  </si>
  <si>
    <t>449125901</t>
  </si>
  <si>
    <t>"římsa"(0,5+0,5)*(4*6)+0,6</t>
  </si>
  <si>
    <t>"bet. práh" 4*(0,5+0,5)</t>
  </si>
  <si>
    <t>-1958481226</t>
  </si>
  <si>
    <t>855455284</t>
  </si>
  <si>
    <t>4,160*0,15</t>
  </si>
  <si>
    <t>1832442351</t>
  </si>
  <si>
    <t>1244954232</t>
  </si>
  <si>
    <t>-573871194</t>
  </si>
  <si>
    <t>(0,3*0,3)*8</t>
  </si>
  <si>
    <t>-1650173456</t>
  </si>
  <si>
    <t>0,72*2 'Přepočtené koeficientem množství</t>
  </si>
  <si>
    <t>465513156</t>
  </si>
  <si>
    <t>Dlažba svahu u opěr z upraveného lomového žulového kamene tl 200 mm do lože C 25/30 pl do 10 m2</t>
  </si>
  <si>
    <t>-659136272</t>
  </si>
  <si>
    <t>"nová dlažba na výtoku" 5*2</t>
  </si>
  <si>
    <t>451315134</t>
  </si>
  <si>
    <t>Podkladní nebo výplňová vrstva z betonu C 12/15 tl do 200 mm</t>
  </si>
  <si>
    <t>150681305</t>
  </si>
  <si>
    <t>479814764</t>
  </si>
  <si>
    <t>8*2</t>
  </si>
  <si>
    <t>-17657413</t>
  </si>
  <si>
    <t>-565315351</t>
  </si>
  <si>
    <t>"Křídla"5*4</t>
  </si>
  <si>
    <t>"opěry" 5*1,5*2</t>
  </si>
  <si>
    <t>"klenba"5*3</t>
  </si>
  <si>
    <t>"čela"5*2</t>
  </si>
  <si>
    <t>"dlažby "12*2</t>
  </si>
  <si>
    <t>-990213932</t>
  </si>
  <si>
    <t>6+6</t>
  </si>
  <si>
    <t>-248375354</t>
  </si>
  <si>
    <t>-1642671845</t>
  </si>
  <si>
    <t>((4*1,1)*0,00963)*2</t>
  </si>
  <si>
    <t>1783575510</t>
  </si>
  <si>
    <t>((6*3)*0,00739)*2</t>
  </si>
  <si>
    <t>-1725275014</t>
  </si>
  <si>
    <t>(0,0625*0,096)*8</t>
  </si>
  <si>
    <t>-362574373</t>
  </si>
  <si>
    <t>489994485</t>
  </si>
  <si>
    <t>20*20</t>
  </si>
  <si>
    <t>560510856</t>
  </si>
  <si>
    <t>1707007611</t>
  </si>
  <si>
    <t>Poznámka k položce:_x000d_
pročištění vtoku a výtoku vodoteče</t>
  </si>
  <si>
    <t>1491593814</t>
  </si>
  <si>
    <t>Poznámka k položce:_x000d_
70% zdiva</t>
  </si>
  <si>
    <t>"Křídla"5*4*0,7</t>
  </si>
  <si>
    <t>"opěry" 5*1,5*2*0,7</t>
  </si>
  <si>
    <t>"klenba"5*3*0,7</t>
  </si>
  <si>
    <t>"čela"5*2*0,7</t>
  </si>
  <si>
    <t>42*0,8 'Přepočtené koeficientem množství</t>
  </si>
  <si>
    <t>-493771506</t>
  </si>
  <si>
    <t>Poznámka k položce:_x000d_
80% zdiva</t>
  </si>
  <si>
    <t>1911419024</t>
  </si>
  <si>
    <t>"přezdění kuželů vlevo" 4*3*2*0,4</t>
  </si>
  <si>
    <t>-398867657</t>
  </si>
  <si>
    <t>-1759293201</t>
  </si>
  <si>
    <t>-711291971</t>
  </si>
  <si>
    <t>67321661</t>
  </si>
  <si>
    <t>9,133</t>
  </si>
  <si>
    <t>1323129029</t>
  </si>
  <si>
    <t>9,133*20</t>
  </si>
  <si>
    <t>1003839204</t>
  </si>
  <si>
    <t>213074617</t>
  </si>
  <si>
    <t>-1264412431</t>
  </si>
  <si>
    <t>-726916569</t>
  </si>
  <si>
    <t>57,963*2 'Přepočtené koeficientem množství</t>
  </si>
  <si>
    <t>SO 04 - VRN - Most v km 48,504</t>
  </si>
  <si>
    <t>90502887</t>
  </si>
  <si>
    <t>-1878498875</t>
  </si>
  <si>
    <t>706470282</t>
  </si>
  <si>
    <t>-823481096</t>
  </si>
  <si>
    <t>1411998029</t>
  </si>
  <si>
    <t>232167391</t>
  </si>
  <si>
    <t>Poznámka k položce:_x000d_
měření, přenesení niv.bodu</t>
  </si>
  <si>
    <t>2033308833</t>
  </si>
  <si>
    <t>-1939842492</t>
  </si>
  <si>
    <t>1849338002</t>
  </si>
  <si>
    <t>-483626820</t>
  </si>
  <si>
    <t>-2000050675</t>
  </si>
  <si>
    <t>2019/09.5 - SO 05 - Most v km 52,636</t>
  </si>
  <si>
    <t>SO 05 - Stavební část - Most v km 52,636</t>
  </si>
  <si>
    <t xml:space="preserve">    783 - Dokončovací práce - nátěry</t>
  </si>
  <si>
    <t>-2112368555</t>
  </si>
  <si>
    <t>-302621481</t>
  </si>
  <si>
    <t>-25814238</t>
  </si>
  <si>
    <t>112111111</t>
  </si>
  <si>
    <t>Spálení větví všech druhů stromů</t>
  </si>
  <si>
    <t>1497562929</t>
  </si>
  <si>
    <t>112151352</t>
  </si>
  <si>
    <t>Kácení stromu s postupným spouštěním koruny a kmene D do 0,3 m</t>
  </si>
  <si>
    <t>-2042040122</t>
  </si>
  <si>
    <t>-160145700</t>
  </si>
  <si>
    <t>Poznámka k položce:_x000d_
pařezy ve zdivu</t>
  </si>
  <si>
    <t>122312502</t>
  </si>
  <si>
    <t>Odkopávky a prokopávky nezapažené pro železnice ručně do 10 m3 v nesoudržné hornině tř. 4</t>
  </si>
  <si>
    <t>1324159062</t>
  </si>
  <si>
    <t>"výkop pod dlažbu"85*0,3</t>
  </si>
  <si>
    <t>122312509</t>
  </si>
  <si>
    <t>Příplatek k odkopávkám pro železnice ručně v hornině tř. 4 za lepivost</t>
  </si>
  <si>
    <t>1320975747</t>
  </si>
  <si>
    <t>-357741106</t>
  </si>
  <si>
    <t>"výkop pro bet.práh" (5*0,5*0,7)*2</t>
  </si>
  <si>
    <t>599694516</t>
  </si>
  <si>
    <t>-323999822</t>
  </si>
  <si>
    <t>1286245613</t>
  </si>
  <si>
    <t>1788131967</t>
  </si>
  <si>
    <t>859033413</t>
  </si>
  <si>
    <t>-348415456</t>
  </si>
  <si>
    <t>-533599902</t>
  </si>
  <si>
    <t>783</t>
  </si>
  <si>
    <t>Dokončovací práce - nátěry</t>
  </si>
  <si>
    <t>783826645</t>
  </si>
  <si>
    <t>Hydrofobizační transparentní silikonový nátěr omítek stupně členitosti 5</t>
  </si>
  <si>
    <t>1907885307</t>
  </si>
  <si>
    <t>451315191</t>
  </si>
  <si>
    <t>Příplatek k podkladní a výplňové vrstvě z betonu prostého za sklon svahu nad 1:5</t>
  </si>
  <si>
    <t>-200899599</t>
  </si>
  <si>
    <t>739354022</t>
  </si>
  <si>
    <t>1582422944</t>
  </si>
  <si>
    <t>-226009387</t>
  </si>
  <si>
    <t>Poznámka k položce:_x000d_
dlažba provedena do kinety vedené středem mostu</t>
  </si>
  <si>
    <t>"nová dlažba "85</t>
  </si>
  <si>
    <t>-1185424699</t>
  </si>
  <si>
    <t>"Podkladní vrstva"85</t>
  </si>
  <si>
    <t>"navyšující vrstvy"85</t>
  </si>
  <si>
    <t>1140217474</t>
  </si>
  <si>
    <t>-829085944</t>
  </si>
  <si>
    <t>2046705448</t>
  </si>
  <si>
    <t>1076219110</t>
  </si>
  <si>
    <t>987261287</t>
  </si>
  <si>
    <t>1129359947</t>
  </si>
  <si>
    <t>-1095947387</t>
  </si>
  <si>
    <t>-1970418885</t>
  </si>
  <si>
    <t>981511116</t>
  </si>
  <si>
    <t>Demolice konstrukcí objektů z betonu prostého postupným rozebíráním</t>
  </si>
  <si>
    <t>1831927158</t>
  </si>
  <si>
    <t>(5+6+6)*(0,5*0,6)</t>
  </si>
  <si>
    <t>899026223</t>
  </si>
  <si>
    <t>-1727603364</t>
  </si>
  <si>
    <t>-1029766922</t>
  </si>
  <si>
    <t>-1606127049</t>
  </si>
  <si>
    <t>1732341143</t>
  </si>
  <si>
    <t>1332295534</t>
  </si>
  <si>
    <t>-738470206</t>
  </si>
  <si>
    <t>(((8*6)/2)*4)*0,9"křídla 90%"</t>
  </si>
  <si>
    <t>113105113</t>
  </si>
  <si>
    <t>Rozebrání dlažeb z lomového kamene kladených na MC vyspárované MC</t>
  </si>
  <si>
    <t>-1898531285</t>
  </si>
  <si>
    <t>(5+6+6)*5</t>
  </si>
  <si>
    <t>114203202</t>
  </si>
  <si>
    <t>Očištění lomového kamene nebo betonových tvárnic od malty</t>
  </si>
  <si>
    <t>-1800173267</t>
  </si>
  <si>
    <t>85*0,25</t>
  </si>
  <si>
    <t>114203301</t>
  </si>
  <si>
    <t>Třídění lomového kamene nebo betonových tvárnic podle druhu, velikosti nebo tvaru</t>
  </si>
  <si>
    <t>-731936926</t>
  </si>
  <si>
    <t>-1250549747</t>
  </si>
  <si>
    <t>"oprava zdiva křídel mostu" 4*2</t>
  </si>
  <si>
    <t>531160736</t>
  </si>
  <si>
    <t>-1879822543</t>
  </si>
  <si>
    <t>-1725686192</t>
  </si>
  <si>
    <t>380777803</t>
  </si>
  <si>
    <t>-623080188</t>
  </si>
  <si>
    <t>-1595883901</t>
  </si>
  <si>
    <t>89,254*30 'Přepočtené koeficientem množství</t>
  </si>
  <si>
    <t>-381824879</t>
  </si>
  <si>
    <t>998001123</t>
  </si>
  <si>
    <t>Přesun hmot pro demolice objektů v do 21 m</t>
  </si>
  <si>
    <t>-2053456755</t>
  </si>
  <si>
    <t>-925029228</t>
  </si>
  <si>
    <t>-1161344620</t>
  </si>
  <si>
    <t>482989272</t>
  </si>
  <si>
    <t>SO 05 - VRN - Most v km 52,636</t>
  </si>
  <si>
    <t>-688198913</t>
  </si>
  <si>
    <t>-1444469744</t>
  </si>
  <si>
    <t>-1934715207</t>
  </si>
  <si>
    <t>727121527</t>
  </si>
  <si>
    <t>1964521466</t>
  </si>
  <si>
    <t>1586380751</t>
  </si>
  <si>
    <t>578316476</t>
  </si>
  <si>
    <t>-1056924278</t>
  </si>
  <si>
    <t>1761424468</t>
  </si>
  <si>
    <t>2019/09.6 - SO 06 - Propustek v km 54,274</t>
  </si>
  <si>
    <t xml:space="preserve">SO 06 - Stavební část  - Propustek v km 54,274</t>
  </si>
  <si>
    <t>-1686567996</t>
  </si>
  <si>
    <t>-1109769993</t>
  </si>
  <si>
    <t>-599678741</t>
  </si>
  <si>
    <t>-1981510840</t>
  </si>
  <si>
    <t>-270155092</t>
  </si>
  <si>
    <t>1343097126</t>
  </si>
  <si>
    <t>843460367</t>
  </si>
  <si>
    <t>2*1</t>
  </si>
  <si>
    <t>938111111</t>
  </si>
  <si>
    <t>Čištění zdiva opěr, pilířů, křídel od mechu a jiné vegetace</t>
  </si>
  <si>
    <t>669297075</t>
  </si>
  <si>
    <t>54558231</t>
  </si>
  <si>
    <t>973999404</t>
  </si>
  <si>
    <t>"Přezdění opěr" 2*1*0,5</t>
  </si>
  <si>
    <t>"přezdění čela vlevo" (2*2*0,5)</t>
  </si>
  <si>
    <t>90112313</t>
  </si>
  <si>
    <t>761934929</t>
  </si>
  <si>
    <t>2042579342</t>
  </si>
  <si>
    <t>985232191</t>
  </si>
  <si>
    <t>Příplatek k hloubkovému spárování za práci ve stísněném prostoru</t>
  </si>
  <si>
    <t>357544733</t>
  </si>
  <si>
    <t>985232192</t>
  </si>
  <si>
    <t>Příplatek k hloubkovému spárování za plochu do 10 m2 jednotlivě</t>
  </si>
  <si>
    <t>-1148263069</t>
  </si>
  <si>
    <t>253235027</t>
  </si>
  <si>
    <t>-620292661</t>
  </si>
  <si>
    <t>2,629+0,6</t>
  </si>
  <si>
    <t>1240779297</t>
  </si>
  <si>
    <t>3,229*20</t>
  </si>
  <si>
    <t>1606136925</t>
  </si>
  <si>
    <t>814889337</t>
  </si>
  <si>
    <t>-495537627</t>
  </si>
  <si>
    <t>8,743*3 'Přepočtené koeficientem množství</t>
  </si>
  <si>
    <t>-1606657893</t>
  </si>
  <si>
    <t>-356252050</t>
  </si>
  <si>
    <t>8,743*2 'Přepočtené koeficientem množství</t>
  </si>
  <si>
    <t>SO 06 - VRN - Propustek v km 54,274</t>
  </si>
  <si>
    <t>-1601476601</t>
  </si>
  <si>
    <t>-1789311014</t>
  </si>
  <si>
    <t>364502037</t>
  </si>
  <si>
    <t>-1289818383</t>
  </si>
  <si>
    <t>1192801114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</si>
</sst>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ht="29.28" customHeight="1">
      <c r="B9" s="19"/>
      <c r="C9" s="20"/>
      <c r="D9" s="24" t="s">
        <v>26</v>
      </c>
      <c r="E9" s="20"/>
      <c r="F9" s="20"/>
      <c r="G9" s="20"/>
      <c r="H9" s="20"/>
      <c r="I9" s="20"/>
      <c r="J9" s="20"/>
      <c r="K9" s="32" t="s">
        <v>27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29</v>
      </c>
      <c r="AL10" s="20"/>
      <c r="AM10" s="20"/>
      <c r="AN10" s="25" t="s">
        <v>30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31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32</v>
      </c>
      <c r="AL11" s="20"/>
      <c r="AM11" s="20"/>
      <c r="AN11" s="25" t="s">
        <v>33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34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29</v>
      </c>
      <c r="AL13" s="20"/>
      <c r="AM13" s="20"/>
      <c r="AN13" s="33" t="s">
        <v>35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3" t="s">
        <v>35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0" t="s">
        <v>32</v>
      </c>
      <c r="AL14" s="20"/>
      <c r="AM14" s="20"/>
      <c r="AN14" s="33" t="s">
        <v>35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29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32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37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29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32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37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51" customHeight="1">
      <c r="B23" s="19"/>
      <c r="C23" s="20"/>
      <c r="D23" s="20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0"/>
      <c r="AQ25" s="20"/>
      <c r="AR25" s="18"/>
      <c r="BE25" s="29"/>
    </row>
    <row r="26" s="1" customFormat="1" ht="25.92" customHeight="1"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2" customFormat="1" ht="14.4" customHeight="1"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1" customFormat="1" ht="25.92" customHeight="1"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7"/>
      <c r="C49" s="38"/>
      <c r="D49" s="57" t="s">
        <v>54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55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7"/>
      <c r="C60" s="38"/>
      <c r="D60" s="59" t="s">
        <v>56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57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56</v>
      </c>
      <c r="AI60" s="40"/>
      <c r="AJ60" s="40"/>
      <c r="AK60" s="40"/>
      <c r="AL60" s="40"/>
      <c r="AM60" s="59" t="s">
        <v>57</v>
      </c>
      <c r="AN60" s="40"/>
      <c r="AO60" s="40"/>
      <c r="AP60" s="38"/>
      <c r="AQ60" s="38"/>
      <c r="AR60" s="42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7"/>
      <c r="C64" s="38"/>
      <c r="D64" s="57" t="s">
        <v>58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59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7"/>
      <c r="C75" s="38"/>
      <c r="D75" s="59" t="s">
        <v>56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57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56</v>
      </c>
      <c r="AI75" s="40"/>
      <c r="AJ75" s="40"/>
      <c r="AK75" s="40"/>
      <c r="AL75" s="40"/>
      <c r="AM75" s="59" t="s">
        <v>57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1" t="s">
        <v>60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0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2019/09C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mostních objektů v úseku Hlinsko v čechách - Žďárec u Skutče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0" t="s">
        <v>22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24</v>
      </c>
      <c r="AJ87" s="38"/>
      <c r="AK87" s="38"/>
      <c r="AL87" s="38"/>
      <c r="AM87" s="73" t="str">
        <f>IF(AN8= "","",AN8)</f>
        <v>29. 5. 2019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0" t="s">
        <v>28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SŽDC s.o., OŘ Hradec Králové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36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61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0" t="s">
        <v>34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38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62</v>
      </c>
      <c r="D92" s="88"/>
      <c r="E92" s="88"/>
      <c r="F92" s="88"/>
      <c r="G92" s="88"/>
      <c r="H92" s="89"/>
      <c r="I92" s="90" t="s">
        <v>63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64</v>
      </c>
      <c r="AH92" s="88"/>
      <c r="AI92" s="88"/>
      <c r="AJ92" s="88"/>
      <c r="AK92" s="88"/>
      <c r="AL92" s="88"/>
      <c r="AM92" s="88"/>
      <c r="AN92" s="90" t="s">
        <v>65</v>
      </c>
      <c r="AO92" s="88"/>
      <c r="AP92" s="92"/>
      <c r="AQ92" s="93" t="s">
        <v>66</v>
      </c>
      <c r="AR92" s="42"/>
      <c r="AS92" s="94" t="s">
        <v>67</v>
      </c>
      <c r="AT92" s="95" t="s">
        <v>68</v>
      </c>
      <c r="AU92" s="95" t="s">
        <v>69</v>
      </c>
      <c r="AV92" s="95" t="s">
        <v>70</v>
      </c>
      <c r="AW92" s="95" t="s">
        <v>71</v>
      </c>
      <c r="AX92" s="95" t="s">
        <v>72</v>
      </c>
      <c r="AY92" s="95" t="s">
        <v>73</v>
      </c>
      <c r="AZ92" s="95" t="s">
        <v>74</v>
      </c>
      <c r="BA92" s="95" t="s">
        <v>75</v>
      </c>
      <c r="BB92" s="95" t="s">
        <v>76</v>
      </c>
      <c r="BC92" s="95" t="s">
        <v>77</v>
      </c>
      <c r="BD92" s="96" t="s">
        <v>78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79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ROUND(AG95+AG98+AG101+AG104+AG107+AG110,2)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ROUND(AS95+AS98+AS101+AS104+AS107+AS110,2)</f>
        <v>0</v>
      </c>
      <c r="AT94" s="108">
        <f>ROUND(SUM(AV94:AW94),2)</f>
        <v>0</v>
      </c>
      <c r="AU94" s="109">
        <f>ROUND(AU95+AU98+AU101+AU104+AU107+AU110,5)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ROUND(AZ95+AZ98+AZ101+AZ104+AZ107+AZ110,2)</f>
        <v>0</v>
      </c>
      <c r="BA94" s="108">
        <f>ROUND(BA95+BA98+BA101+BA104+BA107+BA110,2)</f>
        <v>0</v>
      </c>
      <c r="BB94" s="108">
        <f>ROUND(BB95+BB98+BB101+BB104+BB107+BB110,2)</f>
        <v>0</v>
      </c>
      <c r="BC94" s="108">
        <f>ROUND(BC95+BC98+BC101+BC104+BC107+BC110,2)</f>
        <v>0</v>
      </c>
      <c r="BD94" s="110">
        <f>ROUND(BD95+BD98+BD101+BD104+BD107+BD110,2)</f>
        <v>0</v>
      </c>
      <c r="BS94" s="111" t="s">
        <v>80</v>
      </c>
      <c r="BT94" s="111" t="s">
        <v>81</v>
      </c>
      <c r="BU94" s="112" t="s">
        <v>82</v>
      </c>
      <c r="BV94" s="111" t="s">
        <v>83</v>
      </c>
      <c r="BW94" s="111" t="s">
        <v>5</v>
      </c>
      <c r="BX94" s="111" t="s">
        <v>84</v>
      </c>
      <c r="CL94" s="111" t="s">
        <v>19</v>
      </c>
    </row>
    <row r="95" s="6" customFormat="1" ht="27" customHeight="1">
      <c r="B95" s="113"/>
      <c r="C95" s="114"/>
      <c r="D95" s="115" t="s">
        <v>85</v>
      </c>
      <c r="E95" s="115"/>
      <c r="F95" s="115"/>
      <c r="G95" s="115"/>
      <c r="H95" s="115"/>
      <c r="I95" s="116"/>
      <c r="J95" s="115" t="s">
        <v>86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ROUND(SUM(AG96:AG97),2)</f>
        <v>0</v>
      </c>
      <c r="AH95" s="116"/>
      <c r="AI95" s="116"/>
      <c r="AJ95" s="116"/>
      <c r="AK95" s="116"/>
      <c r="AL95" s="116"/>
      <c r="AM95" s="116"/>
      <c r="AN95" s="118">
        <f>SUM(AG95,AT95)</f>
        <v>0</v>
      </c>
      <c r="AO95" s="116"/>
      <c r="AP95" s="116"/>
      <c r="AQ95" s="119" t="s">
        <v>87</v>
      </c>
      <c r="AR95" s="120"/>
      <c r="AS95" s="121">
        <f>ROUND(SUM(AS96:AS97),2)</f>
        <v>0</v>
      </c>
      <c r="AT95" s="122">
        <f>ROUND(SUM(AV95:AW95),2)</f>
        <v>0</v>
      </c>
      <c r="AU95" s="123">
        <f>ROUND(SUM(AU96:AU97),5)</f>
        <v>0</v>
      </c>
      <c r="AV95" s="122">
        <f>ROUND(AZ95*L29,2)</f>
        <v>0</v>
      </c>
      <c r="AW95" s="122">
        <f>ROUND(BA95*L30,2)</f>
        <v>0</v>
      </c>
      <c r="AX95" s="122">
        <f>ROUND(BB95*L29,2)</f>
        <v>0</v>
      </c>
      <c r="AY95" s="122">
        <f>ROUND(BC95*L30,2)</f>
        <v>0</v>
      </c>
      <c r="AZ95" s="122">
        <f>ROUND(SUM(AZ96:AZ97),2)</f>
        <v>0</v>
      </c>
      <c r="BA95" s="122">
        <f>ROUND(SUM(BA96:BA97),2)</f>
        <v>0</v>
      </c>
      <c r="BB95" s="122">
        <f>ROUND(SUM(BB96:BB97),2)</f>
        <v>0</v>
      </c>
      <c r="BC95" s="122">
        <f>ROUND(SUM(BC96:BC97),2)</f>
        <v>0</v>
      </c>
      <c r="BD95" s="124">
        <f>ROUND(SUM(BD96:BD97),2)</f>
        <v>0</v>
      </c>
      <c r="BS95" s="125" t="s">
        <v>80</v>
      </c>
      <c r="BT95" s="125" t="s">
        <v>88</v>
      </c>
      <c r="BU95" s="125" t="s">
        <v>82</v>
      </c>
      <c r="BV95" s="125" t="s">
        <v>83</v>
      </c>
      <c r="BW95" s="125" t="s">
        <v>89</v>
      </c>
      <c r="BX95" s="125" t="s">
        <v>5</v>
      </c>
      <c r="CL95" s="125" t="s">
        <v>19</v>
      </c>
      <c r="CM95" s="125" t="s">
        <v>90</v>
      </c>
    </row>
    <row r="96" s="3" customFormat="1" ht="38.25" customHeight="1">
      <c r="A96" s="126" t="s">
        <v>91</v>
      </c>
      <c r="B96" s="64"/>
      <c r="C96" s="127"/>
      <c r="D96" s="127"/>
      <c r="E96" s="128" t="s">
        <v>92</v>
      </c>
      <c r="F96" s="128"/>
      <c r="G96" s="128"/>
      <c r="H96" s="128"/>
      <c r="I96" s="128"/>
      <c r="J96" s="127"/>
      <c r="K96" s="128" t="s">
        <v>93</v>
      </c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9">
        <f>'SO01 - stavební část - Mo...'!J32</f>
        <v>0</v>
      </c>
      <c r="AH96" s="127"/>
      <c r="AI96" s="127"/>
      <c r="AJ96" s="127"/>
      <c r="AK96" s="127"/>
      <c r="AL96" s="127"/>
      <c r="AM96" s="127"/>
      <c r="AN96" s="129">
        <f>SUM(AG96,AT96)</f>
        <v>0</v>
      </c>
      <c r="AO96" s="127"/>
      <c r="AP96" s="127"/>
      <c r="AQ96" s="130" t="s">
        <v>94</v>
      </c>
      <c r="AR96" s="66"/>
      <c r="AS96" s="131">
        <v>0</v>
      </c>
      <c r="AT96" s="132">
        <f>ROUND(SUM(AV96:AW96),2)</f>
        <v>0</v>
      </c>
      <c r="AU96" s="133">
        <f>'SO01 - stavební část - Mo...'!P129</f>
        <v>0</v>
      </c>
      <c r="AV96" s="132">
        <f>'SO01 - stavební část - Mo...'!J35</f>
        <v>0</v>
      </c>
      <c r="AW96" s="132">
        <f>'SO01 - stavební část - Mo...'!J36</f>
        <v>0</v>
      </c>
      <c r="AX96" s="132">
        <f>'SO01 - stavební část - Mo...'!J37</f>
        <v>0</v>
      </c>
      <c r="AY96" s="132">
        <f>'SO01 - stavební část - Mo...'!J38</f>
        <v>0</v>
      </c>
      <c r="AZ96" s="132">
        <f>'SO01 - stavební část - Mo...'!F35</f>
        <v>0</v>
      </c>
      <c r="BA96" s="132">
        <f>'SO01 - stavební část - Mo...'!F36</f>
        <v>0</v>
      </c>
      <c r="BB96" s="132">
        <f>'SO01 - stavební část - Mo...'!F37</f>
        <v>0</v>
      </c>
      <c r="BC96" s="132">
        <f>'SO01 - stavební část - Mo...'!F38</f>
        <v>0</v>
      </c>
      <c r="BD96" s="134">
        <f>'SO01 - stavební část - Mo...'!F39</f>
        <v>0</v>
      </c>
      <c r="BT96" s="135" t="s">
        <v>90</v>
      </c>
      <c r="BV96" s="135" t="s">
        <v>83</v>
      </c>
      <c r="BW96" s="135" t="s">
        <v>95</v>
      </c>
      <c r="BX96" s="135" t="s">
        <v>89</v>
      </c>
      <c r="CL96" s="135" t="s">
        <v>19</v>
      </c>
    </row>
    <row r="97" s="3" customFormat="1" ht="25.5" customHeight="1">
      <c r="A97" s="126" t="s">
        <v>91</v>
      </c>
      <c r="B97" s="64"/>
      <c r="C97" s="127"/>
      <c r="D97" s="127"/>
      <c r="E97" s="128" t="s">
        <v>96</v>
      </c>
      <c r="F97" s="128"/>
      <c r="G97" s="128"/>
      <c r="H97" s="128"/>
      <c r="I97" s="128"/>
      <c r="J97" s="127"/>
      <c r="K97" s="128" t="s">
        <v>93</v>
      </c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9">
        <f>'SO01 - VRN - Most v km 45...'!J32</f>
        <v>0</v>
      </c>
      <c r="AH97" s="127"/>
      <c r="AI97" s="127"/>
      <c r="AJ97" s="127"/>
      <c r="AK97" s="127"/>
      <c r="AL97" s="127"/>
      <c r="AM97" s="127"/>
      <c r="AN97" s="129">
        <f>SUM(AG97,AT97)</f>
        <v>0</v>
      </c>
      <c r="AO97" s="127"/>
      <c r="AP97" s="127"/>
      <c r="AQ97" s="130" t="s">
        <v>94</v>
      </c>
      <c r="AR97" s="66"/>
      <c r="AS97" s="131">
        <v>0</v>
      </c>
      <c r="AT97" s="132">
        <f>ROUND(SUM(AV97:AW97),2)</f>
        <v>0</v>
      </c>
      <c r="AU97" s="133">
        <f>'SO01 - VRN - Most v km 45...'!P129</f>
        <v>0</v>
      </c>
      <c r="AV97" s="132">
        <f>'SO01 - VRN - Most v km 45...'!J35</f>
        <v>0</v>
      </c>
      <c r="AW97" s="132">
        <f>'SO01 - VRN - Most v km 45...'!J36</f>
        <v>0</v>
      </c>
      <c r="AX97" s="132">
        <f>'SO01 - VRN - Most v km 45...'!J37</f>
        <v>0</v>
      </c>
      <c r="AY97" s="132">
        <f>'SO01 - VRN - Most v km 45...'!J38</f>
        <v>0</v>
      </c>
      <c r="AZ97" s="132">
        <f>'SO01 - VRN - Most v km 45...'!F35</f>
        <v>0</v>
      </c>
      <c r="BA97" s="132">
        <f>'SO01 - VRN - Most v km 45...'!F36</f>
        <v>0</v>
      </c>
      <c r="BB97" s="132">
        <f>'SO01 - VRN - Most v km 45...'!F37</f>
        <v>0</v>
      </c>
      <c r="BC97" s="132">
        <f>'SO01 - VRN - Most v km 45...'!F38</f>
        <v>0</v>
      </c>
      <c r="BD97" s="134">
        <f>'SO01 - VRN - Most v km 45...'!F39</f>
        <v>0</v>
      </c>
      <c r="BT97" s="135" t="s">
        <v>90</v>
      </c>
      <c r="BV97" s="135" t="s">
        <v>83</v>
      </c>
      <c r="BW97" s="135" t="s">
        <v>97</v>
      </c>
      <c r="BX97" s="135" t="s">
        <v>89</v>
      </c>
      <c r="CL97" s="135" t="s">
        <v>19</v>
      </c>
    </row>
    <row r="98" s="6" customFormat="1" ht="27" customHeight="1">
      <c r="B98" s="113"/>
      <c r="C98" s="114"/>
      <c r="D98" s="115" t="s">
        <v>98</v>
      </c>
      <c r="E98" s="115"/>
      <c r="F98" s="115"/>
      <c r="G98" s="115"/>
      <c r="H98" s="115"/>
      <c r="I98" s="116"/>
      <c r="J98" s="115" t="s">
        <v>99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7">
        <f>ROUND(SUM(AG99:AG100),2)</f>
        <v>0</v>
      </c>
      <c r="AH98" s="116"/>
      <c r="AI98" s="116"/>
      <c r="AJ98" s="116"/>
      <c r="AK98" s="116"/>
      <c r="AL98" s="116"/>
      <c r="AM98" s="116"/>
      <c r="AN98" s="118">
        <f>SUM(AG98,AT98)</f>
        <v>0</v>
      </c>
      <c r="AO98" s="116"/>
      <c r="AP98" s="116"/>
      <c r="AQ98" s="119" t="s">
        <v>87</v>
      </c>
      <c r="AR98" s="120"/>
      <c r="AS98" s="121">
        <f>ROUND(SUM(AS99:AS100),2)</f>
        <v>0</v>
      </c>
      <c r="AT98" s="122">
        <f>ROUND(SUM(AV98:AW98),2)</f>
        <v>0</v>
      </c>
      <c r="AU98" s="123">
        <f>ROUND(SUM(AU99:AU100),5)</f>
        <v>0</v>
      </c>
      <c r="AV98" s="122">
        <f>ROUND(AZ98*L29,2)</f>
        <v>0</v>
      </c>
      <c r="AW98" s="122">
        <f>ROUND(BA98*L30,2)</f>
        <v>0</v>
      </c>
      <c r="AX98" s="122">
        <f>ROUND(BB98*L29,2)</f>
        <v>0</v>
      </c>
      <c r="AY98" s="122">
        <f>ROUND(BC98*L30,2)</f>
        <v>0</v>
      </c>
      <c r="AZ98" s="122">
        <f>ROUND(SUM(AZ99:AZ100),2)</f>
        <v>0</v>
      </c>
      <c r="BA98" s="122">
        <f>ROUND(SUM(BA99:BA100),2)</f>
        <v>0</v>
      </c>
      <c r="BB98" s="122">
        <f>ROUND(SUM(BB99:BB100),2)</f>
        <v>0</v>
      </c>
      <c r="BC98" s="122">
        <f>ROUND(SUM(BC99:BC100),2)</f>
        <v>0</v>
      </c>
      <c r="BD98" s="124">
        <f>ROUND(SUM(BD99:BD100),2)</f>
        <v>0</v>
      </c>
      <c r="BS98" s="125" t="s">
        <v>80</v>
      </c>
      <c r="BT98" s="125" t="s">
        <v>88</v>
      </c>
      <c r="BU98" s="125" t="s">
        <v>82</v>
      </c>
      <c r="BV98" s="125" t="s">
        <v>83</v>
      </c>
      <c r="BW98" s="125" t="s">
        <v>100</v>
      </c>
      <c r="BX98" s="125" t="s">
        <v>5</v>
      </c>
      <c r="CL98" s="125" t="s">
        <v>19</v>
      </c>
      <c r="CM98" s="125" t="s">
        <v>90</v>
      </c>
    </row>
    <row r="99" s="3" customFormat="1" ht="38.25" customHeight="1">
      <c r="A99" s="126" t="s">
        <v>91</v>
      </c>
      <c r="B99" s="64"/>
      <c r="C99" s="127"/>
      <c r="D99" s="127"/>
      <c r="E99" s="128" t="s">
        <v>101</v>
      </c>
      <c r="F99" s="128"/>
      <c r="G99" s="128"/>
      <c r="H99" s="128"/>
      <c r="I99" s="128"/>
      <c r="J99" s="127"/>
      <c r="K99" s="128" t="s">
        <v>102</v>
      </c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9">
        <f>'SO02 - stavební část - Mo...'!J32</f>
        <v>0</v>
      </c>
      <c r="AH99" s="127"/>
      <c r="AI99" s="127"/>
      <c r="AJ99" s="127"/>
      <c r="AK99" s="127"/>
      <c r="AL99" s="127"/>
      <c r="AM99" s="127"/>
      <c r="AN99" s="129">
        <f>SUM(AG99,AT99)</f>
        <v>0</v>
      </c>
      <c r="AO99" s="127"/>
      <c r="AP99" s="127"/>
      <c r="AQ99" s="130" t="s">
        <v>94</v>
      </c>
      <c r="AR99" s="66"/>
      <c r="AS99" s="131">
        <v>0</v>
      </c>
      <c r="AT99" s="132">
        <f>ROUND(SUM(AV99:AW99),2)</f>
        <v>0</v>
      </c>
      <c r="AU99" s="133">
        <f>'SO02 - stavební část - Mo...'!P130</f>
        <v>0</v>
      </c>
      <c r="AV99" s="132">
        <f>'SO02 - stavební část - Mo...'!J35</f>
        <v>0</v>
      </c>
      <c r="AW99" s="132">
        <f>'SO02 - stavební část - Mo...'!J36</f>
        <v>0</v>
      </c>
      <c r="AX99" s="132">
        <f>'SO02 - stavební část - Mo...'!J37</f>
        <v>0</v>
      </c>
      <c r="AY99" s="132">
        <f>'SO02 - stavební část - Mo...'!J38</f>
        <v>0</v>
      </c>
      <c r="AZ99" s="132">
        <f>'SO02 - stavební část - Mo...'!F35</f>
        <v>0</v>
      </c>
      <c r="BA99" s="132">
        <f>'SO02 - stavební část - Mo...'!F36</f>
        <v>0</v>
      </c>
      <c r="BB99" s="132">
        <f>'SO02 - stavební část - Mo...'!F37</f>
        <v>0</v>
      </c>
      <c r="BC99" s="132">
        <f>'SO02 - stavební část - Mo...'!F38</f>
        <v>0</v>
      </c>
      <c r="BD99" s="134">
        <f>'SO02 - stavební část - Mo...'!F39</f>
        <v>0</v>
      </c>
      <c r="BT99" s="135" t="s">
        <v>90</v>
      </c>
      <c r="BV99" s="135" t="s">
        <v>83</v>
      </c>
      <c r="BW99" s="135" t="s">
        <v>103</v>
      </c>
      <c r="BX99" s="135" t="s">
        <v>100</v>
      </c>
      <c r="CL99" s="135" t="s">
        <v>19</v>
      </c>
    </row>
    <row r="100" s="3" customFormat="1" ht="25.5" customHeight="1">
      <c r="A100" s="126" t="s">
        <v>91</v>
      </c>
      <c r="B100" s="64"/>
      <c r="C100" s="127"/>
      <c r="D100" s="127"/>
      <c r="E100" s="128" t="s">
        <v>104</v>
      </c>
      <c r="F100" s="128"/>
      <c r="G100" s="128"/>
      <c r="H100" s="128"/>
      <c r="I100" s="128"/>
      <c r="J100" s="127"/>
      <c r="K100" s="128" t="s">
        <v>102</v>
      </c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9">
        <f>'SO02 - VRN - Most v km 46...'!J32</f>
        <v>0</v>
      </c>
      <c r="AH100" s="127"/>
      <c r="AI100" s="127"/>
      <c r="AJ100" s="127"/>
      <c r="AK100" s="127"/>
      <c r="AL100" s="127"/>
      <c r="AM100" s="127"/>
      <c r="AN100" s="129">
        <f>SUM(AG100,AT100)</f>
        <v>0</v>
      </c>
      <c r="AO100" s="127"/>
      <c r="AP100" s="127"/>
      <c r="AQ100" s="130" t="s">
        <v>94</v>
      </c>
      <c r="AR100" s="66"/>
      <c r="AS100" s="131">
        <v>0</v>
      </c>
      <c r="AT100" s="132">
        <f>ROUND(SUM(AV100:AW100),2)</f>
        <v>0</v>
      </c>
      <c r="AU100" s="133">
        <f>'SO02 - VRN - Most v km 46...'!P129</f>
        <v>0</v>
      </c>
      <c r="AV100" s="132">
        <f>'SO02 - VRN - Most v km 46...'!J35</f>
        <v>0</v>
      </c>
      <c r="AW100" s="132">
        <f>'SO02 - VRN - Most v km 46...'!J36</f>
        <v>0</v>
      </c>
      <c r="AX100" s="132">
        <f>'SO02 - VRN - Most v km 46...'!J37</f>
        <v>0</v>
      </c>
      <c r="AY100" s="132">
        <f>'SO02 - VRN - Most v km 46...'!J38</f>
        <v>0</v>
      </c>
      <c r="AZ100" s="132">
        <f>'SO02 - VRN - Most v km 46...'!F35</f>
        <v>0</v>
      </c>
      <c r="BA100" s="132">
        <f>'SO02 - VRN - Most v km 46...'!F36</f>
        <v>0</v>
      </c>
      <c r="BB100" s="132">
        <f>'SO02 - VRN - Most v km 46...'!F37</f>
        <v>0</v>
      </c>
      <c r="BC100" s="132">
        <f>'SO02 - VRN - Most v km 46...'!F38</f>
        <v>0</v>
      </c>
      <c r="BD100" s="134">
        <f>'SO02 - VRN - Most v km 46...'!F39</f>
        <v>0</v>
      </c>
      <c r="BT100" s="135" t="s">
        <v>90</v>
      </c>
      <c r="BV100" s="135" t="s">
        <v>83</v>
      </c>
      <c r="BW100" s="135" t="s">
        <v>105</v>
      </c>
      <c r="BX100" s="135" t="s">
        <v>100</v>
      </c>
      <c r="CL100" s="135" t="s">
        <v>19</v>
      </c>
    </row>
    <row r="101" s="6" customFormat="1" ht="27" customHeight="1">
      <c r="B101" s="113"/>
      <c r="C101" s="114"/>
      <c r="D101" s="115" t="s">
        <v>106</v>
      </c>
      <c r="E101" s="115"/>
      <c r="F101" s="115"/>
      <c r="G101" s="115"/>
      <c r="H101" s="115"/>
      <c r="I101" s="116"/>
      <c r="J101" s="115" t="s">
        <v>107</v>
      </c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7">
        <f>ROUND(SUM(AG102:AG103),2)</f>
        <v>0</v>
      </c>
      <c r="AH101" s="116"/>
      <c r="AI101" s="116"/>
      <c r="AJ101" s="116"/>
      <c r="AK101" s="116"/>
      <c r="AL101" s="116"/>
      <c r="AM101" s="116"/>
      <c r="AN101" s="118">
        <f>SUM(AG101,AT101)</f>
        <v>0</v>
      </c>
      <c r="AO101" s="116"/>
      <c r="AP101" s="116"/>
      <c r="AQ101" s="119" t="s">
        <v>87</v>
      </c>
      <c r="AR101" s="120"/>
      <c r="AS101" s="121">
        <f>ROUND(SUM(AS102:AS103),2)</f>
        <v>0</v>
      </c>
      <c r="AT101" s="122">
        <f>ROUND(SUM(AV101:AW101),2)</f>
        <v>0</v>
      </c>
      <c r="AU101" s="123">
        <f>ROUND(SUM(AU102:AU103),5)</f>
        <v>0</v>
      </c>
      <c r="AV101" s="122">
        <f>ROUND(AZ101*L29,2)</f>
        <v>0</v>
      </c>
      <c r="AW101" s="122">
        <f>ROUND(BA101*L30,2)</f>
        <v>0</v>
      </c>
      <c r="AX101" s="122">
        <f>ROUND(BB101*L29,2)</f>
        <v>0</v>
      </c>
      <c r="AY101" s="122">
        <f>ROUND(BC101*L30,2)</f>
        <v>0</v>
      </c>
      <c r="AZ101" s="122">
        <f>ROUND(SUM(AZ102:AZ103),2)</f>
        <v>0</v>
      </c>
      <c r="BA101" s="122">
        <f>ROUND(SUM(BA102:BA103),2)</f>
        <v>0</v>
      </c>
      <c r="BB101" s="122">
        <f>ROUND(SUM(BB102:BB103),2)</f>
        <v>0</v>
      </c>
      <c r="BC101" s="122">
        <f>ROUND(SUM(BC102:BC103),2)</f>
        <v>0</v>
      </c>
      <c r="BD101" s="124">
        <f>ROUND(SUM(BD102:BD103),2)</f>
        <v>0</v>
      </c>
      <c r="BS101" s="125" t="s">
        <v>80</v>
      </c>
      <c r="BT101" s="125" t="s">
        <v>88</v>
      </c>
      <c r="BU101" s="125" t="s">
        <v>82</v>
      </c>
      <c r="BV101" s="125" t="s">
        <v>83</v>
      </c>
      <c r="BW101" s="125" t="s">
        <v>108</v>
      </c>
      <c r="BX101" s="125" t="s">
        <v>5</v>
      </c>
      <c r="CL101" s="125" t="s">
        <v>19</v>
      </c>
      <c r="CM101" s="125" t="s">
        <v>90</v>
      </c>
    </row>
    <row r="102" s="3" customFormat="1" ht="16.5" customHeight="1">
      <c r="A102" s="126" t="s">
        <v>91</v>
      </c>
      <c r="B102" s="64"/>
      <c r="C102" s="127"/>
      <c r="D102" s="127"/>
      <c r="E102" s="128" t="s">
        <v>109</v>
      </c>
      <c r="F102" s="128"/>
      <c r="G102" s="128"/>
      <c r="H102" s="128"/>
      <c r="I102" s="128"/>
      <c r="J102" s="127"/>
      <c r="K102" s="128" t="s">
        <v>110</v>
      </c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9">
        <f>'SO 03 - stavební část - m...'!J32</f>
        <v>0</v>
      </c>
      <c r="AH102" s="127"/>
      <c r="AI102" s="127"/>
      <c r="AJ102" s="127"/>
      <c r="AK102" s="127"/>
      <c r="AL102" s="127"/>
      <c r="AM102" s="127"/>
      <c r="AN102" s="129">
        <f>SUM(AG102,AT102)</f>
        <v>0</v>
      </c>
      <c r="AO102" s="127"/>
      <c r="AP102" s="127"/>
      <c r="AQ102" s="130" t="s">
        <v>94</v>
      </c>
      <c r="AR102" s="66"/>
      <c r="AS102" s="131">
        <v>0</v>
      </c>
      <c r="AT102" s="132">
        <f>ROUND(SUM(AV102:AW102),2)</f>
        <v>0</v>
      </c>
      <c r="AU102" s="133">
        <f>'SO 03 - stavební část - m...'!P127</f>
        <v>0</v>
      </c>
      <c r="AV102" s="132">
        <f>'SO 03 - stavební část - m...'!J35</f>
        <v>0</v>
      </c>
      <c r="AW102" s="132">
        <f>'SO 03 - stavební část - m...'!J36</f>
        <v>0</v>
      </c>
      <c r="AX102" s="132">
        <f>'SO 03 - stavební část - m...'!J37</f>
        <v>0</v>
      </c>
      <c r="AY102" s="132">
        <f>'SO 03 - stavební část - m...'!J38</f>
        <v>0</v>
      </c>
      <c r="AZ102" s="132">
        <f>'SO 03 - stavební část - m...'!F35</f>
        <v>0</v>
      </c>
      <c r="BA102" s="132">
        <f>'SO 03 - stavební část - m...'!F36</f>
        <v>0</v>
      </c>
      <c r="BB102" s="132">
        <f>'SO 03 - stavební část - m...'!F37</f>
        <v>0</v>
      </c>
      <c r="BC102" s="132">
        <f>'SO 03 - stavební část - m...'!F38</f>
        <v>0</v>
      </c>
      <c r="BD102" s="134">
        <f>'SO 03 - stavební část - m...'!F39</f>
        <v>0</v>
      </c>
      <c r="BT102" s="135" t="s">
        <v>90</v>
      </c>
      <c r="BV102" s="135" t="s">
        <v>83</v>
      </c>
      <c r="BW102" s="135" t="s">
        <v>111</v>
      </c>
      <c r="BX102" s="135" t="s">
        <v>108</v>
      </c>
      <c r="CL102" s="135" t="s">
        <v>19</v>
      </c>
    </row>
    <row r="103" s="3" customFormat="1" ht="25.5" customHeight="1">
      <c r="A103" s="126" t="s">
        <v>91</v>
      </c>
      <c r="B103" s="64"/>
      <c r="C103" s="127"/>
      <c r="D103" s="127"/>
      <c r="E103" s="128" t="s">
        <v>112</v>
      </c>
      <c r="F103" s="128"/>
      <c r="G103" s="128"/>
      <c r="H103" s="128"/>
      <c r="I103" s="128"/>
      <c r="J103" s="127"/>
      <c r="K103" s="128" t="s">
        <v>113</v>
      </c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9">
        <f>'SO 03 - VRN - Most v km 4...'!J32</f>
        <v>0</v>
      </c>
      <c r="AH103" s="127"/>
      <c r="AI103" s="127"/>
      <c r="AJ103" s="127"/>
      <c r="AK103" s="127"/>
      <c r="AL103" s="127"/>
      <c r="AM103" s="127"/>
      <c r="AN103" s="129">
        <f>SUM(AG103,AT103)</f>
        <v>0</v>
      </c>
      <c r="AO103" s="127"/>
      <c r="AP103" s="127"/>
      <c r="AQ103" s="130" t="s">
        <v>94</v>
      </c>
      <c r="AR103" s="66"/>
      <c r="AS103" s="131">
        <v>0</v>
      </c>
      <c r="AT103" s="132">
        <f>ROUND(SUM(AV103:AW103),2)</f>
        <v>0</v>
      </c>
      <c r="AU103" s="133">
        <f>'SO 03 - VRN - Most v km 4...'!P124</f>
        <v>0</v>
      </c>
      <c r="AV103" s="132">
        <f>'SO 03 - VRN - Most v km 4...'!J35</f>
        <v>0</v>
      </c>
      <c r="AW103" s="132">
        <f>'SO 03 - VRN - Most v km 4...'!J36</f>
        <v>0</v>
      </c>
      <c r="AX103" s="132">
        <f>'SO 03 - VRN - Most v km 4...'!J37</f>
        <v>0</v>
      </c>
      <c r="AY103" s="132">
        <f>'SO 03 - VRN - Most v km 4...'!J38</f>
        <v>0</v>
      </c>
      <c r="AZ103" s="132">
        <f>'SO 03 - VRN - Most v km 4...'!F35</f>
        <v>0</v>
      </c>
      <c r="BA103" s="132">
        <f>'SO 03 - VRN - Most v km 4...'!F36</f>
        <v>0</v>
      </c>
      <c r="BB103" s="132">
        <f>'SO 03 - VRN - Most v km 4...'!F37</f>
        <v>0</v>
      </c>
      <c r="BC103" s="132">
        <f>'SO 03 - VRN - Most v km 4...'!F38</f>
        <v>0</v>
      </c>
      <c r="BD103" s="134">
        <f>'SO 03 - VRN - Most v km 4...'!F39</f>
        <v>0</v>
      </c>
      <c r="BT103" s="135" t="s">
        <v>90</v>
      </c>
      <c r="BV103" s="135" t="s">
        <v>83</v>
      </c>
      <c r="BW103" s="135" t="s">
        <v>114</v>
      </c>
      <c r="BX103" s="135" t="s">
        <v>108</v>
      </c>
      <c r="CL103" s="135" t="s">
        <v>19</v>
      </c>
    </row>
    <row r="104" s="6" customFormat="1" ht="27" customHeight="1">
      <c r="B104" s="113"/>
      <c r="C104" s="114"/>
      <c r="D104" s="115" t="s">
        <v>115</v>
      </c>
      <c r="E104" s="115"/>
      <c r="F104" s="115"/>
      <c r="G104" s="115"/>
      <c r="H104" s="115"/>
      <c r="I104" s="116"/>
      <c r="J104" s="115" t="s">
        <v>116</v>
      </c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7">
        <f>ROUND(SUM(AG105:AG106),2)</f>
        <v>0</v>
      </c>
      <c r="AH104" s="116"/>
      <c r="AI104" s="116"/>
      <c r="AJ104" s="116"/>
      <c r="AK104" s="116"/>
      <c r="AL104" s="116"/>
      <c r="AM104" s="116"/>
      <c r="AN104" s="118">
        <f>SUM(AG104,AT104)</f>
        <v>0</v>
      </c>
      <c r="AO104" s="116"/>
      <c r="AP104" s="116"/>
      <c r="AQ104" s="119" t="s">
        <v>87</v>
      </c>
      <c r="AR104" s="120"/>
      <c r="AS104" s="121">
        <f>ROUND(SUM(AS105:AS106),2)</f>
        <v>0</v>
      </c>
      <c r="AT104" s="122">
        <f>ROUND(SUM(AV104:AW104),2)</f>
        <v>0</v>
      </c>
      <c r="AU104" s="123">
        <f>ROUND(SUM(AU105:AU106),5)</f>
        <v>0</v>
      </c>
      <c r="AV104" s="122">
        <f>ROUND(AZ104*L29,2)</f>
        <v>0</v>
      </c>
      <c r="AW104" s="122">
        <f>ROUND(BA104*L30,2)</f>
        <v>0</v>
      </c>
      <c r="AX104" s="122">
        <f>ROUND(BB104*L29,2)</f>
        <v>0</v>
      </c>
      <c r="AY104" s="122">
        <f>ROUND(BC104*L30,2)</f>
        <v>0</v>
      </c>
      <c r="AZ104" s="122">
        <f>ROUND(SUM(AZ105:AZ106),2)</f>
        <v>0</v>
      </c>
      <c r="BA104" s="122">
        <f>ROUND(SUM(BA105:BA106),2)</f>
        <v>0</v>
      </c>
      <c r="BB104" s="122">
        <f>ROUND(SUM(BB105:BB106),2)</f>
        <v>0</v>
      </c>
      <c r="BC104" s="122">
        <f>ROUND(SUM(BC105:BC106),2)</f>
        <v>0</v>
      </c>
      <c r="BD104" s="124">
        <f>ROUND(SUM(BD105:BD106),2)</f>
        <v>0</v>
      </c>
      <c r="BS104" s="125" t="s">
        <v>80</v>
      </c>
      <c r="BT104" s="125" t="s">
        <v>88</v>
      </c>
      <c r="BU104" s="125" t="s">
        <v>82</v>
      </c>
      <c r="BV104" s="125" t="s">
        <v>83</v>
      </c>
      <c r="BW104" s="125" t="s">
        <v>117</v>
      </c>
      <c r="BX104" s="125" t="s">
        <v>5</v>
      </c>
      <c r="CL104" s="125" t="s">
        <v>19</v>
      </c>
      <c r="CM104" s="125" t="s">
        <v>90</v>
      </c>
    </row>
    <row r="105" s="3" customFormat="1" ht="16.5" customHeight="1">
      <c r="A105" s="126" t="s">
        <v>91</v>
      </c>
      <c r="B105" s="64"/>
      <c r="C105" s="127"/>
      <c r="D105" s="127"/>
      <c r="E105" s="128" t="s">
        <v>118</v>
      </c>
      <c r="F105" s="128"/>
      <c r="G105" s="128"/>
      <c r="H105" s="128"/>
      <c r="I105" s="128"/>
      <c r="J105" s="127"/>
      <c r="K105" s="128" t="s">
        <v>119</v>
      </c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9">
        <f>'SO 04 - Stavební část - M...'!J32</f>
        <v>0</v>
      </c>
      <c r="AH105" s="127"/>
      <c r="AI105" s="127"/>
      <c r="AJ105" s="127"/>
      <c r="AK105" s="127"/>
      <c r="AL105" s="127"/>
      <c r="AM105" s="127"/>
      <c r="AN105" s="129">
        <f>SUM(AG105,AT105)</f>
        <v>0</v>
      </c>
      <c r="AO105" s="127"/>
      <c r="AP105" s="127"/>
      <c r="AQ105" s="130" t="s">
        <v>94</v>
      </c>
      <c r="AR105" s="66"/>
      <c r="AS105" s="131">
        <v>0</v>
      </c>
      <c r="AT105" s="132">
        <f>ROUND(SUM(AV105:AW105),2)</f>
        <v>0</v>
      </c>
      <c r="AU105" s="133">
        <f>'SO 04 - Stavební část - M...'!P128</f>
        <v>0</v>
      </c>
      <c r="AV105" s="132">
        <f>'SO 04 - Stavební část - M...'!J35</f>
        <v>0</v>
      </c>
      <c r="AW105" s="132">
        <f>'SO 04 - Stavební část - M...'!J36</f>
        <v>0</v>
      </c>
      <c r="AX105" s="132">
        <f>'SO 04 - Stavební část - M...'!J37</f>
        <v>0</v>
      </c>
      <c r="AY105" s="132">
        <f>'SO 04 - Stavební část - M...'!J38</f>
        <v>0</v>
      </c>
      <c r="AZ105" s="132">
        <f>'SO 04 - Stavební část - M...'!F35</f>
        <v>0</v>
      </c>
      <c r="BA105" s="132">
        <f>'SO 04 - Stavební část - M...'!F36</f>
        <v>0</v>
      </c>
      <c r="BB105" s="132">
        <f>'SO 04 - Stavební část - M...'!F37</f>
        <v>0</v>
      </c>
      <c r="BC105" s="132">
        <f>'SO 04 - Stavební část - M...'!F38</f>
        <v>0</v>
      </c>
      <c r="BD105" s="134">
        <f>'SO 04 - Stavební část - M...'!F39</f>
        <v>0</v>
      </c>
      <c r="BT105" s="135" t="s">
        <v>90</v>
      </c>
      <c r="BV105" s="135" t="s">
        <v>83</v>
      </c>
      <c r="BW105" s="135" t="s">
        <v>120</v>
      </c>
      <c r="BX105" s="135" t="s">
        <v>117</v>
      </c>
      <c r="CL105" s="135" t="s">
        <v>19</v>
      </c>
    </row>
    <row r="106" s="3" customFormat="1" ht="25.5" customHeight="1">
      <c r="A106" s="126" t="s">
        <v>91</v>
      </c>
      <c r="B106" s="64"/>
      <c r="C106" s="127"/>
      <c r="D106" s="127"/>
      <c r="E106" s="128" t="s">
        <v>121</v>
      </c>
      <c r="F106" s="128"/>
      <c r="G106" s="128"/>
      <c r="H106" s="128"/>
      <c r="I106" s="128"/>
      <c r="J106" s="127"/>
      <c r="K106" s="128" t="s">
        <v>122</v>
      </c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9">
        <f>'SO 04 - VRN - Most v km 4...'!J32</f>
        <v>0</v>
      </c>
      <c r="AH106" s="127"/>
      <c r="AI106" s="127"/>
      <c r="AJ106" s="127"/>
      <c r="AK106" s="127"/>
      <c r="AL106" s="127"/>
      <c r="AM106" s="127"/>
      <c r="AN106" s="129">
        <f>SUM(AG106,AT106)</f>
        <v>0</v>
      </c>
      <c r="AO106" s="127"/>
      <c r="AP106" s="127"/>
      <c r="AQ106" s="130" t="s">
        <v>94</v>
      </c>
      <c r="AR106" s="66"/>
      <c r="AS106" s="131">
        <v>0</v>
      </c>
      <c r="AT106" s="132">
        <f>ROUND(SUM(AV106:AW106),2)</f>
        <v>0</v>
      </c>
      <c r="AU106" s="133">
        <f>'SO 04 - VRN - Most v km 4...'!P129</f>
        <v>0</v>
      </c>
      <c r="AV106" s="132">
        <f>'SO 04 - VRN - Most v km 4...'!J35</f>
        <v>0</v>
      </c>
      <c r="AW106" s="132">
        <f>'SO 04 - VRN - Most v km 4...'!J36</f>
        <v>0</v>
      </c>
      <c r="AX106" s="132">
        <f>'SO 04 - VRN - Most v km 4...'!J37</f>
        <v>0</v>
      </c>
      <c r="AY106" s="132">
        <f>'SO 04 - VRN - Most v km 4...'!J38</f>
        <v>0</v>
      </c>
      <c r="AZ106" s="132">
        <f>'SO 04 - VRN - Most v km 4...'!F35</f>
        <v>0</v>
      </c>
      <c r="BA106" s="132">
        <f>'SO 04 - VRN - Most v km 4...'!F36</f>
        <v>0</v>
      </c>
      <c r="BB106" s="132">
        <f>'SO 04 - VRN - Most v km 4...'!F37</f>
        <v>0</v>
      </c>
      <c r="BC106" s="132">
        <f>'SO 04 - VRN - Most v km 4...'!F38</f>
        <v>0</v>
      </c>
      <c r="BD106" s="134">
        <f>'SO 04 - VRN - Most v km 4...'!F39</f>
        <v>0</v>
      </c>
      <c r="BT106" s="135" t="s">
        <v>90</v>
      </c>
      <c r="BV106" s="135" t="s">
        <v>83</v>
      </c>
      <c r="BW106" s="135" t="s">
        <v>123</v>
      </c>
      <c r="BX106" s="135" t="s">
        <v>117</v>
      </c>
      <c r="CL106" s="135" t="s">
        <v>19</v>
      </c>
    </row>
    <row r="107" s="6" customFormat="1" ht="27" customHeight="1">
      <c r="B107" s="113"/>
      <c r="C107" s="114"/>
      <c r="D107" s="115" t="s">
        <v>124</v>
      </c>
      <c r="E107" s="115"/>
      <c r="F107" s="115"/>
      <c r="G107" s="115"/>
      <c r="H107" s="115"/>
      <c r="I107" s="116"/>
      <c r="J107" s="115" t="s">
        <v>125</v>
      </c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7">
        <f>ROUND(SUM(AG108:AG109),2)</f>
        <v>0</v>
      </c>
      <c r="AH107" s="116"/>
      <c r="AI107" s="116"/>
      <c r="AJ107" s="116"/>
      <c r="AK107" s="116"/>
      <c r="AL107" s="116"/>
      <c r="AM107" s="116"/>
      <c r="AN107" s="118">
        <f>SUM(AG107,AT107)</f>
        <v>0</v>
      </c>
      <c r="AO107" s="116"/>
      <c r="AP107" s="116"/>
      <c r="AQ107" s="119" t="s">
        <v>87</v>
      </c>
      <c r="AR107" s="120"/>
      <c r="AS107" s="121">
        <f>ROUND(SUM(AS108:AS109),2)</f>
        <v>0</v>
      </c>
      <c r="AT107" s="122">
        <f>ROUND(SUM(AV107:AW107),2)</f>
        <v>0</v>
      </c>
      <c r="AU107" s="123">
        <f>ROUND(SUM(AU108:AU109),5)</f>
        <v>0</v>
      </c>
      <c r="AV107" s="122">
        <f>ROUND(AZ107*L29,2)</f>
        <v>0</v>
      </c>
      <c r="AW107" s="122">
        <f>ROUND(BA107*L30,2)</f>
        <v>0</v>
      </c>
      <c r="AX107" s="122">
        <f>ROUND(BB107*L29,2)</f>
        <v>0</v>
      </c>
      <c r="AY107" s="122">
        <f>ROUND(BC107*L30,2)</f>
        <v>0</v>
      </c>
      <c r="AZ107" s="122">
        <f>ROUND(SUM(AZ108:AZ109),2)</f>
        <v>0</v>
      </c>
      <c r="BA107" s="122">
        <f>ROUND(SUM(BA108:BA109),2)</f>
        <v>0</v>
      </c>
      <c r="BB107" s="122">
        <f>ROUND(SUM(BB108:BB109),2)</f>
        <v>0</v>
      </c>
      <c r="BC107" s="122">
        <f>ROUND(SUM(BC108:BC109),2)</f>
        <v>0</v>
      </c>
      <c r="BD107" s="124">
        <f>ROUND(SUM(BD108:BD109),2)</f>
        <v>0</v>
      </c>
      <c r="BS107" s="125" t="s">
        <v>80</v>
      </c>
      <c r="BT107" s="125" t="s">
        <v>88</v>
      </c>
      <c r="BU107" s="125" t="s">
        <v>82</v>
      </c>
      <c r="BV107" s="125" t="s">
        <v>83</v>
      </c>
      <c r="BW107" s="125" t="s">
        <v>126</v>
      </c>
      <c r="BX107" s="125" t="s">
        <v>5</v>
      </c>
      <c r="CL107" s="125" t="s">
        <v>19</v>
      </c>
      <c r="CM107" s="125" t="s">
        <v>90</v>
      </c>
    </row>
    <row r="108" s="3" customFormat="1" ht="16.5" customHeight="1">
      <c r="A108" s="126" t="s">
        <v>91</v>
      </c>
      <c r="B108" s="64"/>
      <c r="C108" s="127"/>
      <c r="D108" s="127"/>
      <c r="E108" s="128" t="s">
        <v>127</v>
      </c>
      <c r="F108" s="128"/>
      <c r="G108" s="128"/>
      <c r="H108" s="128"/>
      <c r="I108" s="128"/>
      <c r="J108" s="127"/>
      <c r="K108" s="128" t="s">
        <v>128</v>
      </c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9">
        <f>'SO 05 - Stavební část - M...'!J32</f>
        <v>0</v>
      </c>
      <c r="AH108" s="127"/>
      <c r="AI108" s="127"/>
      <c r="AJ108" s="127"/>
      <c r="AK108" s="127"/>
      <c r="AL108" s="127"/>
      <c r="AM108" s="127"/>
      <c r="AN108" s="129">
        <f>SUM(AG108,AT108)</f>
        <v>0</v>
      </c>
      <c r="AO108" s="127"/>
      <c r="AP108" s="127"/>
      <c r="AQ108" s="130" t="s">
        <v>94</v>
      </c>
      <c r="AR108" s="66"/>
      <c r="AS108" s="131">
        <v>0</v>
      </c>
      <c r="AT108" s="132">
        <f>ROUND(SUM(AV108:AW108),2)</f>
        <v>0</v>
      </c>
      <c r="AU108" s="133">
        <f>'SO 05 - Stavební část - M...'!P129</f>
        <v>0</v>
      </c>
      <c r="AV108" s="132">
        <f>'SO 05 - Stavební část - M...'!J35</f>
        <v>0</v>
      </c>
      <c r="AW108" s="132">
        <f>'SO 05 - Stavební část - M...'!J36</f>
        <v>0</v>
      </c>
      <c r="AX108" s="132">
        <f>'SO 05 - Stavební část - M...'!J37</f>
        <v>0</v>
      </c>
      <c r="AY108" s="132">
        <f>'SO 05 - Stavební část - M...'!J38</f>
        <v>0</v>
      </c>
      <c r="AZ108" s="132">
        <f>'SO 05 - Stavební část - M...'!F35</f>
        <v>0</v>
      </c>
      <c r="BA108" s="132">
        <f>'SO 05 - Stavební část - M...'!F36</f>
        <v>0</v>
      </c>
      <c r="BB108" s="132">
        <f>'SO 05 - Stavební část - M...'!F37</f>
        <v>0</v>
      </c>
      <c r="BC108" s="132">
        <f>'SO 05 - Stavební část - M...'!F38</f>
        <v>0</v>
      </c>
      <c r="BD108" s="134">
        <f>'SO 05 - Stavební část - M...'!F39</f>
        <v>0</v>
      </c>
      <c r="BT108" s="135" t="s">
        <v>90</v>
      </c>
      <c r="BV108" s="135" t="s">
        <v>83</v>
      </c>
      <c r="BW108" s="135" t="s">
        <v>129</v>
      </c>
      <c r="BX108" s="135" t="s">
        <v>126</v>
      </c>
      <c r="CL108" s="135" t="s">
        <v>19</v>
      </c>
    </row>
    <row r="109" s="3" customFormat="1" ht="25.5" customHeight="1">
      <c r="A109" s="126" t="s">
        <v>91</v>
      </c>
      <c r="B109" s="64"/>
      <c r="C109" s="127"/>
      <c r="D109" s="127"/>
      <c r="E109" s="128" t="s">
        <v>130</v>
      </c>
      <c r="F109" s="128"/>
      <c r="G109" s="128"/>
      <c r="H109" s="128"/>
      <c r="I109" s="128"/>
      <c r="J109" s="127"/>
      <c r="K109" s="128" t="s">
        <v>131</v>
      </c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9">
        <f>'SO 05 - VRN - Most v km 5...'!J32</f>
        <v>0</v>
      </c>
      <c r="AH109" s="127"/>
      <c r="AI109" s="127"/>
      <c r="AJ109" s="127"/>
      <c r="AK109" s="127"/>
      <c r="AL109" s="127"/>
      <c r="AM109" s="127"/>
      <c r="AN109" s="129">
        <f>SUM(AG109,AT109)</f>
        <v>0</v>
      </c>
      <c r="AO109" s="127"/>
      <c r="AP109" s="127"/>
      <c r="AQ109" s="130" t="s">
        <v>94</v>
      </c>
      <c r="AR109" s="66"/>
      <c r="AS109" s="131">
        <v>0</v>
      </c>
      <c r="AT109" s="132">
        <f>ROUND(SUM(AV109:AW109),2)</f>
        <v>0</v>
      </c>
      <c r="AU109" s="133">
        <f>'SO 05 - VRN - Most v km 5...'!P128</f>
        <v>0</v>
      </c>
      <c r="AV109" s="132">
        <f>'SO 05 - VRN - Most v km 5...'!J35</f>
        <v>0</v>
      </c>
      <c r="AW109" s="132">
        <f>'SO 05 - VRN - Most v km 5...'!J36</f>
        <v>0</v>
      </c>
      <c r="AX109" s="132">
        <f>'SO 05 - VRN - Most v km 5...'!J37</f>
        <v>0</v>
      </c>
      <c r="AY109" s="132">
        <f>'SO 05 - VRN - Most v km 5...'!J38</f>
        <v>0</v>
      </c>
      <c r="AZ109" s="132">
        <f>'SO 05 - VRN - Most v km 5...'!F35</f>
        <v>0</v>
      </c>
      <c r="BA109" s="132">
        <f>'SO 05 - VRN - Most v km 5...'!F36</f>
        <v>0</v>
      </c>
      <c r="BB109" s="132">
        <f>'SO 05 - VRN - Most v km 5...'!F37</f>
        <v>0</v>
      </c>
      <c r="BC109" s="132">
        <f>'SO 05 - VRN - Most v km 5...'!F38</f>
        <v>0</v>
      </c>
      <c r="BD109" s="134">
        <f>'SO 05 - VRN - Most v km 5...'!F39</f>
        <v>0</v>
      </c>
      <c r="BT109" s="135" t="s">
        <v>90</v>
      </c>
      <c r="BV109" s="135" t="s">
        <v>83</v>
      </c>
      <c r="BW109" s="135" t="s">
        <v>132</v>
      </c>
      <c r="BX109" s="135" t="s">
        <v>126</v>
      </c>
      <c r="CL109" s="135" t="s">
        <v>19</v>
      </c>
    </row>
    <row r="110" s="6" customFormat="1" ht="27" customHeight="1">
      <c r="B110" s="113"/>
      <c r="C110" s="114"/>
      <c r="D110" s="115" t="s">
        <v>133</v>
      </c>
      <c r="E110" s="115"/>
      <c r="F110" s="115"/>
      <c r="G110" s="115"/>
      <c r="H110" s="115"/>
      <c r="I110" s="116"/>
      <c r="J110" s="115" t="s">
        <v>134</v>
      </c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7">
        <f>ROUND(SUM(AG111:AG112),2)</f>
        <v>0</v>
      </c>
      <c r="AH110" s="116"/>
      <c r="AI110" s="116"/>
      <c r="AJ110" s="116"/>
      <c r="AK110" s="116"/>
      <c r="AL110" s="116"/>
      <c r="AM110" s="116"/>
      <c r="AN110" s="118">
        <f>SUM(AG110,AT110)</f>
        <v>0</v>
      </c>
      <c r="AO110" s="116"/>
      <c r="AP110" s="116"/>
      <c r="AQ110" s="119" t="s">
        <v>87</v>
      </c>
      <c r="AR110" s="120"/>
      <c r="AS110" s="121">
        <f>ROUND(SUM(AS111:AS112),2)</f>
        <v>0</v>
      </c>
      <c r="AT110" s="122">
        <f>ROUND(SUM(AV110:AW110),2)</f>
        <v>0</v>
      </c>
      <c r="AU110" s="123">
        <f>ROUND(SUM(AU111:AU112),5)</f>
        <v>0</v>
      </c>
      <c r="AV110" s="122">
        <f>ROUND(AZ110*L29,2)</f>
        <v>0</v>
      </c>
      <c r="AW110" s="122">
        <f>ROUND(BA110*L30,2)</f>
        <v>0</v>
      </c>
      <c r="AX110" s="122">
        <f>ROUND(BB110*L29,2)</f>
        <v>0</v>
      </c>
      <c r="AY110" s="122">
        <f>ROUND(BC110*L30,2)</f>
        <v>0</v>
      </c>
      <c r="AZ110" s="122">
        <f>ROUND(SUM(AZ111:AZ112),2)</f>
        <v>0</v>
      </c>
      <c r="BA110" s="122">
        <f>ROUND(SUM(BA111:BA112),2)</f>
        <v>0</v>
      </c>
      <c r="BB110" s="122">
        <f>ROUND(SUM(BB111:BB112),2)</f>
        <v>0</v>
      </c>
      <c r="BC110" s="122">
        <f>ROUND(SUM(BC111:BC112),2)</f>
        <v>0</v>
      </c>
      <c r="BD110" s="124">
        <f>ROUND(SUM(BD111:BD112),2)</f>
        <v>0</v>
      </c>
      <c r="BS110" s="125" t="s">
        <v>80</v>
      </c>
      <c r="BT110" s="125" t="s">
        <v>88</v>
      </c>
      <c r="BU110" s="125" t="s">
        <v>82</v>
      </c>
      <c r="BV110" s="125" t="s">
        <v>83</v>
      </c>
      <c r="BW110" s="125" t="s">
        <v>135</v>
      </c>
      <c r="BX110" s="125" t="s">
        <v>5</v>
      </c>
      <c r="CL110" s="125" t="s">
        <v>19</v>
      </c>
      <c r="CM110" s="125" t="s">
        <v>90</v>
      </c>
    </row>
    <row r="111" s="3" customFormat="1" ht="25.5" customHeight="1">
      <c r="A111" s="126" t="s">
        <v>91</v>
      </c>
      <c r="B111" s="64"/>
      <c r="C111" s="127"/>
      <c r="D111" s="127"/>
      <c r="E111" s="128" t="s">
        <v>136</v>
      </c>
      <c r="F111" s="128"/>
      <c r="G111" s="128"/>
      <c r="H111" s="128"/>
      <c r="I111" s="128"/>
      <c r="J111" s="127"/>
      <c r="K111" s="128" t="s">
        <v>137</v>
      </c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9">
        <f>'SO 06 - Stavební část  - ...'!J32</f>
        <v>0</v>
      </c>
      <c r="AH111" s="127"/>
      <c r="AI111" s="127"/>
      <c r="AJ111" s="127"/>
      <c r="AK111" s="127"/>
      <c r="AL111" s="127"/>
      <c r="AM111" s="127"/>
      <c r="AN111" s="129">
        <f>SUM(AG111,AT111)</f>
        <v>0</v>
      </c>
      <c r="AO111" s="127"/>
      <c r="AP111" s="127"/>
      <c r="AQ111" s="130" t="s">
        <v>94</v>
      </c>
      <c r="AR111" s="66"/>
      <c r="AS111" s="131">
        <v>0</v>
      </c>
      <c r="AT111" s="132">
        <f>ROUND(SUM(AV111:AW111),2)</f>
        <v>0</v>
      </c>
      <c r="AU111" s="133">
        <f>'SO 06 - Stavební část  - ...'!P125</f>
        <v>0</v>
      </c>
      <c r="AV111" s="132">
        <f>'SO 06 - Stavební část  - ...'!J35</f>
        <v>0</v>
      </c>
      <c r="AW111" s="132">
        <f>'SO 06 - Stavební část  - ...'!J36</f>
        <v>0</v>
      </c>
      <c r="AX111" s="132">
        <f>'SO 06 - Stavební část  - ...'!J37</f>
        <v>0</v>
      </c>
      <c r="AY111" s="132">
        <f>'SO 06 - Stavební část  - ...'!J38</f>
        <v>0</v>
      </c>
      <c r="AZ111" s="132">
        <f>'SO 06 - Stavební část  - ...'!F35</f>
        <v>0</v>
      </c>
      <c r="BA111" s="132">
        <f>'SO 06 - Stavební část  - ...'!F36</f>
        <v>0</v>
      </c>
      <c r="BB111" s="132">
        <f>'SO 06 - Stavební část  - ...'!F37</f>
        <v>0</v>
      </c>
      <c r="BC111" s="132">
        <f>'SO 06 - Stavební část  - ...'!F38</f>
        <v>0</v>
      </c>
      <c r="BD111" s="134">
        <f>'SO 06 - Stavební část  - ...'!F39</f>
        <v>0</v>
      </c>
      <c r="BT111" s="135" t="s">
        <v>90</v>
      </c>
      <c r="BV111" s="135" t="s">
        <v>83</v>
      </c>
      <c r="BW111" s="135" t="s">
        <v>138</v>
      </c>
      <c r="BX111" s="135" t="s">
        <v>135</v>
      </c>
      <c r="CL111" s="135" t="s">
        <v>19</v>
      </c>
    </row>
    <row r="112" s="3" customFormat="1" ht="25.5" customHeight="1">
      <c r="A112" s="126" t="s">
        <v>91</v>
      </c>
      <c r="B112" s="64"/>
      <c r="C112" s="127"/>
      <c r="D112" s="127"/>
      <c r="E112" s="128" t="s">
        <v>139</v>
      </c>
      <c r="F112" s="128"/>
      <c r="G112" s="128"/>
      <c r="H112" s="128"/>
      <c r="I112" s="128"/>
      <c r="J112" s="127"/>
      <c r="K112" s="128" t="s">
        <v>140</v>
      </c>
      <c r="L112" s="128"/>
      <c r="M112" s="128"/>
      <c r="N112" s="128"/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9">
        <f>'SO 06 - VRN - Propustek v...'!J32</f>
        <v>0</v>
      </c>
      <c r="AH112" s="127"/>
      <c r="AI112" s="127"/>
      <c r="AJ112" s="127"/>
      <c r="AK112" s="127"/>
      <c r="AL112" s="127"/>
      <c r="AM112" s="127"/>
      <c r="AN112" s="129">
        <f>SUM(AG112,AT112)</f>
        <v>0</v>
      </c>
      <c r="AO112" s="127"/>
      <c r="AP112" s="127"/>
      <c r="AQ112" s="130" t="s">
        <v>94</v>
      </c>
      <c r="AR112" s="66"/>
      <c r="AS112" s="136">
        <v>0</v>
      </c>
      <c r="AT112" s="137">
        <f>ROUND(SUM(AV112:AW112),2)</f>
        <v>0</v>
      </c>
      <c r="AU112" s="138">
        <f>'SO 06 - VRN - Propustek v...'!P126</f>
        <v>0</v>
      </c>
      <c r="AV112" s="137">
        <f>'SO 06 - VRN - Propustek v...'!J35</f>
        <v>0</v>
      </c>
      <c r="AW112" s="137">
        <f>'SO 06 - VRN - Propustek v...'!J36</f>
        <v>0</v>
      </c>
      <c r="AX112" s="137">
        <f>'SO 06 - VRN - Propustek v...'!J37</f>
        <v>0</v>
      </c>
      <c r="AY112" s="137">
        <f>'SO 06 - VRN - Propustek v...'!J38</f>
        <v>0</v>
      </c>
      <c r="AZ112" s="137">
        <f>'SO 06 - VRN - Propustek v...'!F35</f>
        <v>0</v>
      </c>
      <c r="BA112" s="137">
        <f>'SO 06 - VRN - Propustek v...'!F36</f>
        <v>0</v>
      </c>
      <c r="BB112" s="137">
        <f>'SO 06 - VRN - Propustek v...'!F37</f>
        <v>0</v>
      </c>
      <c r="BC112" s="137">
        <f>'SO 06 - VRN - Propustek v...'!F38</f>
        <v>0</v>
      </c>
      <c r="BD112" s="139">
        <f>'SO 06 - VRN - Propustek v...'!F39</f>
        <v>0</v>
      </c>
      <c r="BT112" s="135" t="s">
        <v>90</v>
      </c>
      <c r="BV112" s="135" t="s">
        <v>83</v>
      </c>
      <c r="BW112" s="135" t="s">
        <v>141</v>
      </c>
      <c r="BX112" s="135" t="s">
        <v>135</v>
      </c>
      <c r="CL112" s="135" t="s">
        <v>19</v>
      </c>
    </row>
    <row r="113" s="1" customFormat="1" ht="30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42"/>
    </row>
    <row r="114" s="1" customFormat="1" ht="6.96" customHeight="1"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42"/>
    </row>
  </sheetData>
  <sheetProtection sheet="1" formatColumns="0" formatRows="0" objects="1" scenarios="1" spinCount="100000" saltValue="SUBxWhlryVhq6Typ4Qi67VD1hTV+gRu1agivjxLGQMO4OjQT1iUIIa5H20ublDeLl0MxfM8CcTcOG9o9XBysug==" hashValue="pwkZ4GZQyqWbe0u7sO/jxN9kpHhVpeqInnXPcp47+cmMyovCOmrPiXqPvrIWdfwAYBnHmf4K/4/1KVPYEQrp+w==" algorithmName="SHA-512" password="CC35"/>
  <mergeCells count="11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AN105:AP105"/>
    <mergeCell ref="AN106:AP106"/>
    <mergeCell ref="AN107:AP107"/>
    <mergeCell ref="AN108:AP108"/>
    <mergeCell ref="AN109:AP109"/>
    <mergeCell ref="AN110:AP110"/>
    <mergeCell ref="AN111:AP111"/>
    <mergeCell ref="AN112:AP112"/>
    <mergeCell ref="E111:I111"/>
    <mergeCell ref="D110:H110"/>
    <mergeCell ref="E112:I112"/>
    <mergeCell ref="AG104:AM104"/>
    <mergeCell ref="AG103:AM103"/>
    <mergeCell ref="AG105:AM105"/>
    <mergeCell ref="AG106:AM106"/>
    <mergeCell ref="AG107:AM107"/>
    <mergeCell ref="AG108:AM108"/>
    <mergeCell ref="AG109:AM109"/>
    <mergeCell ref="AG110:AM110"/>
    <mergeCell ref="AG111:AM111"/>
    <mergeCell ref="AG112:AM112"/>
    <mergeCell ref="K109:AF109"/>
    <mergeCell ref="K108:AF108"/>
    <mergeCell ref="J110:AF110"/>
    <mergeCell ref="K111:AF111"/>
    <mergeCell ref="K112:AF112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K96:AF96"/>
    <mergeCell ref="K97:AF97"/>
    <mergeCell ref="J98:AF98"/>
    <mergeCell ref="K99:AF99"/>
    <mergeCell ref="K100:AF100"/>
    <mergeCell ref="J101:AF101"/>
    <mergeCell ref="K102:AF102"/>
    <mergeCell ref="K103:AF103"/>
    <mergeCell ref="J104:AF104"/>
    <mergeCell ref="K105:AF105"/>
    <mergeCell ref="K106:AF106"/>
    <mergeCell ref="J107:AF107"/>
    <mergeCell ref="D95:H95"/>
    <mergeCell ref="E102:I102"/>
    <mergeCell ref="E96:I96"/>
    <mergeCell ref="E97:I97"/>
    <mergeCell ref="D98:H98"/>
    <mergeCell ref="E99:I99"/>
    <mergeCell ref="E100:I100"/>
    <mergeCell ref="D101:H101"/>
    <mergeCell ref="E103:I103"/>
    <mergeCell ref="D104:H104"/>
    <mergeCell ref="E105:I105"/>
    <mergeCell ref="E106:I106"/>
    <mergeCell ref="D107:H107"/>
    <mergeCell ref="E108:I108"/>
    <mergeCell ref="E109:I109"/>
  </mergeCells>
  <hyperlinks>
    <hyperlink ref="A96" location="'SO01 - stavební část - Mo...'!C2" display="/"/>
    <hyperlink ref="A97" location="'SO01 - VRN - Most v km 45...'!C2" display="/"/>
    <hyperlink ref="A99" location="'SO02 - stavební část - Mo...'!C2" display="/"/>
    <hyperlink ref="A100" location="'SO02 - VRN - Most v km 46...'!C2" display="/"/>
    <hyperlink ref="A102" location="'SO 03 - stavební část - m...'!C2" display="/"/>
    <hyperlink ref="A103" location="'SO 03 - VRN - Most v km 4...'!C2" display="/"/>
    <hyperlink ref="A105" location="'SO 04 - Stavební část - M...'!C2" display="/"/>
    <hyperlink ref="A106" location="'SO 04 - VRN - Most v km 4...'!C2" display="/"/>
    <hyperlink ref="A108" location="'SO 05 - Stavební část - M...'!C2" display="/"/>
    <hyperlink ref="A109" location="'SO 05 - VRN - Most v km 5...'!C2" display="/"/>
    <hyperlink ref="A111" location="'SO 06 - Stavební část  - ...'!C2" display="/"/>
    <hyperlink ref="A112" location="'SO 06 - VRN - Propustek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129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976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977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ROUND(J129,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ROUND((SUM(BE129:BE255)),  2)</f>
        <v>0</v>
      </c>
      <c r="I35" s="162">
        <v>0.20999999999999999</v>
      </c>
      <c r="J35" s="161">
        <f>ROUND(((SUM(BE129:BE255))*I35),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ROUND((SUM(BF129:BF255)),  2)</f>
        <v>0</v>
      </c>
      <c r="I36" s="162">
        <v>0.14999999999999999</v>
      </c>
      <c r="J36" s="161">
        <f>ROUND(((SUM(BF129:BF255))*I36),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ROUND((SUM(BG129:BG255)),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ROUND((SUM(BH129:BH255)),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ROUND((SUM(BI129:BI255)),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976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 05 - Stavební část - Most v km 52,636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J129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J130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J131</f>
        <v>0</v>
      </c>
      <c r="K100" s="127"/>
      <c r="L100" s="203"/>
    </row>
    <row r="101" s="8" customFormat="1" ht="24.96" customHeight="1">
      <c r="B101" s="191"/>
      <c r="C101" s="192"/>
      <c r="D101" s="193" t="s">
        <v>154</v>
      </c>
      <c r="E101" s="194"/>
      <c r="F101" s="194"/>
      <c r="G101" s="194"/>
      <c r="H101" s="194"/>
      <c r="I101" s="195"/>
      <c r="J101" s="196">
        <f>J158</f>
        <v>0</v>
      </c>
      <c r="K101" s="192"/>
      <c r="L101" s="197"/>
    </row>
    <row r="102" s="9" customFormat="1" ht="19.92" customHeight="1">
      <c r="B102" s="198"/>
      <c r="C102" s="127"/>
      <c r="D102" s="199" t="s">
        <v>978</v>
      </c>
      <c r="E102" s="200"/>
      <c r="F102" s="200"/>
      <c r="G102" s="200"/>
      <c r="H102" s="200"/>
      <c r="I102" s="201"/>
      <c r="J102" s="202">
        <f>J159</f>
        <v>0</v>
      </c>
      <c r="K102" s="127"/>
      <c r="L102" s="203"/>
    </row>
    <row r="103" s="9" customFormat="1" ht="19.92" customHeight="1">
      <c r="B103" s="198"/>
      <c r="C103" s="127"/>
      <c r="D103" s="199" t="s">
        <v>156</v>
      </c>
      <c r="E103" s="200"/>
      <c r="F103" s="200"/>
      <c r="G103" s="200"/>
      <c r="H103" s="200"/>
      <c r="I103" s="201"/>
      <c r="J103" s="202">
        <f>J167</f>
        <v>0</v>
      </c>
      <c r="K103" s="127"/>
      <c r="L103" s="203"/>
    </row>
    <row r="104" s="9" customFormat="1" ht="19.92" customHeight="1">
      <c r="B104" s="198"/>
      <c r="C104" s="127"/>
      <c r="D104" s="199" t="s">
        <v>157</v>
      </c>
      <c r="E104" s="200"/>
      <c r="F104" s="200"/>
      <c r="G104" s="200"/>
      <c r="H104" s="200"/>
      <c r="I104" s="201"/>
      <c r="J104" s="202">
        <f>J182</f>
        <v>0</v>
      </c>
      <c r="K104" s="127"/>
      <c r="L104" s="203"/>
    </row>
    <row r="105" s="9" customFormat="1" ht="19.92" customHeight="1">
      <c r="B105" s="198"/>
      <c r="C105" s="127"/>
      <c r="D105" s="199" t="s">
        <v>158</v>
      </c>
      <c r="E105" s="200"/>
      <c r="F105" s="200"/>
      <c r="G105" s="200"/>
      <c r="H105" s="200"/>
      <c r="I105" s="201"/>
      <c r="J105" s="202">
        <f>J186</f>
        <v>0</v>
      </c>
      <c r="K105" s="127"/>
      <c r="L105" s="203"/>
    </row>
    <row r="106" s="9" customFormat="1" ht="19.92" customHeight="1">
      <c r="B106" s="198"/>
      <c r="C106" s="127"/>
      <c r="D106" s="199" t="s">
        <v>159</v>
      </c>
      <c r="E106" s="200"/>
      <c r="F106" s="200"/>
      <c r="G106" s="200"/>
      <c r="H106" s="200"/>
      <c r="I106" s="201"/>
      <c r="J106" s="202">
        <f>J240</f>
        <v>0</v>
      </c>
      <c r="K106" s="127"/>
      <c r="L106" s="203"/>
    </row>
    <row r="107" s="9" customFormat="1" ht="19.92" customHeight="1">
      <c r="B107" s="198"/>
      <c r="C107" s="127"/>
      <c r="D107" s="199" t="s">
        <v>160</v>
      </c>
      <c r="E107" s="200"/>
      <c r="F107" s="200"/>
      <c r="G107" s="200"/>
      <c r="H107" s="200"/>
      <c r="I107" s="201"/>
      <c r="J107" s="202">
        <f>J251</f>
        <v>0</v>
      </c>
      <c r="K107" s="127"/>
      <c r="L107" s="203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81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84"/>
      <c r="J113" s="63"/>
      <c r="K113" s="63"/>
      <c r="L113" s="42"/>
    </row>
    <row r="114" s="1" customFormat="1" ht="24.96" customHeight="1">
      <c r="B114" s="37"/>
      <c r="C114" s="21" t="s">
        <v>161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0" t="s">
        <v>16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185" t="str">
        <f>E7</f>
        <v>Oprava mostních objektů v úseku Hlinsko v čechách - Žďárec u Skutče</v>
      </c>
      <c r="F117" s="30"/>
      <c r="G117" s="30"/>
      <c r="H117" s="30"/>
      <c r="I117" s="148"/>
      <c r="J117" s="38"/>
      <c r="K117" s="38"/>
      <c r="L117" s="42"/>
    </row>
    <row r="118" ht="12" customHeight="1">
      <c r="B118" s="19"/>
      <c r="C118" s="30" t="s">
        <v>143</v>
      </c>
      <c r="D118" s="20"/>
      <c r="E118" s="20"/>
      <c r="F118" s="20"/>
      <c r="G118" s="20"/>
      <c r="H118" s="20"/>
      <c r="I118" s="140"/>
      <c r="J118" s="20"/>
      <c r="K118" s="20"/>
      <c r="L118" s="18"/>
    </row>
    <row r="119" s="1" customFormat="1" ht="16.5" customHeight="1">
      <c r="B119" s="37"/>
      <c r="C119" s="38"/>
      <c r="D119" s="38"/>
      <c r="E119" s="185" t="s">
        <v>976</v>
      </c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0" t="s">
        <v>145</v>
      </c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E11</f>
        <v>SO 05 - Stavební část - Most v km 52,636</v>
      </c>
      <c r="F121" s="38"/>
      <c r="G121" s="38"/>
      <c r="H121" s="38"/>
      <c r="I121" s="14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2" customHeight="1">
      <c r="B123" s="37"/>
      <c r="C123" s="30" t="s">
        <v>22</v>
      </c>
      <c r="D123" s="38"/>
      <c r="E123" s="38"/>
      <c r="F123" s="25" t="str">
        <f>F14</f>
        <v xml:space="preserve"> </v>
      </c>
      <c r="G123" s="38"/>
      <c r="H123" s="38"/>
      <c r="I123" s="150" t="s">
        <v>24</v>
      </c>
      <c r="J123" s="73" t="str">
        <f>IF(J14="","",J14)</f>
        <v>29. 5. 2019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" customFormat="1" ht="15.15" customHeight="1">
      <c r="B125" s="37"/>
      <c r="C125" s="30" t="s">
        <v>28</v>
      </c>
      <c r="D125" s="38"/>
      <c r="E125" s="38"/>
      <c r="F125" s="25" t="str">
        <f>E17</f>
        <v>SŽDC s.o., OŘ Hradec Králové</v>
      </c>
      <c r="G125" s="38"/>
      <c r="H125" s="38"/>
      <c r="I125" s="150" t="s">
        <v>36</v>
      </c>
      <c r="J125" s="35" t="str">
        <f>E23</f>
        <v xml:space="preserve"> </v>
      </c>
      <c r="K125" s="38"/>
      <c r="L125" s="42"/>
    </row>
    <row r="126" s="1" customFormat="1" ht="15.15" customHeight="1">
      <c r="B126" s="37"/>
      <c r="C126" s="30" t="s">
        <v>34</v>
      </c>
      <c r="D126" s="38"/>
      <c r="E126" s="38"/>
      <c r="F126" s="25" t="str">
        <f>IF(E20="","",E20)</f>
        <v>Vyplň údaj</v>
      </c>
      <c r="G126" s="38"/>
      <c r="H126" s="38"/>
      <c r="I126" s="150" t="s">
        <v>38</v>
      </c>
      <c r="J126" s="35" t="str">
        <f>E26</f>
        <v xml:space="preserve"> </v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48"/>
      <c r="J127" s="38"/>
      <c r="K127" s="38"/>
      <c r="L127" s="42"/>
    </row>
    <row r="128" s="10" customFormat="1" ht="29.28" customHeight="1">
      <c r="B128" s="204"/>
      <c r="C128" s="205" t="s">
        <v>162</v>
      </c>
      <c r="D128" s="206" t="s">
        <v>66</v>
      </c>
      <c r="E128" s="206" t="s">
        <v>62</v>
      </c>
      <c r="F128" s="206" t="s">
        <v>63</v>
      </c>
      <c r="G128" s="206" t="s">
        <v>163</v>
      </c>
      <c r="H128" s="206" t="s">
        <v>164</v>
      </c>
      <c r="I128" s="207" t="s">
        <v>165</v>
      </c>
      <c r="J128" s="206" t="s">
        <v>149</v>
      </c>
      <c r="K128" s="208" t="s">
        <v>166</v>
      </c>
      <c r="L128" s="209"/>
      <c r="M128" s="94" t="s">
        <v>1</v>
      </c>
      <c r="N128" s="95" t="s">
        <v>45</v>
      </c>
      <c r="O128" s="95" t="s">
        <v>167</v>
      </c>
      <c r="P128" s="95" t="s">
        <v>168</v>
      </c>
      <c r="Q128" s="95" t="s">
        <v>169</v>
      </c>
      <c r="R128" s="95" t="s">
        <v>170</v>
      </c>
      <c r="S128" s="95" t="s">
        <v>171</v>
      </c>
      <c r="T128" s="96" t="s">
        <v>172</v>
      </c>
    </row>
    <row r="129" s="1" customFormat="1" ht="22.8" customHeight="1">
      <c r="B129" s="37"/>
      <c r="C129" s="101" t="s">
        <v>173</v>
      </c>
      <c r="D129" s="38"/>
      <c r="E129" s="38"/>
      <c r="F129" s="38"/>
      <c r="G129" s="38"/>
      <c r="H129" s="38"/>
      <c r="I129" s="148"/>
      <c r="J129" s="210">
        <f>BK129</f>
        <v>0</v>
      </c>
      <c r="K129" s="38"/>
      <c r="L129" s="42"/>
      <c r="M129" s="97"/>
      <c r="N129" s="98"/>
      <c r="O129" s="98"/>
      <c r="P129" s="211">
        <f>P130+P158</f>
        <v>0</v>
      </c>
      <c r="Q129" s="98"/>
      <c r="R129" s="211">
        <f>R130+R158</f>
        <v>202.09015867999997</v>
      </c>
      <c r="S129" s="98"/>
      <c r="T129" s="212">
        <f>T130+T158</f>
        <v>89.25439999999999</v>
      </c>
      <c r="AT129" s="15" t="s">
        <v>80</v>
      </c>
      <c r="AU129" s="15" t="s">
        <v>151</v>
      </c>
      <c r="BK129" s="213">
        <f>BK130+BK158</f>
        <v>0</v>
      </c>
    </row>
    <row r="130" s="11" customFormat="1" ht="25.92" customHeight="1">
      <c r="B130" s="214"/>
      <c r="C130" s="215"/>
      <c r="D130" s="216" t="s">
        <v>80</v>
      </c>
      <c r="E130" s="217" t="s">
        <v>174</v>
      </c>
      <c r="F130" s="217" t="s">
        <v>175</v>
      </c>
      <c r="G130" s="215"/>
      <c r="H130" s="215"/>
      <c r="I130" s="218"/>
      <c r="J130" s="219">
        <f>BK130</f>
        <v>0</v>
      </c>
      <c r="K130" s="215"/>
      <c r="L130" s="220"/>
      <c r="M130" s="221"/>
      <c r="N130" s="222"/>
      <c r="O130" s="222"/>
      <c r="P130" s="223">
        <f>P131</f>
        <v>0</v>
      </c>
      <c r="Q130" s="222"/>
      <c r="R130" s="223">
        <f>R131</f>
        <v>0.10602</v>
      </c>
      <c r="S130" s="222"/>
      <c r="T130" s="224">
        <f>T131</f>
        <v>0.043999999999999997</v>
      </c>
      <c r="AR130" s="225" t="s">
        <v>88</v>
      </c>
      <c r="AT130" s="226" t="s">
        <v>80</v>
      </c>
      <c r="AU130" s="226" t="s">
        <v>81</v>
      </c>
      <c r="AY130" s="225" t="s">
        <v>176</v>
      </c>
      <c r="BK130" s="227">
        <f>BK131</f>
        <v>0</v>
      </c>
    </row>
    <row r="131" s="11" customFormat="1" ht="22.8" customHeight="1">
      <c r="B131" s="214"/>
      <c r="C131" s="215"/>
      <c r="D131" s="216" t="s">
        <v>80</v>
      </c>
      <c r="E131" s="228" t="s">
        <v>88</v>
      </c>
      <c r="F131" s="228" t="s">
        <v>177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SUM(P132:P157)</f>
        <v>0</v>
      </c>
      <c r="Q131" s="222"/>
      <c r="R131" s="223">
        <f>SUM(R132:R157)</f>
        <v>0.10602</v>
      </c>
      <c r="S131" s="222"/>
      <c r="T131" s="224">
        <f>SUM(T132:T157)</f>
        <v>0.043999999999999997</v>
      </c>
      <c r="AR131" s="225" t="s">
        <v>88</v>
      </c>
      <c r="AT131" s="226" t="s">
        <v>80</v>
      </c>
      <c r="AU131" s="226" t="s">
        <v>88</v>
      </c>
      <c r="AY131" s="225" t="s">
        <v>176</v>
      </c>
      <c r="BK131" s="227">
        <f>SUM(BK132:BK157)</f>
        <v>0</v>
      </c>
    </row>
    <row r="132" s="1" customFormat="1" ht="24" customHeight="1">
      <c r="B132" s="37"/>
      <c r="C132" s="230" t="s">
        <v>88</v>
      </c>
      <c r="D132" s="230" t="s">
        <v>178</v>
      </c>
      <c r="E132" s="231" t="s">
        <v>179</v>
      </c>
      <c r="F132" s="232" t="s">
        <v>180</v>
      </c>
      <c r="G132" s="233" t="s">
        <v>181</v>
      </c>
      <c r="H132" s="234">
        <v>500</v>
      </c>
      <c r="I132" s="235"/>
      <c r="J132" s="236">
        <f>ROUND(I132*H132,2)</f>
        <v>0</v>
      </c>
      <c r="K132" s="232" t="s">
        <v>182</v>
      </c>
      <c r="L132" s="42"/>
      <c r="M132" s="237" t="s">
        <v>1</v>
      </c>
      <c r="N132" s="238" t="s">
        <v>46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183</v>
      </c>
      <c r="AT132" s="241" t="s">
        <v>178</v>
      </c>
      <c r="AU132" s="241" t="s">
        <v>90</v>
      </c>
      <c r="AY132" s="15" t="s">
        <v>176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88</v>
      </c>
      <c r="BK132" s="242">
        <f>ROUND(I132*H132,2)</f>
        <v>0</v>
      </c>
      <c r="BL132" s="15" t="s">
        <v>183</v>
      </c>
      <c r="BM132" s="241" t="s">
        <v>979</v>
      </c>
    </row>
    <row r="133" s="1" customFormat="1" ht="24" customHeight="1">
      <c r="B133" s="37"/>
      <c r="C133" s="230" t="s">
        <v>90</v>
      </c>
      <c r="D133" s="230" t="s">
        <v>178</v>
      </c>
      <c r="E133" s="231" t="s">
        <v>240</v>
      </c>
      <c r="F133" s="232" t="s">
        <v>241</v>
      </c>
      <c r="G133" s="233" t="s">
        <v>181</v>
      </c>
      <c r="H133" s="234">
        <v>88</v>
      </c>
      <c r="I133" s="235"/>
      <c r="J133" s="236">
        <f>ROUND(I133*H133,2)</f>
        <v>0</v>
      </c>
      <c r="K133" s="232" t="s">
        <v>182</v>
      </c>
      <c r="L133" s="42"/>
      <c r="M133" s="237" t="s">
        <v>1</v>
      </c>
      <c r="N133" s="238" t="s">
        <v>46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0.00050000000000000001</v>
      </c>
      <c r="T133" s="240">
        <f>S133*H133</f>
        <v>0.043999999999999997</v>
      </c>
      <c r="AR133" s="241" t="s">
        <v>183</v>
      </c>
      <c r="AT133" s="241" t="s">
        <v>178</v>
      </c>
      <c r="AU133" s="241" t="s">
        <v>90</v>
      </c>
      <c r="AY133" s="15" t="s">
        <v>176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88</v>
      </c>
      <c r="BK133" s="242">
        <f>ROUND(I133*H133,2)</f>
        <v>0</v>
      </c>
      <c r="BL133" s="15" t="s">
        <v>183</v>
      </c>
      <c r="BM133" s="241" t="s">
        <v>980</v>
      </c>
    </row>
    <row r="134" s="12" customFormat="1">
      <c r="B134" s="246"/>
      <c r="C134" s="247"/>
      <c r="D134" s="243" t="s">
        <v>199</v>
      </c>
      <c r="E134" s="248" t="s">
        <v>1</v>
      </c>
      <c r="F134" s="249" t="s">
        <v>243</v>
      </c>
      <c r="G134" s="247"/>
      <c r="H134" s="250">
        <v>88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199</v>
      </c>
      <c r="AU134" s="256" t="s">
        <v>90</v>
      </c>
      <c r="AV134" s="12" t="s">
        <v>90</v>
      </c>
      <c r="AW134" s="12" t="s">
        <v>37</v>
      </c>
      <c r="AX134" s="12" t="s">
        <v>88</v>
      </c>
      <c r="AY134" s="256" t="s">
        <v>176</v>
      </c>
    </row>
    <row r="135" s="1" customFormat="1" ht="16.5" customHeight="1">
      <c r="B135" s="37"/>
      <c r="C135" s="230" t="s">
        <v>188</v>
      </c>
      <c r="D135" s="230" t="s">
        <v>178</v>
      </c>
      <c r="E135" s="231" t="s">
        <v>185</v>
      </c>
      <c r="F135" s="232" t="s">
        <v>186</v>
      </c>
      <c r="G135" s="233" t="s">
        <v>181</v>
      </c>
      <c r="H135" s="234">
        <v>588</v>
      </c>
      <c r="I135" s="235"/>
      <c r="J135" s="236">
        <f>ROUND(I135*H135,2)</f>
        <v>0</v>
      </c>
      <c r="K135" s="232" t="s">
        <v>182</v>
      </c>
      <c r="L135" s="42"/>
      <c r="M135" s="237" t="s">
        <v>1</v>
      </c>
      <c r="N135" s="238" t="s">
        <v>46</v>
      </c>
      <c r="O135" s="85"/>
      <c r="P135" s="239">
        <f>O135*H135</f>
        <v>0</v>
      </c>
      <c r="Q135" s="239">
        <v>0.00018000000000000001</v>
      </c>
      <c r="R135" s="239">
        <f>Q135*H135</f>
        <v>0.10584</v>
      </c>
      <c r="S135" s="239">
        <v>0</v>
      </c>
      <c r="T135" s="240">
        <f>S135*H135</f>
        <v>0</v>
      </c>
      <c r="AR135" s="241" t="s">
        <v>183</v>
      </c>
      <c r="AT135" s="241" t="s">
        <v>178</v>
      </c>
      <c r="AU135" s="241" t="s">
        <v>90</v>
      </c>
      <c r="AY135" s="15" t="s">
        <v>176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88</v>
      </c>
      <c r="BK135" s="242">
        <f>ROUND(I135*H135,2)</f>
        <v>0</v>
      </c>
      <c r="BL135" s="15" t="s">
        <v>183</v>
      </c>
      <c r="BM135" s="241" t="s">
        <v>981</v>
      </c>
    </row>
    <row r="136" s="1" customFormat="1" ht="16.5" customHeight="1">
      <c r="B136" s="37"/>
      <c r="C136" s="230" t="s">
        <v>183</v>
      </c>
      <c r="D136" s="230" t="s">
        <v>178</v>
      </c>
      <c r="E136" s="231" t="s">
        <v>982</v>
      </c>
      <c r="F136" s="232" t="s">
        <v>983</v>
      </c>
      <c r="G136" s="233" t="s">
        <v>191</v>
      </c>
      <c r="H136" s="234">
        <v>4</v>
      </c>
      <c r="I136" s="235"/>
      <c r="J136" s="236">
        <f>ROUND(I136*H136,2)</f>
        <v>0</v>
      </c>
      <c r="K136" s="232" t="s">
        <v>182</v>
      </c>
      <c r="L136" s="42"/>
      <c r="M136" s="237" t="s">
        <v>1</v>
      </c>
      <c r="N136" s="238" t="s">
        <v>46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183</v>
      </c>
      <c r="AT136" s="241" t="s">
        <v>178</v>
      </c>
      <c r="AU136" s="241" t="s">
        <v>90</v>
      </c>
      <c r="AY136" s="15" t="s">
        <v>176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88</v>
      </c>
      <c r="BK136" s="242">
        <f>ROUND(I136*H136,2)</f>
        <v>0</v>
      </c>
      <c r="BL136" s="15" t="s">
        <v>183</v>
      </c>
      <c r="BM136" s="241" t="s">
        <v>984</v>
      </c>
    </row>
    <row r="137" s="1" customFormat="1" ht="24" customHeight="1">
      <c r="B137" s="37"/>
      <c r="C137" s="230" t="s">
        <v>201</v>
      </c>
      <c r="D137" s="230" t="s">
        <v>178</v>
      </c>
      <c r="E137" s="231" t="s">
        <v>985</v>
      </c>
      <c r="F137" s="232" t="s">
        <v>986</v>
      </c>
      <c r="G137" s="233" t="s">
        <v>191</v>
      </c>
      <c r="H137" s="234">
        <v>4</v>
      </c>
      <c r="I137" s="235"/>
      <c r="J137" s="236">
        <f>ROUND(I137*H137,2)</f>
        <v>0</v>
      </c>
      <c r="K137" s="232" t="s">
        <v>182</v>
      </c>
      <c r="L137" s="42"/>
      <c r="M137" s="237" t="s">
        <v>1</v>
      </c>
      <c r="N137" s="238" t="s">
        <v>46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183</v>
      </c>
      <c r="AT137" s="241" t="s">
        <v>178</v>
      </c>
      <c r="AU137" s="241" t="s">
        <v>90</v>
      </c>
      <c r="AY137" s="15" t="s">
        <v>176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5" t="s">
        <v>88</v>
      </c>
      <c r="BK137" s="242">
        <f>ROUND(I137*H137,2)</f>
        <v>0</v>
      </c>
      <c r="BL137" s="15" t="s">
        <v>183</v>
      </c>
      <c r="BM137" s="241" t="s">
        <v>987</v>
      </c>
    </row>
    <row r="138" s="1" customFormat="1" ht="16.5" customHeight="1">
      <c r="B138" s="37"/>
      <c r="C138" s="230" t="s">
        <v>205</v>
      </c>
      <c r="D138" s="230" t="s">
        <v>178</v>
      </c>
      <c r="E138" s="231" t="s">
        <v>556</v>
      </c>
      <c r="F138" s="232" t="s">
        <v>557</v>
      </c>
      <c r="G138" s="233" t="s">
        <v>191</v>
      </c>
      <c r="H138" s="234">
        <v>2</v>
      </c>
      <c r="I138" s="235"/>
      <c r="J138" s="236">
        <f>ROUND(I138*H138,2)</f>
        <v>0</v>
      </c>
      <c r="K138" s="232" t="s">
        <v>182</v>
      </c>
      <c r="L138" s="42"/>
      <c r="M138" s="237" t="s">
        <v>1</v>
      </c>
      <c r="N138" s="238" t="s">
        <v>46</v>
      </c>
      <c r="O138" s="85"/>
      <c r="P138" s="239">
        <f>O138*H138</f>
        <v>0</v>
      </c>
      <c r="Q138" s="239">
        <v>9.0000000000000006E-05</v>
      </c>
      <c r="R138" s="239">
        <f>Q138*H138</f>
        <v>0.00018000000000000001</v>
      </c>
      <c r="S138" s="239">
        <v>0</v>
      </c>
      <c r="T138" s="240">
        <f>S138*H138</f>
        <v>0</v>
      </c>
      <c r="AR138" s="241" t="s">
        <v>183</v>
      </c>
      <c r="AT138" s="241" t="s">
        <v>178</v>
      </c>
      <c r="AU138" s="241" t="s">
        <v>90</v>
      </c>
      <c r="AY138" s="15" t="s">
        <v>176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5" t="s">
        <v>88</v>
      </c>
      <c r="BK138" s="242">
        <f>ROUND(I138*H138,2)</f>
        <v>0</v>
      </c>
      <c r="BL138" s="15" t="s">
        <v>183</v>
      </c>
      <c r="BM138" s="241" t="s">
        <v>988</v>
      </c>
    </row>
    <row r="139" s="1" customFormat="1">
      <c r="B139" s="37"/>
      <c r="C139" s="38"/>
      <c r="D139" s="243" t="s">
        <v>197</v>
      </c>
      <c r="E139" s="38"/>
      <c r="F139" s="244" t="s">
        <v>989</v>
      </c>
      <c r="G139" s="38"/>
      <c r="H139" s="38"/>
      <c r="I139" s="148"/>
      <c r="J139" s="38"/>
      <c r="K139" s="38"/>
      <c r="L139" s="42"/>
      <c r="M139" s="245"/>
      <c r="N139" s="85"/>
      <c r="O139" s="85"/>
      <c r="P139" s="85"/>
      <c r="Q139" s="85"/>
      <c r="R139" s="85"/>
      <c r="S139" s="85"/>
      <c r="T139" s="86"/>
      <c r="AT139" s="15" t="s">
        <v>197</v>
      </c>
      <c r="AU139" s="15" t="s">
        <v>90</v>
      </c>
    </row>
    <row r="140" s="1" customFormat="1" ht="24" customHeight="1">
      <c r="B140" s="37"/>
      <c r="C140" s="230" t="s">
        <v>209</v>
      </c>
      <c r="D140" s="230" t="s">
        <v>178</v>
      </c>
      <c r="E140" s="231" t="s">
        <v>990</v>
      </c>
      <c r="F140" s="232" t="s">
        <v>991</v>
      </c>
      <c r="G140" s="233" t="s">
        <v>195</v>
      </c>
      <c r="H140" s="234">
        <v>25.5</v>
      </c>
      <c r="I140" s="235"/>
      <c r="J140" s="236">
        <f>ROUND(I140*H140,2)</f>
        <v>0</v>
      </c>
      <c r="K140" s="232" t="s">
        <v>182</v>
      </c>
      <c r="L140" s="42"/>
      <c r="M140" s="237" t="s">
        <v>1</v>
      </c>
      <c r="N140" s="238" t="s">
        <v>46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183</v>
      </c>
      <c r="AT140" s="241" t="s">
        <v>178</v>
      </c>
      <c r="AU140" s="241" t="s">
        <v>90</v>
      </c>
      <c r="AY140" s="15" t="s">
        <v>176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88</v>
      </c>
      <c r="BK140" s="242">
        <f>ROUND(I140*H140,2)</f>
        <v>0</v>
      </c>
      <c r="BL140" s="15" t="s">
        <v>183</v>
      </c>
      <c r="BM140" s="241" t="s">
        <v>992</v>
      </c>
    </row>
    <row r="141" s="12" customFormat="1">
      <c r="B141" s="246"/>
      <c r="C141" s="247"/>
      <c r="D141" s="243" t="s">
        <v>199</v>
      </c>
      <c r="E141" s="248" t="s">
        <v>1</v>
      </c>
      <c r="F141" s="249" t="s">
        <v>993</v>
      </c>
      <c r="G141" s="247"/>
      <c r="H141" s="250">
        <v>25.5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199</v>
      </c>
      <c r="AU141" s="256" t="s">
        <v>90</v>
      </c>
      <c r="AV141" s="12" t="s">
        <v>90</v>
      </c>
      <c r="AW141" s="12" t="s">
        <v>37</v>
      </c>
      <c r="AX141" s="12" t="s">
        <v>88</v>
      </c>
      <c r="AY141" s="256" t="s">
        <v>176</v>
      </c>
    </row>
    <row r="142" s="1" customFormat="1" ht="24" customHeight="1">
      <c r="B142" s="37"/>
      <c r="C142" s="230" t="s">
        <v>214</v>
      </c>
      <c r="D142" s="230" t="s">
        <v>178</v>
      </c>
      <c r="E142" s="231" t="s">
        <v>994</v>
      </c>
      <c r="F142" s="232" t="s">
        <v>995</v>
      </c>
      <c r="G142" s="233" t="s">
        <v>195</v>
      </c>
      <c r="H142" s="234">
        <v>25.5</v>
      </c>
      <c r="I142" s="235"/>
      <c r="J142" s="236">
        <f>ROUND(I142*H142,2)</f>
        <v>0</v>
      </c>
      <c r="K142" s="232" t="s">
        <v>182</v>
      </c>
      <c r="L142" s="42"/>
      <c r="M142" s="237" t="s">
        <v>1</v>
      </c>
      <c r="N142" s="238" t="s">
        <v>46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183</v>
      </c>
      <c r="AT142" s="241" t="s">
        <v>178</v>
      </c>
      <c r="AU142" s="241" t="s">
        <v>90</v>
      </c>
      <c r="AY142" s="15" t="s">
        <v>176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5" t="s">
        <v>88</v>
      </c>
      <c r="BK142" s="242">
        <f>ROUND(I142*H142,2)</f>
        <v>0</v>
      </c>
      <c r="BL142" s="15" t="s">
        <v>183</v>
      </c>
      <c r="BM142" s="241" t="s">
        <v>996</v>
      </c>
    </row>
    <row r="143" s="1" customFormat="1" ht="24" customHeight="1">
      <c r="B143" s="37"/>
      <c r="C143" s="230" t="s">
        <v>219</v>
      </c>
      <c r="D143" s="230" t="s">
        <v>178</v>
      </c>
      <c r="E143" s="231" t="s">
        <v>193</v>
      </c>
      <c r="F143" s="232" t="s">
        <v>194</v>
      </c>
      <c r="G143" s="233" t="s">
        <v>195</v>
      </c>
      <c r="H143" s="234">
        <v>3.5</v>
      </c>
      <c r="I143" s="235"/>
      <c r="J143" s="236">
        <f>ROUND(I143*H143,2)</f>
        <v>0</v>
      </c>
      <c r="K143" s="232" t="s">
        <v>182</v>
      </c>
      <c r="L143" s="42"/>
      <c r="M143" s="237" t="s">
        <v>1</v>
      </c>
      <c r="N143" s="238" t="s">
        <v>46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183</v>
      </c>
      <c r="AT143" s="241" t="s">
        <v>178</v>
      </c>
      <c r="AU143" s="241" t="s">
        <v>90</v>
      </c>
      <c r="AY143" s="15" t="s">
        <v>176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5" t="s">
        <v>88</v>
      </c>
      <c r="BK143" s="242">
        <f>ROUND(I143*H143,2)</f>
        <v>0</v>
      </c>
      <c r="BL143" s="15" t="s">
        <v>183</v>
      </c>
      <c r="BM143" s="241" t="s">
        <v>997</v>
      </c>
    </row>
    <row r="144" s="1" customFormat="1">
      <c r="B144" s="37"/>
      <c r="C144" s="38"/>
      <c r="D144" s="243" t="s">
        <v>197</v>
      </c>
      <c r="E144" s="38"/>
      <c r="F144" s="244" t="s">
        <v>198</v>
      </c>
      <c r="G144" s="38"/>
      <c r="H144" s="38"/>
      <c r="I144" s="148"/>
      <c r="J144" s="38"/>
      <c r="K144" s="38"/>
      <c r="L144" s="42"/>
      <c r="M144" s="245"/>
      <c r="N144" s="85"/>
      <c r="O144" s="85"/>
      <c r="P144" s="85"/>
      <c r="Q144" s="85"/>
      <c r="R144" s="85"/>
      <c r="S144" s="85"/>
      <c r="T144" s="86"/>
      <c r="AT144" s="15" t="s">
        <v>197</v>
      </c>
      <c r="AU144" s="15" t="s">
        <v>90</v>
      </c>
    </row>
    <row r="145" s="12" customFormat="1">
      <c r="B145" s="246"/>
      <c r="C145" s="247"/>
      <c r="D145" s="243" t="s">
        <v>199</v>
      </c>
      <c r="E145" s="248" t="s">
        <v>1</v>
      </c>
      <c r="F145" s="249" t="s">
        <v>998</v>
      </c>
      <c r="G145" s="247"/>
      <c r="H145" s="250">
        <v>3.5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199</v>
      </c>
      <c r="AU145" s="256" t="s">
        <v>90</v>
      </c>
      <c r="AV145" s="12" t="s">
        <v>90</v>
      </c>
      <c r="AW145" s="12" t="s">
        <v>37</v>
      </c>
      <c r="AX145" s="12" t="s">
        <v>88</v>
      </c>
      <c r="AY145" s="256" t="s">
        <v>176</v>
      </c>
    </row>
    <row r="146" s="1" customFormat="1" ht="24" customHeight="1">
      <c r="B146" s="37"/>
      <c r="C146" s="230" t="s">
        <v>223</v>
      </c>
      <c r="D146" s="230" t="s">
        <v>178</v>
      </c>
      <c r="E146" s="231" t="s">
        <v>202</v>
      </c>
      <c r="F146" s="232" t="s">
        <v>203</v>
      </c>
      <c r="G146" s="233" t="s">
        <v>195</v>
      </c>
      <c r="H146" s="234">
        <v>3.5</v>
      </c>
      <c r="I146" s="235"/>
      <c r="J146" s="236">
        <f>ROUND(I146*H146,2)</f>
        <v>0</v>
      </c>
      <c r="K146" s="232" t="s">
        <v>182</v>
      </c>
      <c r="L146" s="42"/>
      <c r="M146" s="237" t="s">
        <v>1</v>
      </c>
      <c r="N146" s="238" t="s">
        <v>46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183</v>
      </c>
      <c r="AT146" s="241" t="s">
        <v>178</v>
      </c>
      <c r="AU146" s="241" t="s">
        <v>90</v>
      </c>
      <c r="AY146" s="15" t="s">
        <v>176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5" t="s">
        <v>88</v>
      </c>
      <c r="BK146" s="242">
        <f>ROUND(I146*H146,2)</f>
        <v>0</v>
      </c>
      <c r="BL146" s="15" t="s">
        <v>183</v>
      </c>
      <c r="BM146" s="241" t="s">
        <v>999</v>
      </c>
    </row>
    <row r="147" s="12" customFormat="1">
      <c r="B147" s="246"/>
      <c r="C147" s="247"/>
      <c r="D147" s="243" t="s">
        <v>199</v>
      </c>
      <c r="E147" s="248" t="s">
        <v>1</v>
      </c>
      <c r="F147" s="249" t="s">
        <v>998</v>
      </c>
      <c r="G147" s="247"/>
      <c r="H147" s="250">
        <v>3.5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199</v>
      </c>
      <c r="AU147" s="256" t="s">
        <v>90</v>
      </c>
      <c r="AV147" s="12" t="s">
        <v>90</v>
      </c>
      <c r="AW147" s="12" t="s">
        <v>37</v>
      </c>
      <c r="AX147" s="12" t="s">
        <v>88</v>
      </c>
      <c r="AY147" s="256" t="s">
        <v>176</v>
      </c>
    </row>
    <row r="148" s="1" customFormat="1" ht="16.5" customHeight="1">
      <c r="B148" s="37"/>
      <c r="C148" s="230" t="s">
        <v>229</v>
      </c>
      <c r="D148" s="230" t="s">
        <v>178</v>
      </c>
      <c r="E148" s="231" t="s">
        <v>215</v>
      </c>
      <c r="F148" s="232" t="s">
        <v>216</v>
      </c>
      <c r="G148" s="233" t="s">
        <v>195</v>
      </c>
      <c r="H148" s="234">
        <v>38</v>
      </c>
      <c r="I148" s="235"/>
      <c r="J148" s="236">
        <f>ROUND(I148*H148,2)</f>
        <v>0</v>
      </c>
      <c r="K148" s="232" t="s">
        <v>182</v>
      </c>
      <c r="L148" s="42"/>
      <c r="M148" s="237" t="s">
        <v>1</v>
      </c>
      <c r="N148" s="238" t="s">
        <v>46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183</v>
      </c>
      <c r="AT148" s="241" t="s">
        <v>178</v>
      </c>
      <c r="AU148" s="241" t="s">
        <v>90</v>
      </c>
      <c r="AY148" s="15" t="s">
        <v>176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88</v>
      </c>
      <c r="BK148" s="242">
        <f>ROUND(I148*H148,2)</f>
        <v>0</v>
      </c>
      <c r="BL148" s="15" t="s">
        <v>183</v>
      </c>
      <c r="BM148" s="241" t="s">
        <v>1000</v>
      </c>
    </row>
    <row r="149" s="12" customFormat="1">
      <c r="B149" s="246"/>
      <c r="C149" s="247"/>
      <c r="D149" s="243" t="s">
        <v>199</v>
      </c>
      <c r="E149" s="248" t="s">
        <v>1</v>
      </c>
      <c r="F149" s="249" t="s">
        <v>218</v>
      </c>
      <c r="G149" s="247"/>
      <c r="H149" s="250">
        <v>38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199</v>
      </c>
      <c r="AU149" s="256" t="s">
        <v>90</v>
      </c>
      <c r="AV149" s="12" t="s">
        <v>90</v>
      </c>
      <c r="AW149" s="12" t="s">
        <v>37</v>
      </c>
      <c r="AX149" s="12" t="s">
        <v>88</v>
      </c>
      <c r="AY149" s="256" t="s">
        <v>176</v>
      </c>
    </row>
    <row r="150" s="1" customFormat="1" ht="16.5" customHeight="1">
      <c r="B150" s="37"/>
      <c r="C150" s="230" t="s">
        <v>235</v>
      </c>
      <c r="D150" s="230" t="s">
        <v>178</v>
      </c>
      <c r="E150" s="231" t="s">
        <v>220</v>
      </c>
      <c r="F150" s="232" t="s">
        <v>221</v>
      </c>
      <c r="G150" s="233" t="s">
        <v>195</v>
      </c>
      <c r="H150" s="234">
        <v>38</v>
      </c>
      <c r="I150" s="235"/>
      <c r="J150" s="236">
        <f>ROUND(I150*H150,2)</f>
        <v>0</v>
      </c>
      <c r="K150" s="232" t="s">
        <v>182</v>
      </c>
      <c r="L150" s="42"/>
      <c r="M150" s="237" t="s">
        <v>1</v>
      </c>
      <c r="N150" s="238" t="s">
        <v>46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183</v>
      </c>
      <c r="AT150" s="241" t="s">
        <v>178</v>
      </c>
      <c r="AU150" s="241" t="s">
        <v>90</v>
      </c>
      <c r="AY150" s="15" t="s">
        <v>176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5" t="s">
        <v>88</v>
      </c>
      <c r="BK150" s="242">
        <f>ROUND(I150*H150,2)</f>
        <v>0</v>
      </c>
      <c r="BL150" s="15" t="s">
        <v>183</v>
      </c>
      <c r="BM150" s="241" t="s">
        <v>1001</v>
      </c>
    </row>
    <row r="151" s="1" customFormat="1" ht="16.5" customHeight="1">
      <c r="B151" s="37"/>
      <c r="C151" s="230" t="s">
        <v>239</v>
      </c>
      <c r="D151" s="230" t="s">
        <v>178</v>
      </c>
      <c r="E151" s="231" t="s">
        <v>230</v>
      </c>
      <c r="F151" s="232" t="s">
        <v>231</v>
      </c>
      <c r="G151" s="233" t="s">
        <v>181</v>
      </c>
      <c r="H151" s="234">
        <v>260</v>
      </c>
      <c r="I151" s="235"/>
      <c r="J151" s="236">
        <f>ROUND(I151*H151,2)</f>
        <v>0</v>
      </c>
      <c r="K151" s="232" t="s">
        <v>182</v>
      </c>
      <c r="L151" s="42"/>
      <c r="M151" s="237" t="s">
        <v>1</v>
      </c>
      <c r="N151" s="238" t="s">
        <v>46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183</v>
      </c>
      <c r="AT151" s="241" t="s">
        <v>178</v>
      </c>
      <c r="AU151" s="241" t="s">
        <v>90</v>
      </c>
      <c r="AY151" s="15" t="s">
        <v>176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5" t="s">
        <v>88</v>
      </c>
      <c r="BK151" s="242">
        <f>ROUND(I151*H151,2)</f>
        <v>0</v>
      </c>
      <c r="BL151" s="15" t="s">
        <v>183</v>
      </c>
      <c r="BM151" s="241" t="s">
        <v>1002</v>
      </c>
    </row>
    <row r="152" s="1" customFormat="1">
      <c r="B152" s="37"/>
      <c r="C152" s="38"/>
      <c r="D152" s="243" t="s">
        <v>197</v>
      </c>
      <c r="E152" s="38"/>
      <c r="F152" s="244" t="s">
        <v>233</v>
      </c>
      <c r="G152" s="38"/>
      <c r="H152" s="38"/>
      <c r="I152" s="148"/>
      <c r="J152" s="38"/>
      <c r="K152" s="38"/>
      <c r="L152" s="42"/>
      <c r="M152" s="245"/>
      <c r="N152" s="85"/>
      <c r="O152" s="85"/>
      <c r="P152" s="85"/>
      <c r="Q152" s="85"/>
      <c r="R152" s="85"/>
      <c r="S152" s="85"/>
      <c r="T152" s="86"/>
      <c r="AT152" s="15" t="s">
        <v>197</v>
      </c>
      <c r="AU152" s="15" t="s">
        <v>90</v>
      </c>
    </row>
    <row r="153" s="12" customFormat="1">
      <c r="B153" s="246"/>
      <c r="C153" s="247"/>
      <c r="D153" s="243" t="s">
        <v>199</v>
      </c>
      <c r="E153" s="248" t="s">
        <v>1</v>
      </c>
      <c r="F153" s="249" t="s">
        <v>234</v>
      </c>
      <c r="G153" s="247"/>
      <c r="H153" s="250">
        <v>260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199</v>
      </c>
      <c r="AU153" s="256" t="s">
        <v>90</v>
      </c>
      <c r="AV153" s="12" t="s">
        <v>90</v>
      </c>
      <c r="AW153" s="12" t="s">
        <v>37</v>
      </c>
      <c r="AX153" s="12" t="s">
        <v>88</v>
      </c>
      <c r="AY153" s="256" t="s">
        <v>176</v>
      </c>
    </row>
    <row r="154" s="1" customFormat="1" ht="16.5" customHeight="1">
      <c r="B154" s="37"/>
      <c r="C154" s="230" t="s">
        <v>244</v>
      </c>
      <c r="D154" s="230" t="s">
        <v>178</v>
      </c>
      <c r="E154" s="231" t="s">
        <v>236</v>
      </c>
      <c r="F154" s="232" t="s">
        <v>237</v>
      </c>
      <c r="G154" s="233" t="s">
        <v>181</v>
      </c>
      <c r="H154" s="234">
        <v>260</v>
      </c>
      <c r="I154" s="235"/>
      <c r="J154" s="236">
        <f>ROUND(I154*H154,2)</f>
        <v>0</v>
      </c>
      <c r="K154" s="232" t="s">
        <v>182</v>
      </c>
      <c r="L154" s="42"/>
      <c r="M154" s="237" t="s">
        <v>1</v>
      </c>
      <c r="N154" s="238" t="s">
        <v>46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183</v>
      </c>
      <c r="AT154" s="241" t="s">
        <v>178</v>
      </c>
      <c r="AU154" s="241" t="s">
        <v>90</v>
      </c>
      <c r="AY154" s="15" t="s">
        <v>176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88</v>
      </c>
      <c r="BK154" s="242">
        <f>ROUND(I154*H154,2)</f>
        <v>0</v>
      </c>
      <c r="BL154" s="15" t="s">
        <v>183</v>
      </c>
      <c r="BM154" s="241" t="s">
        <v>1003</v>
      </c>
    </row>
    <row r="155" s="1" customFormat="1" ht="16.5" customHeight="1">
      <c r="B155" s="37"/>
      <c r="C155" s="230" t="s">
        <v>8</v>
      </c>
      <c r="D155" s="230" t="s">
        <v>178</v>
      </c>
      <c r="E155" s="231" t="s">
        <v>245</v>
      </c>
      <c r="F155" s="232" t="s">
        <v>246</v>
      </c>
      <c r="G155" s="233" t="s">
        <v>181</v>
      </c>
      <c r="H155" s="234">
        <v>500</v>
      </c>
      <c r="I155" s="235"/>
      <c r="J155" s="236">
        <f>ROUND(I155*H155,2)</f>
        <v>0</v>
      </c>
      <c r="K155" s="232" t="s">
        <v>182</v>
      </c>
      <c r="L155" s="42"/>
      <c r="M155" s="237" t="s">
        <v>1</v>
      </c>
      <c r="N155" s="238" t="s">
        <v>46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183</v>
      </c>
      <c r="AT155" s="241" t="s">
        <v>178</v>
      </c>
      <c r="AU155" s="241" t="s">
        <v>90</v>
      </c>
      <c r="AY155" s="15" t="s">
        <v>176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88</v>
      </c>
      <c r="BK155" s="242">
        <f>ROUND(I155*H155,2)</f>
        <v>0</v>
      </c>
      <c r="BL155" s="15" t="s">
        <v>183</v>
      </c>
      <c r="BM155" s="241" t="s">
        <v>1004</v>
      </c>
    </row>
    <row r="156" s="1" customFormat="1" ht="24" customHeight="1">
      <c r="B156" s="37"/>
      <c r="C156" s="230" t="s">
        <v>255</v>
      </c>
      <c r="D156" s="230" t="s">
        <v>178</v>
      </c>
      <c r="E156" s="231" t="s">
        <v>248</v>
      </c>
      <c r="F156" s="232" t="s">
        <v>249</v>
      </c>
      <c r="G156" s="233" t="s">
        <v>195</v>
      </c>
      <c r="H156" s="234">
        <v>14</v>
      </c>
      <c r="I156" s="235"/>
      <c r="J156" s="236">
        <f>ROUND(I156*H156,2)</f>
        <v>0</v>
      </c>
      <c r="K156" s="232" t="s">
        <v>182</v>
      </c>
      <c r="L156" s="42"/>
      <c r="M156" s="237" t="s">
        <v>1</v>
      </c>
      <c r="N156" s="238" t="s">
        <v>46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AR156" s="241" t="s">
        <v>183</v>
      </c>
      <c r="AT156" s="241" t="s">
        <v>178</v>
      </c>
      <c r="AU156" s="241" t="s">
        <v>90</v>
      </c>
      <c r="AY156" s="15" t="s">
        <v>176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5" t="s">
        <v>88</v>
      </c>
      <c r="BK156" s="242">
        <f>ROUND(I156*H156,2)</f>
        <v>0</v>
      </c>
      <c r="BL156" s="15" t="s">
        <v>183</v>
      </c>
      <c r="BM156" s="241" t="s">
        <v>1005</v>
      </c>
    </row>
    <row r="157" s="12" customFormat="1">
      <c r="B157" s="246"/>
      <c r="C157" s="247"/>
      <c r="D157" s="243" t="s">
        <v>199</v>
      </c>
      <c r="E157" s="248" t="s">
        <v>1</v>
      </c>
      <c r="F157" s="249" t="s">
        <v>251</v>
      </c>
      <c r="G157" s="247"/>
      <c r="H157" s="250">
        <v>14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AT157" s="256" t="s">
        <v>199</v>
      </c>
      <c r="AU157" s="256" t="s">
        <v>90</v>
      </c>
      <c r="AV157" s="12" t="s">
        <v>90</v>
      </c>
      <c r="AW157" s="12" t="s">
        <v>37</v>
      </c>
      <c r="AX157" s="12" t="s">
        <v>88</v>
      </c>
      <c r="AY157" s="256" t="s">
        <v>176</v>
      </c>
    </row>
    <row r="158" s="11" customFormat="1" ht="25.92" customHeight="1">
      <c r="B158" s="214"/>
      <c r="C158" s="215"/>
      <c r="D158" s="216" t="s">
        <v>80</v>
      </c>
      <c r="E158" s="217" t="s">
        <v>252</v>
      </c>
      <c r="F158" s="217" t="s">
        <v>253</v>
      </c>
      <c r="G158" s="215"/>
      <c r="H158" s="215"/>
      <c r="I158" s="218"/>
      <c r="J158" s="219">
        <f>BK158</f>
        <v>0</v>
      </c>
      <c r="K158" s="215"/>
      <c r="L158" s="220"/>
      <c r="M158" s="221"/>
      <c r="N158" s="222"/>
      <c r="O158" s="222"/>
      <c r="P158" s="223">
        <f>P159+P167+P182+P186+P240+P251</f>
        <v>0</v>
      </c>
      <c r="Q158" s="222"/>
      <c r="R158" s="223">
        <f>R159+R167+R182+R186+R240+R251</f>
        <v>201.98413867999997</v>
      </c>
      <c r="S158" s="222"/>
      <c r="T158" s="224">
        <f>T159+T167+T182+T186+T240+T251</f>
        <v>89.210399999999993</v>
      </c>
      <c r="AR158" s="225" t="s">
        <v>90</v>
      </c>
      <c r="AT158" s="226" t="s">
        <v>80</v>
      </c>
      <c r="AU158" s="226" t="s">
        <v>81</v>
      </c>
      <c r="AY158" s="225" t="s">
        <v>176</v>
      </c>
      <c r="BK158" s="227">
        <f>BK159+BK167+BK182+BK186+BK240+BK251</f>
        <v>0</v>
      </c>
    </row>
    <row r="159" s="11" customFormat="1" ht="22.8" customHeight="1">
      <c r="B159" s="214"/>
      <c r="C159" s="215"/>
      <c r="D159" s="216" t="s">
        <v>80</v>
      </c>
      <c r="E159" s="228" t="s">
        <v>1006</v>
      </c>
      <c r="F159" s="228" t="s">
        <v>1007</v>
      </c>
      <c r="G159" s="215"/>
      <c r="H159" s="215"/>
      <c r="I159" s="218"/>
      <c r="J159" s="229">
        <f>BK159</f>
        <v>0</v>
      </c>
      <c r="K159" s="215"/>
      <c r="L159" s="220"/>
      <c r="M159" s="221"/>
      <c r="N159" s="222"/>
      <c r="O159" s="222"/>
      <c r="P159" s="223">
        <f>SUM(P160:P166)</f>
        <v>0</v>
      </c>
      <c r="Q159" s="222"/>
      <c r="R159" s="223">
        <f>SUM(R160:R166)</f>
        <v>0.081315999999999999</v>
      </c>
      <c r="S159" s="222"/>
      <c r="T159" s="224">
        <f>SUM(T160:T166)</f>
        <v>0</v>
      </c>
      <c r="AR159" s="225" t="s">
        <v>90</v>
      </c>
      <c r="AT159" s="226" t="s">
        <v>80</v>
      </c>
      <c r="AU159" s="226" t="s">
        <v>88</v>
      </c>
      <c r="AY159" s="225" t="s">
        <v>176</v>
      </c>
      <c r="BK159" s="227">
        <f>SUM(BK160:BK166)</f>
        <v>0</v>
      </c>
    </row>
    <row r="160" s="1" customFormat="1" ht="24" customHeight="1">
      <c r="B160" s="37"/>
      <c r="C160" s="230" t="s">
        <v>261</v>
      </c>
      <c r="D160" s="230" t="s">
        <v>178</v>
      </c>
      <c r="E160" s="231" t="s">
        <v>1008</v>
      </c>
      <c r="F160" s="232" t="s">
        <v>1009</v>
      </c>
      <c r="G160" s="233" t="s">
        <v>181</v>
      </c>
      <c r="H160" s="234">
        <v>280.39999999999998</v>
      </c>
      <c r="I160" s="235"/>
      <c r="J160" s="236">
        <f>ROUND(I160*H160,2)</f>
        <v>0</v>
      </c>
      <c r="K160" s="232" t="s">
        <v>182</v>
      </c>
      <c r="L160" s="42"/>
      <c r="M160" s="237" t="s">
        <v>1</v>
      </c>
      <c r="N160" s="238" t="s">
        <v>46</v>
      </c>
      <c r="O160" s="85"/>
      <c r="P160" s="239">
        <f>O160*H160</f>
        <v>0</v>
      </c>
      <c r="Q160" s="239">
        <v>0.00029</v>
      </c>
      <c r="R160" s="239">
        <f>Q160*H160</f>
        <v>0.081315999999999999</v>
      </c>
      <c r="S160" s="239">
        <v>0</v>
      </c>
      <c r="T160" s="240">
        <f>S160*H160</f>
        <v>0</v>
      </c>
      <c r="AR160" s="241" t="s">
        <v>255</v>
      </c>
      <c r="AT160" s="241" t="s">
        <v>178</v>
      </c>
      <c r="AU160" s="241" t="s">
        <v>90</v>
      </c>
      <c r="AY160" s="15" t="s">
        <v>176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5" t="s">
        <v>88</v>
      </c>
      <c r="BK160" s="242">
        <f>ROUND(I160*H160,2)</f>
        <v>0</v>
      </c>
      <c r="BL160" s="15" t="s">
        <v>255</v>
      </c>
      <c r="BM160" s="241" t="s">
        <v>1010</v>
      </c>
    </row>
    <row r="161" s="12" customFormat="1">
      <c r="B161" s="246"/>
      <c r="C161" s="247"/>
      <c r="D161" s="243" t="s">
        <v>199</v>
      </c>
      <c r="E161" s="248" t="s">
        <v>1</v>
      </c>
      <c r="F161" s="249" t="s">
        <v>348</v>
      </c>
      <c r="G161" s="247"/>
      <c r="H161" s="250">
        <v>49.600000000000001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199</v>
      </c>
      <c r="AU161" s="256" t="s">
        <v>90</v>
      </c>
      <c r="AV161" s="12" t="s">
        <v>90</v>
      </c>
      <c r="AW161" s="12" t="s">
        <v>37</v>
      </c>
      <c r="AX161" s="12" t="s">
        <v>81</v>
      </c>
      <c r="AY161" s="256" t="s">
        <v>176</v>
      </c>
    </row>
    <row r="162" s="12" customFormat="1">
      <c r="B162" s="246"/>
      <c r="C162" s="247"/>
      <c r="D162" s="243" t="s">
        <v>199</v>
      </c>
      <c r="E162" s="248" t="s">
        <v>1</v>
      </c>
      <c r="F162" s="249" t="s">
        <v>349</v>
      </c>
      <c r="G162" s="247"/>
      <c r="H162" s="250">
        <v>96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199</v>
      </c>
      <c r="AU162" s="256" t="s">
        <v>90</v>
      </c>
      <c r="AV162" s="12" t="s">
        <v>90</v>
      </c>
      <c r="AW162" s="12" t="s">
        <v>37</v>
      </c>
      <c r="AX162" s="12" t="s">
        <v>81</v>
      </c>
      <c r="AY162" s="256" t="s">
        <v>176</v>
      </c>
    </row>
    <row r="163" s="12" customFormat="1">
      <c r="B163" s="246"/>
      <c r="C163" s="247"/>
      <c r="D163" s="243" t="s">
        <v>199</v>
      </c>
      <c r="E163" s="248" t="s">
        <v>1</v>
      </c>
      <c r="F163" s="249" t="s">
        <v>350</v>
      </c>
      <c r="G163" s="247"/>
      <c r="H163" s="250">
        <v>16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199</v>
      </c>
      <c r="AU163" s="256" t="s">
        <v>90</v>
      </c>
      <c r="AV163" s="12" t="s">
        <v>90</v>
      </c>
      <c r="AW163" s="12" t="s">
        <v>37</v>
      </c>
      <c r="AX163" s="12" t="s">
        <v>81</v>
      </c>
      <c r="AY163" s="256" t="s">
        <v>176</v>
      </c>
    </row>
    <row r="164" s="12" customFormat="1">
      <c r="B164" s="246"/>
      <c r="C164" s="247"/>
      <c r="D164" s="243" t="s">
        <v>199</v>
      </c>
      <c r="E164" s="248" t="s">
        <v>1</v>
      </c>
      <c r="F164" s="249" t="s">
        <v>351</v>
      </c>
      <c r="G164" s="247"/>
      <c r="H164" s="250">
        <v>52.799999999999997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199</v>
      </c>
      <c r="AU164" s="256" t="s">
        <v>90</v>
      </c>
      <c r="AV164" s="12" t="s">
        <v>90</v>
      </c>
      <c r="AW164" s="12" t="s">
        <v>37</v>
      </c>
      <c r="AX164" s="12" t="s">
        <v>81</v>
      </c>
      <c r="AY164" s="256" t="s">
        <v>176</v>
      </c>
    </row>
    <row r="165" s="12" customFormat="1">
      <c r="B165" s="246"/>
      <c r="C165" s="247"/>
      <c r="D165" s="243" t="s">
        <v>199</v>
      </c>
      <c r="E165" s="248" t="s">
        <v>1</v>
      </c>
      <c r="F165" s="249" t="s">
        <v>352</v>
      </c>
      <c r="G165" s="247"/>
      <c r="H165" s="250">
        <v>66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199</v>
      </c>
      <c r="AU165" s="256" t="s">
        <v>90</v>
      </c>
      <c r="AV165" s="12" t="s">
        <v>90</v>
      </c>
      <c r="AW165" s="12" t="s">
        <v>37</v>
      </c>
      <c r="AX165" s="12" t="s">
        <v>81</v>
      </c>
      <c r="AY165" s="256" t="s">
        <v>176</v>
      </c>
    </row>
    <row r="166" s="13" customFormat="1">
      <c r="B166" s="267"/>
      <c r="C166" s="268"/>
      <c r="D166" s="243" t="s">
        <v>199</v>
      </c>
      <c r="E166" s="269" t="s">
        <v>1</v>
      </c>
      <c r="F166" s="270" t="s">
        <v>353</v>
      </c>
      <c r="G166" s="268"/>
      <c r="H166" s="271">
        <v>280.39999999999998</v>
      </c>
      <c r="I166" s="272"/>
      <c r="J166" s="268"/>
      <c r="K166" s="268"/>
      <c r="L166" s="273"/>
      <c r="M166" s="274"/>
      <c r="N166" s="275"/>
      <c r="O166" s="275"/>
      <c r="P166" s="275"/>
      <c r="Q166" s="275"/>
      <c r="R166" s="275"/>
      <c r="S166" s="275"/>
      <c r="T166" s="276"/>
      <c r="AT166" s="277" t="s">
        <v>199</v>
      </c>
      <c r="AU166" s="277" t="s">
        <v>90</v>
      </c>
      <c r="AV166" s="13" t="s">
        <v>183</v>
      </c>
      <c r="AW166" s="13" t="s">
        <v>37</v>
      </c>
      <c r="AX166" s="13" t="s">
        <v>88</v>
      </c>
      <c r="AY166" s="277" t="s">
        <v>176</v>
      </c>
    </row>
    <row r="167" s="11" customFormat="1" ht="22.8" customHeight="1">
      <c r="B167" s="214"/>
      <c r="C167" s="215"/>
      <c r="D167" s="216" t="s">
        <v>80</v>
      </c>
      <c r="E167" s="228" t="s">
        <v>183</v>
      </c>
      <c r="F167" s="228" t="s">
        <v>296</v>
      </c>
      <c r="G167" s="215"/>
      <c r="H167" s="215"/>
      <c r="I167" s="218"/>
      <c r="J167" s="229">
        <f>BK167</f>
        <v>0</v>
      </c>
      <c r="K167" s="215"/>
      <c r="L167" s="220"/>
      <c r="M167" s="221"/>
      <c r="N167" s="222"/>
      <c r="O167" s="222"/>
      <c r="P167" s="223">
        <f>SUM(P168:P181)</f>
        <v>0</v>
      </c>
      <c r="Q167" s="222"/>
      <c r="R167" s="223">
        <f>SUM(R168:R181)</f>
        <v>165.18512899999999</v>
      </c>
      <c r="S167" s="222"/>
      <c r="T167" s="224">
        <f>SUM(T168:T181)</f>
        <v>0</v>
      </c>
      <c r="AR167" s="225" t="s">
        <v>88</v>
      </c>
      <c r="AT167" s="226" t="s">
        <v>80</v>
      </c>
      <c r="AU167" s="226" t="s">
        <v>88</v>
      </c>
      <c r="AY167" s="225" t="s">
        <v>176</v>
      </c>
      <c r="BK167" s="227">
        <f>SUM(BK168:BK181)</f>
        <v>0</v>
      </c>
    </row>
    <row r="168" s="1" customFormat="1" ht="24" customHeight="1">
      <c r="B168" s="37"/>
      <c r="C168" s="230" t="s">
        <v>266</v>
      </c>
      <c r="D168" s="230" t="s">
        <v>178</v>
      </c>
      <c r="E168" s="231" t="s">
        <v>1011</v>
      </c>
      <c r="F168" s="232" t="s">
        <v>1012</v>
      </c>
      <c r="G168" s="233" t="s">
        <v>181</v>
      </c>
      <c r="H168" s="234">
        <v>85</v>
      </c>
      <c r="I168" s="235"/>
      <c r="J168" s="236">
        <f>ROUND(I168*H168,2)</f>
        <v>0</v>
      </c>
      <c r="K168" s="232" t="s">
        <v>182</v>
      </c>
      <c r="L168" s="42"/>
      <c r="M168" s="237" t="s">
        <v>1</v>
      </c>
      <c r="N168" s="238" t="s">
        <v>46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183</v>
      </c>
      <c r="AT168" s="241" t="s">
        <v>178</v>
      </c>
      <c r="AU168" s="241" t="s">
        <v>90</v>
      </c>
      <c r="AY168" s="15" t="s">
        <v>176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5" t="s">
        <v>88</v>
      </c>
      <c r="BK168" s="242">
        <f>ROUND(I168*H168,2)</f>
        <v>0</v>
      </c>
      <c r="BL168" s="15" t="s">
        <v>183</v>
      </c>
      <c r="BM168" s="241" t="s">
        <v>1013</v>
      </c>
    </row>
    <row r="169" s="1" customFormat="1" ht="24" customHeight="1">
      <c r="B169" s="37"/>
      <c r="C169" s="230" t="s">
        <v>273</v>
      </c>
      <c r="D169" s="230" t="s">
        <v>178</v>
      </c>
      <c r="E169" s="231" t="s">
        <v>298</v>
      </c>
      <c r="F169" s="232" t="s">
        <v>299</v>
      </c>
      <c r="G169" s="233" t="s">
        <v>181</v>
      </c>
      <c r="H169" s="234">
        <v>0.90000000000000002</v>
      </c>
      <c r="I169" s="235"/>
      <c r="J169" s="236">
        <f>ROUND(I169*H169,2)</f>
        <v>0</v>
      </c>
      <c r="K169" s="232" t="s">
        <v>182</v>
      </c>
      <c r="L169" s="42"/>
      <c r="M169" s="237" t="s">
        <v>1</v>
      </c>
      <c r="N169" s="238" t="s">
        <v>46</v>
      </c>
      <c r="O169" s="85"/>
      <c r="P169" s="239">
        <f>O169*H169</f>
        <v>0</v>
      </c>
      <c r="Q169" s="239">
        <v>0.01453</v>
      </c>
      <c r="R169" s="239">
        <f>Q169*H169</f>
        <v>0.013077</v>
      </c>
      <c r="S169" s="239">
        <v>0</v>
      </c>
      <c r="T169" s="240">
        <f>S169*H169</f>
        <v>0</v>
      </c>
      <c r="AR169" s="241" t="s">
        <v>183</v>
      </c>
      <c r="AT169" s="241" t="s">
        <v>178</v>
      </c>
      <c r="AU169" s="241" t="s">
        <v>90</v>
      </c>
      <c r="AY169" s="15" t="s">
        <v>176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5" t="s">
        <v>88</v>
      </c>
      <c r="BK169" s="242">
        <f>ROUND(I169*H169,2)</f>
        <v>0</v>
      </c>
      <c r="BL169" s="15" t="s">
        <v>183</v>
      </c>
      <c r="BM169" s="241" t="s">
        <v>1014</v>
      </c>
    </row>
    <row r="170" s="1" customFormat="1">
      <c r="B170" s="37"/>
      <c r="C170" s="38"/>
      <c r="D170" s="243" t="s">
        <v>197</v>
      </c>
      <c r="E170" s="38"/>
      <c r="F170" s="244" t="s">
        <v>301</v>
      </c>
      <c r="G170" s="38"/>
      <c r="H170" s="38"/>
      <c r="I170" s="148"/>
      <c r="J170" s="38"/>
      <c r="K170" s="38"/>
      <c r="L170" s="42"/>
      <c r="M170" s="245"/>
      <c r="N170" s="85"/>
      <c r="O170" s="85"/>
      <c r="P170" s="85"/>
      <c r="Q170" s="85"/>
      <c r="R170" s="85"/>
      <c r="S170" s="85"/>
      <c r="T170" s="86"/>
      <c r="AT170" s="15" t="s">
        <v>197</v>
      </c>
      <c r="AU170" s="15" t="s">
        <v>90</v>
      </c>
    </row>
    <row r="171" s="12" customFormat="1">
      <c r="B171" s="246"/>
      <c r="C171" s="247"/>
      <c r="D171" s="243" t="s">
        <v>199</v>
      </c>
      <c r="E171" s="248" t="s">
        <v>1</v>
      </c>
      <c r="F171" s="249" t="s">
        <v>302</v>
      </c>
      <c r="G171" s="247"/>
      <c r="H171" s="250">
        <v>0.90000000000000002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199</v>
      </c>
      <c r="AU171" s="256" t="s">
        <v>90</v>
      </c>
      <c r="AV171" s="12" t="s">
        <v>90</v>
      </c>
      <c r="AW171" s="12" t="s">
        <v>37</v>
      </c>
      <c r="AX171" s="12" t="s">
        <v>88</v>
      </c>
      <c r="AY171" s="256" t="s">
        <v>176</v>
      </c>
    </row>
    <row r="172" s="1" customFormat="1" ht="24" customHeight="1">
      <c r="B172" s="37"/>
      <c r="C172" s="230" t="s">
        <v>278</v>
      </c>
      <c r="D172" s="230" t="s">
        <v>178</v>
      </c>
      <c r="E172" s="231" t="s">
        <v>304</v>
      </c>
      <c r="F172" s="232" t="s">
        <v>305</v>
      </c>
      <c r="G172" s="233" t="s">
        <v>181</v>
      </c>
      <c r="H172" s="234">
        <v>1.8</v>
      </c>
      <c r="I172" s="235"/>
      <c r="J172" s="236">
        <f>ROUND(I172*H172,2)</f>
        <v>0</v>
      </c>
      <c r="K172" s="232" t="s">
        <v>182</v>
      </c>
      <c r="L172" s="42"/>
      <c r="M172" s="237" t="s">
        <v>1</v>
      </c>
      <c r="N172" s="238" t="s">
        <v>46</v>
      </c>
      <c r="O172" s="85"/>
      <c r="P172" s="239">
        <f>O172*H172</f>
        <v>0</v>
      </c>
      <c r="Q172" s="239">
        <v>0.015140000000000001</v>
      </c>
      <c r="R172" s="239">
        <f>Q172*H172</f>
        <v>0.027252000000000002</v>
      </c>
      <c r="S172" s="239">
        <v>0</v>
      </c>
      <c r="T172" s="240">
        <f>S172*H172</f>
        <v>0</v>
      </c>
      <c r="AR172" s="241" t="s">
        <v>183</v>
      </c>
      <c r="AT172" s="241" t="s">
        <v>178</v>
      </c>
      <c r="AU172" s="241" t="s">
        <v>90</v>
      </c>
      <c r="AY172" s="15" t="s">
        <v>176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5" t="s">
        <v>88</v>
      </c>
      <c r="BK172" s="242">
        <f>ROUND(I172*H172,2)</f>
        <v>0</v>
      </c>
      <c r="BL172" s="15" t="s">
        <v>183</v>
      </c>
      <c r="BM172" s="241" t="s">
        <v>1015</v>
      </c>
    </row>
    <row r="173" s="12" customFormat="1">
      <c r="B173" s="246"/>
      <c r="C173" s="247"/>
      <c r="D173" s="243" t="s">
        <v>199</v>
      </c>
      <c r="E173" s="247"/>
      <c r="F173" s="249" t="s">
        <v>307</v>
      </c>
      <c r="G173" s="247"/>
      <c r="H173" s="250">
        <v>1.8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199</v>
      </c>
      <c r="AU173" s="256" t="s">
        <v>90</v>
      </c>
      <c r="AV173" s="12" t="s">
        <v>90</v>
      </c>
      <c r="AW173" s="12" t="s">
        <v>4</v>
      </c>
      <c r="AX173" s="12" t="s">
        <v>88</v>
      </c>
      <c r="AY173" s="256" t="s">
        <v>176</v>
      </c>
    </row>
    <row r="174" s="1" customFormat="1" ht="24" customHeight="1">
      <c r="B174" s="37"/>
      <c r="C174" s="230" t="s">
        <v>7</v>
      </c>
      <c r="D174" s="230" t="s">
        <v>178</v>
      </c>
      <c r="E174" s="231" t="s">
        <v>909</v>
      </c>
      <c r="F174" s="232" t="s">
        <v>910</v>
      </c>
      <c r="G174" s="233" t="s">
        <v>181</v>
      </c>
      <c r="H174" s="234">
        <v>85</v>
      </c>
      <c r="I174" s="235"/>
      <c r="J174" s="236">
        <f>ROUND(I174*H174,2)</f>
        <v>0</v>
      </c>
      <c r="K174" s="232" t="s">
        <v>182</v>
      </c>
      <c r="L174" s="42"/>
      <c r="M174" s="237" t="s">
        <v>1</v>
      </c>
      <c r="N174" s="238" t="s">
        <v>46</v>
      </c>
      <c r="O174" s="85"/>
      <c r="P174" s="239">
        <f>O174*H174</f>
        <v>0</v>
      </c>
      <c r="Q174" s="239">
        <v>1.0311999999999999</v>
      </c>
      <c r="R174" s="239">
        <f>Q174*H174</f>
        <v>87.651999999999987</v>
      </c>
      <c r="S174" s="239">
        <v>0</v>
      </c>
      <c r="T174" s="240">
        <f>S174*H174</f>
        <v>0</v>
      </c>
      <c r="AR174" s="241" t="s">
        <v>183</v>
      </c>
      <c r="AT174" s="241" t="s">
        <v>178</v>
      </c>
      <c r="AU174" s="241" t="s">
        <v>90</v>
      </c>
      <c r="AY174" s="15" t="s">
        <v>176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5" t="s">
        <v>88</v>
      </c>
      <c r="BK174" s="242">
        <f>ROUND(I174*H174,2)</f>
        <v>0</v>
      </c>
      <c r="BL174" s="15" t="s">
        <v>183</v>
      </c>
      <c r="BM174" s="241" t="s">
        <v>1016</v>
      </c>
    </row>
    <row r="175" s="1" customFormat="1">
      <c r="B175" s="37"/>
      <c r="C175" s="38"/>
      <c r="D175" s="243" t="s">
        <v>197</v>
      </c>
      <c r="E175" s="38"/>
      <c r="F175" s="244" t="s">
        <v>1017</v>
      </c>
      <c r="G175" s="38"/>
      <c r="H175" s="38"/>
      <c r="I175" s="148"/>
      <c r="J175" s="38"/>
      <c r="K175" s="38"/>
      <c r="L175" s="42"/>
      <c r="M175" s="245"/>
      <c r="N175" s="85"/>
      <c r="O175" s="85"/>
      <c r="P175" s="85"/>
      <c r="Q175" s="85"/>
      <c r="R175" s="85"/>
      <c r="S175" s="85"/>
      <c r="T175" s="86"/>
      <c r="AT175" s="15" t="s">
        <v>197</v>
      </c>
      <c r="AU175" s="15" t="s">
        <v>90</v>
      </c>
    </row>
    <row r="176" s="12" customFormat="1">
      <c r="B176" s="246"/>
      <c r="C176" s="247"/>
      <c r="D176" s="243" t="s">
        <v>199</v>
      </c>
      <c r="E176" s="248" t="s">
        <v>1</v>
      </c>
      <c r="F176" s="249" t="s">
        <v>1018</v>
      </c>
      <c r="G176" s="247"/>
      <c r="H176" s="250">
        <v>85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199</v>
      </c>
      <c r="AU176" s="256" t="s">
        <v>90</v>
      </c>
      <c r="AV176" s="12" t="s">
        <v>90</v>
      </c>
      <c r="AW176" s="12" t="s">
        <v>37</v>
      </c>
      <c r="AX176" s="12" t="s">
        <v>81</v>
      </c>
      <c r="AY176" s="256" t="s">
        <v>176</v>
      </c>
    </row>
    <row r="177" s="13" customFormat="1">
      <c r="B177" s="267"/>
      <c r="C177" s="268"/>
      <c r="D177" s="243" t="s">
        <v>199</v>
      </c>
      <c r="E177" s="269" t="s">
        <v>1</v>
      </c>
      <c r="F177" s="270" t="s">
        <v>353</v>
      </c>
      <c r="G177" s="268"/>
      <c r="H177" s="271">
        <v>85</v>
      </c>
      <c r="I177" s="272"/>
      <c r="J177" s="268"/>
      <c r="K177" s="268"/>
      <c r="L177" s="273"/>
      <c r="M177" s="274"/>
      <c r="N177" s="275"/>
      <c r="O177" s="275"/>
      <c r="P177" s="275"/>
      <c r="Q177" s="275"/>
      <c r="R177" s="275"/>
      <c r="S177" s="275"/>
      <c r="T177" s="276"/>
      <c r="AT177" s="277" t="s">
        <v>199</v>
      </c>
      <c r="AU177" s="277" t="s">
        <v>90</v>
      </c>
      <c r="AV177" s="13" t="s">
        <v>183</v>
      </c>
      <c r="AW177" s="13" t="s">
        <v>37</v>
      </c>
      <c r="AX177" s="13" t="s">
        <v>88</v>
      </c>
      <c r="AY177" s="277" t="s">
        <v>176</v>
      </c>
    </row>
    <row r="178" s="1" customFormat="1" ht="24" customHeight="1">
      <c r="B178" s="37"/>
      <c r="C178" s="230" t="s">
        <v>287</v>
      </c>
      <c r="D178" s="230" t="s">
        <v>178</v>
      </c>
      <c r="E178" s="231" t="s">
        <v>913</v>
      </c>
      <c r="F178" s="232" t="s">
        <v>914</v>
      </c>
      <c r="G178" s="233" t="s">
        <v>181</v>
      </c>
      <c r="H178" s="234">
        <v>170</v>
      </c>
      <c r="I178" s="235"/>
      <c r="J178" s="236">
        <f>ROUND(I178*H178,2)</f>
        <v>0</v>
      </c>
      <c r="K178" s="232" t="s">
        <v>182</v>
      </c>
      <c r="L178" s="42"/>
      <c r="M178" s="237" t="s">
        <v>1</v>
      </c>
      <c r="N178" s="238" t="s">
        <v>46</v>
      </c>
      <c r="O178" s="85"/>
      <c r="P178" s="239">
        <f>O178*H178</f>
        <v>0</v>
      </c>
      <c r="Q178" s="239">
        <v>0.45584000000000002</v>
      </c>
      <c r="R178" s="239">
        <f>Q178*H178</f>
        <v>77.492800000000003</v>
      </c>
      <c r="S178" s="239">
        <v>0</v>
      </c>
      <c r="T178" s="240">
        <f>S178*H178</f>
        <v>0</v>
      </c>
      <c r="AR178" s="241" t="s">
        <v>183</v>
      </c>
      <c r="AT178" s="241" t="s">
        <v>178</v>
      </c>
      <c r="AU178" s="241" t="s">
        <v>90</v>
      </c>
      <c r="AY178" s="15" t="s">
        <v>176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5" t="s">
        <v>88</v>
      </c>
      <c r="BK178" s="242">
        <f>ROUND(I178*H178,2)</f>
        <v>0</v>
      </c>
      <c r="BL178" s="15" t="s">
        <v>183</v>
      </c>
      <c r="BM178" s="241" t="s">
        <v>1019</v>
      </c>
    </row>
    <row r="179" s="12" customFormat="1">
      <c r="B179" s="246"/>
      <c r="C179" s="247"/>
      <c r="D179" s="243" t="s">
        <v>199</v>
      </c>
      <c r="E179" s="248" t="s">
        <v>1</v>
      </c>
      <c r="F179" s="249" t="s">
        <v>1020</v>
      </c>
      <c r="G179" s="247"/>
      <c r="H179" s="250">
        <v>85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199</v>
      </c>
      <c r="AU179" s="256" t="s">
        <v>90</v>
      </c>
      <c r="AV179" s="12" t="s">
        <v>90</v>
      </c>
      <c r="AW179" s="12" t="s">
        <v>37</v>
      </c>
      <c r="AX179" s="12" t="s">
        <v>81</v>
      </c>
      <c r="AY179" s="256" t="s">
        <v>176</v>
      </c>
    </row>
    <row r="180" s="12" customFormat="1">
      <c r="B180" s="246"/>
      <c r="C180" s="247"/>
      <c r="D180" s="243" t="s">
        <v>199</v>
      </c>
      <c r="E180" s="248" t="s">
        <v>1</v>
      </c>
      <c r="F180" s="249" t="s">
        <v>1021</v>
      </c>
      <c r="G180" s="247"/>
      <c r="H180" s="250">
        <v>85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199</v>
      </c>
      <c r="AU180" s="256" t="s">
        <v>90</v>
      </c>
      <c r="AV180" s="12" t="s">
        <v>90</v>
      </c>
      <c r="AW180" s="12" t="s">
        <v>37</v>
      </c>
      <c r="AX180" s="12" t="s">
        <v>81</v>
      </c>
      <c r="AY180" s="256" t="s">
        <v>176</v>
      </c>
    </row>
    <row r="181" s="13" customFormat="1">
      <c r="B181" s="267"/>
      <c r="C181" s="268"/>
      <c r="D181" s="243" t="s">
        <v>199</v>
      </c>
      <c r="E181" s="269" t="s">
        <v>1</v>
      </c>
      <c r="F181" s="270" t="s">
        <v>353</v>
      </c>
      <c r="G181" s="268"/>
      <c r="H181" s="271">
        <v>170</v>
      </c>
      <c r="I181" s="272"/>
      <c r="J181" s="268"/>
      <c r="K181" s="268"/>
      <c r="L181" s="273"/>
      <c r="M181" s="274"/>
      <c r="N181" s="275"/>
      <c r="O181" s="275"/>
      <c r="P181" s="275"/>
      <c r="Q181" s="275"/>
      <c r="R181" s="275"/>
      <c r="S181" s="275"/>
      <c r="T181" s="276"/>
      <c r="AT181" s="277" t="s">
        <v>199</v>
      </c>
      <c r="AU181" s="277" t="s">
        <v>90</v>
      </c>
      <c r="AV181" s="13" t="s">
        <v>183</v>
      </c>
      <c r="AW181" s="13" t="s">
        <v>37</v>
      </c>
      <c r="AX181" s="13" t="s">
        <v>88</v>
      </c>
      <c r="AY181" s="277" t="s">
        <v>176</v>
      </c>
    </row>
    <row r="182" s="11" customFormat="1" ht="22.8" customHeight="1">
      <c r="B182" s="214"/>
      <c r="C182" s="215"/>
      <c r="D182" s="216" t="s">
        <v>80</v>
      </c>
      <c r="E182" s="228" t="s">
        <v>205</v>
      </c>
      <c r="F182" s="228" t="s">
        <v>308</v>
      </c>
      <c r="G182" s="215"/>
      <c r="H182" s="215"/>
      <c r="I182" s="218"/>
      <c r="J182" s="229">
        <f>BK182</f>
        <v>0</v>
      </c>
      <c r="K182" s="215"/>
      <c r="L182" s="220"/>
      <c r="M182" s="221"/>
      <c r="N182" s="222"/>
      <c r="O182" s="222"/>
      <c r="P182" s="223">
        <f>SUM(P183:P185)</f>
        <v>0</v>
      </c>
      <c r="Q182" s="222"/>
      <c r="R182" s="223">
        <f>SUM(R183:R185)</f>
        <v>1.7347999999999999</v>
      </c>
      <c r="S182" s="222"/>
      <c r="T182" s="224">
        <f>SUM(T183:T185)</f>
        <v>0</v>
      </c>
      <c r="AR182" s="225" t="s">
        <v>88</v>
      </c>
      <c r="AT182" s="226" t="s">
        <v>80</v>
      </c>
      <c r="AU182" s="226" t="s">
        <v>88</v>
      </c>
      <c r="AY182" s="225" t="s">
        <v>176</v>
      </c>
      <c r="BK182" s="227">
        <f>SUM(BK183:BK185)</f>
        <v>0</v>
      </c>
    </row>
    <row r="183" s="1" customFormat="1" ht="24" customHeight="1">
      <c r="B183" s="37"/>
      <c r="C183" s="230" t="s">
        <v>292</v>
      </c>
      <c r="D183" s="230" t="s">
        <v>178</v>
      </c>
      <c r="E183" s="231" t="s">
        <v>310</v>
      </c>
      <c r="F183" s="232" t="s">
        <v>311</v>
      </c>
      <c r="G183" s="233" t="s">
        <v>181</v>
      </c>
      <c r="H183" s="234">
        <v>20</v>
      </c>
      <c r="I183" s="235"/>
      <c r="J183" s="236">
        <f>ROUND(I183*H183,2)</f>
        <v>0</v>
      </c>
      <c r="K183" s="232" t="s">
        <v>182</v>
      </c>
      <c r="L183" s="42"/>
      <c r="M183" s="237" t="s">
        <v>1</v>
      </c>
      <c r="N183" s="238" t="s">
        <v>46</v>
      </c>
      <c r="O183" s="85"/>
      <c r="P183" s="239">
        <f>O183*H183</f>
        <v>0</v>
      </c>
      <c r="Q183" s="239">
        <v>0.086739999999999998</v>
      </c>
      <c r="R183" s="239">
        <f>Q183*H183</f>
        <v>1.7347999999999999</v>
      </c>
      <c r="S183" s="239">
        <v>0</v>
      </c>
      <c r="T183" s="240">
        <f>S183*H183</f>
        <v>0</v>
      </c>
      <c r="AR183" s="241" t="s">
        <v>183</v>
      </c>
      <c r="AT183" s="241" t="s">
        <v>178</v>
      </c>
      <c r="AU183" s="241" t="s">
        <v>90</v>
      </c>
      <c r="AY183" s="15" t="s">
        <v>176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5" t="s">
        <v>88</v>
      </c>
      <c r="BK183" s="242">
        <f>ROUND(I183*H183,2)</f>
        <v>0</v>
      </c>
      <c r="BL183" s="15" t="s">
        <v>183</v>
      </c>
      <c r="BM183" s="241" t="s">
        <v>1022</v>
      </c>
    </row>
    <row r="184" s="1" customFormat="1">
      <c r="B184" s="37"/>
      <c r="C184" s="38"/>
      <c r="D184" s="243" t="s">
        <v>197</v>
      </c>
      <c r="E184" s="38"/>
      <c r="F184" s="244" t="s">
        <v>313</v>
      </c>
      <c r="G184" s="38"/>
      <c r="H184" s="38"/>
      <c r="I184" s="148"/>
      <c r="J184" s="38"/>
      <c r="K184" s="38"/>
      <c r="L184" s="42"/>
      <c r="M184" s="245"/>
      <c r="N184" s="85"/>
      <c r="O184" s="85"/>
      <c r="P184" s="85"/>
      <c r="Q184" s="85"/>
      <c r="R184" s="85"/>
      <c r="S184" s="85"/>
      <c r="T184" s="86"/>
      <c r="AT184" s="15" t="s">
        <v>197</v>
      </c>
      <c r="AU184" s="15" t="s">
        <v>90</v>
      </c>
    </row>
    <row r="185" s="12" customFormat="1">
      <c r="B185" s="246"/>
      <c r="C185" s="247"/>
      <c r="D185" s="243" t="s">
        <v>199</v>
      </c>
      <c r="E185" s="248" t="s">
        <v>1</v>
      </c>
      <c r="F185" s="249" t="s">
        <v>314</v>
      </c>
      <c r="G185" s="247"/>
      <c r="H185" s="250">
        <v>20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199</v>
      </c>
      <c r="AU185" s="256" t="s">
        <v>90</v>
      </c>
      <c r="AV185" s="12" t="s">
        <v>90</v>
      </c>
      <c r="AW185" s="12" t="s">
        <v>37</v>
      </c>
      <c r="AX185" s="12" t="s">
        <v>88</v>
      </c>
      <c r="AY185" s="256" t="s">
        <v>176</v>
      </c>
    </row>
    <row r="186" s="11" customFormat="1" ht="22.8" customHeight="1">
      <c r="B186" s="214"/>
      <c r="C186" s="215"/>
      <c r="D186" s="216" t="s">
        <v>80</v>
      </c>
      <c r="E186" s="228" t="s">
        <v>219</v>
      </c>
      <c r="F186" s="228" t="s">
        <v>315</v>
      </c>
      <c r="G186" s="215"/>
      <c r="H186" s="215"/>
      <c r="I186" s="218"/>
      <c r="J186" s="229">
        <f>BK186</f>
        <v>0</v>
      </c>
      <c r="K186" s="215"/>
      <c r="L186" s="220"/>
      <c r="M186" s="221"/>
      <c r="N186" s="222"/>
      <c r="O186" s="222"/>
      <c r="P186" s="223">
        <f>SUM(P187:P239)</f>
        <v>0</v>
      </c>
      <c r="Q186" s="222"/>
      <c r="R186" s="223">
        <f>SUM(R187:R239)</f>
        <v>34.982893679999997</v>
      </c>
      <c r="S186" s="222"/>
      <c r="T186" s="224">
        <f>SUM(T187:T239)</f>
        <v>89.210399999999993</v>
      </c>
      <c r="AR186" s="225" t="s">
        <v>88</v>
      </c>
      <c r="AT186" s="226" t="s">
        <v>80</v>
      </c>
      <c r="AU186" s="226" t="s">
        <v>88</v>
      </c>
      <c r="AY186" s="225" t="s">
        <v>176</v>
      </c>
      <c r="BK186" s="227">
        <f>SUM(BK187:BK239)</f>
        <v>0</v>
      </c>
    </row>
    <row r="187" s="1" customFormat="1" ht="24" customHeight="1">
      <c r="B187" s="37"/>
      <c r="C187" s="230" t="s">
        <v>297</v>
      </c>
      <c r="D187" s="230" t="s">
        <v>178</v>
      </c>
      <c r="E187" s="231" t="s">
        <v>345</v>
      </c>
      <c r="F187" s="232" t="s">
        <v>346</v>
      </c>
      <c r="G187" s="233" t="s">
        <v>181</v>
      </c>
      <c r="H187" s="234">
        <v>280.39999999999998</v>
      </c>
      <c r="I187" s="235"/>
      <c r="J187" s="236">
        <f>ROUND(I187*H187,2)</f>
        <v>0</v>
      </c>
      <c r="K187" s="232" t="s">
        <v>182</v>
      </c>
      <c r="L187" s="42"/>
      <c r="M187" s="237" t="s">
        <v>1</v>
      </c>
      <c r="N187" s="238" t="s">
        <v>46</v>
      </c>
      <c r="O187" s="85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AR187" s="241" t="s">
        <v>183</v>
      </c>
      <c r="AT187" s="241" t="s">
        <v>178</v>
      </c>
      <c r="AU187" s="241" t="s">
        <v>90</v>
      </c>
      <c r="AY187" s="15" t="s">
        <v>176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5" t="s">
        <v>88</v>
      </c>
      <c r="BK187" s="242">
        <f>ROUND(I187*H187,2)</f>
        <v>0</v>
      </c>
      <c r="BL187" s="15" t="s">
        <v>183</v>
      </c>
      <c r="BM187" s="241" t="s">
        <v>1023</v>
      </c>
    </row>
    <row r="188" s="12" customFormat="1">
      <c r="B188" s="246"/>
      <c r="C188" s="247"/>
      <c r="D188" s="243" t="s">
        <v>199</v>
      </c>
      <c r="E188" s="248" t="s">
        <v>1</v>
      </c>
      <c r="F188" s="249" t="s">
        <v>348</v>
      </c>
      <c r="G188" s="247"/>
      <c r="H188" s="250">
        <v>49.600000000000001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199</v>
      </c>
      <c r="AU188" s="256" t="s">
        <v>90</v>
      </c>
      <c r="AV188" s="12" t="s">
        <v>90</v>
      </c>
      <c r="AW188" s="12" t="s">
        <v>37</v>
      </c>
      <c r="AX188" s="12" t="s">
        <v>81</v>
      </c>
      <c r="AY188" s="256" t="s">
        <v>176</v>
      </c>
    </row>
    <row r="189" s="12" customFormat="1">
      <c r="B189" s="246"/>
      <c r="C189" s="247"/>
      <c r="D189" s="243" t="s">
        <v>199</v>
      </c>
      <c r="E189" s="248" t="s">
        <v>1</v>
      </c>
      <c r="F189" s="249" t="s">
        <v>349</v>
      </c>
      <c r="G189" s="247"/>
      <c r="H189" s="250">
        <v>96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199</v>
      </c>
      <c r="AU189" s="256" t="s">
        <v>90</v>
      </c>
      <c r="AV189" s="12" t="s">
        <v>90</v>
      </c>
      <c r="AW189" s="12" t="s">
        <v>37</v>
      </c>
      <c r="AX189" s="12" t="s">
        <v>81</v>
      </c>
      <c r="AY189" s="256" t="s">
        <v>176</v>
      </c>
    </row>
    <row r="190" s="12" customFormat="1">
      <c r="B190" s="246"/>
      <c r="C190" s="247"/>
      <c r="D190" s="243" t="s">
        <v>199</v>
      </c>
      <c r="E190" s="248" t="s">
        <v>1</v>
      </c>
      <c r="F190" s="249" t="s">
        <v>350</v>
      </c>
      <c r="G190" s="247"/>
      <c r="H190" s="250">
        <v>16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199</v>
      </c>
      <c r="AU190" s="256" t="s">
        <v>90</v>
      </c>
      <c r="AV190" s="12" t="s">
        <v>90</v>
      </c>
      <c r="AW190" s="12" t="s">
        <v>37</v>
      </c>
      <c r="AX190" s="12" t="s">
        <v>81</v>
      </c>
      <c r="AY190" s="256" t="s">
        <v>176</v>
      </c>
    </row>
    <row r="191" s="12" customFormat="1">
      <c r="B191" s="246"/>
      <c r="C191" s="247"/>
      <c r="D191" s="243" t="s">
        <v>199</v>
      </c>
      <c r="E191" s="248" t="s">
        <v>1</v>
      </c>
      <c r="F191" s="249" t="s">
        <v>351</v>
      </c>
      <c r="G191" s="247"/>
      <c r="H191" s="250">
        <v>52.799999999999997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AT191" s="256" t="s">
        <v>199</v>
      </c>
      <c r="AU191" s="256" t="s">
        <v>90</v>
      </c>
      <c r="AV191" s="12" t="s">
        <v>90</v>
      </c>
      <c r="AW191" s="12" t="s">
        <v>37</v>
      </c>
      <c r="AX191" s="12" t="s">
        <v>81</v>
      </c>
      <c r="AY191" s="256" t="s">
        <v>176</v>
      </c>
    </row>
    <row r="192" s="12" customFormat="1">
      <c r="B192" s="246"/>
      <c r="C192" s="247"/>
      <c r="D192" s="243" t="s">
        <v>199</v>
      </c>
      <c r="E192" s="248" t="s">
        <v>1</v>
      </c>
      <c r="F192" s="249" t="s">
        <v>352</v>
      </c>
      <c r="G192" s="247"/>
      <c r="H192" s="250">
        <v>66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199</v>
      </c>
      <c r="AU192" s="256" t="s">
        <v>90</v>
      </c>
      <c r="AV192" s="12" t="s">
        <v>90</v>
      </c>
      <c r="AW192" s="12" t="s">
        <v>37</v>
      </c>
      <c r="AX192" s="12" t="s">
        <v>81</v>
      </c>
      <c r="AY192" s="256" t="s">
        <v>176</v>
      </c>
    </row>
    <row r="193" s="13" customFormat="1">
      <c r="B193" s="267"/>
      <c r="C193" s="268"/>
      <c r="D193" s="243" t="s">
        <v>199</v>
      </c>
      <c r="E193" s="269" t="s">
        <v>1</v>
      </c>
      <c r="F193" s="270" t="s">
        <v>353</v>
      </c>
      <c r="G193" s="268"/>
      <c r="H193" s="271">
        <v>280.39999999999998</v>
      </c>
      <c r="I193" s="272"/>
      <c r="J193" s="268"/>
      <c r="K193" s="268"/>
      <c r="L193" s="273"/>
      <c r="M193" s="274"/>
      <c r="N193" s="275"/>
      <c r="O193" s="275"/>
      <c r="P193" s="275"/>
      <c r="Q193" s="275"/>
      <c r="R193" s="275"/>
      <c r="S193" s="275"/>
      <c r="T193" s="276"/>
      <c r="AT193" s="277" t="s">
        <v>199</v>
      </c>
      <c r="AU193" s="277" t="s">
        <v>90</v>
      </c>
      <c r="AV193" s="13" t="s">
        <v>183</v>
      </c>
      <c r="AW193" s="13" t="s">
        <v>37</v>
      </c>
      <c r="AX193" s="13" t="s">
        <v>88</v>
      </c>
      <c r="AY193" s="277" t="s">
        <v>176</v>
      </c>
    </row>
    <row r="194" s="1" customFormat="1" ht="24" customHeight="1">
      <c r="B194" s="37"/>
      <c r="C194" s="230" t="s">
        <v>303</v>
      </c>
      <c r="D194" s="230" t="s">
        <v>178</v>
      </c>
      <c r="E194" s="231" t="s">
        <v>355</v>
      </c>
      <c r="F194" s="232" t="s">
        <v>356</v>
      </c>
      <c r="G194" s="233" t="s">
        <v>181</v>
      </c>
      <c r="H194" s="234">
        <v>11216</v>
      </c>
      <c r="I194" s="235"/>
      <c r="J194" s="236">
        <f>ROUND(I194*H194,2)</f>
        <v>0</v>
      </c>
      <c r="K194" s="232" t="s">
        <v>182</v>
      </c>
      <c r="L194" s="42"/>
      <c r="M194" s="237" t="s">
        <v>1</v>
      </c>
      <c r="N194" s="238" t="s">
        <v>46</v>
      </c>
      <c r="O194" s="85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AR194" s="241" t="s">
        <v>183</v>
      </c>
      <c r="AT194" s="241" t="s">
        <v>178</v>
      </c>
      <c r="AU194" s="241" t="s">
        <v>90</v>
      </c>
      <c r="AY194" s="15" t="s">
        <v>176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5" t="s">
        <v>88</v>
      </c>
      <c r="BK194" s="242">
        <f>ROUND(I194*H194,2)</f>
        <v>0</v>
      </c>
      <c r="BL194" s="15" t="s">
        <v>183</v>
      </c>
      <c r="BM194" s="241" t="s">
        <v>1024</v>
      </c>
    </row>
    <row r="195" s="12" customFormat="1">
      <c r="B195" s="246"/>
      <c r="C195" s="247"/>
      <c r="D195" s="243" t="s">
        <v>199</v>
      </c>
      <c r="E195" s="247"/>
      <c r="F195" s="249" t="s">
        <v>358</v>
      </c>
      <c r="G195" s="247"/>
      <c r="H195" s="250">
        <v>11216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199</v>
      </c>
      <c r="AU195" s="256" t="s">
        <v>90</v>
      </c>
      <c r="AV195" s="12" t="s">
        <v>90</v>
      </c>
      <c r="AW195" s="12" t="s">
        <v>4</v>
      </c>
      <c r="AX195" s="12" t="s">
        <v>88</v>
      </c>
      <c r="AY195" s="256" t="s">
        <v>176</v>
      </c>
    </row>
    <row r="196" s="1" customFormat="1" ht="24" customHeight="1">
      <c r="B196" s="37"/>
      <c r="C196" s="230" t="s">
        <v>309</v>
      </c>
      <c r="D196" s="230" t="s">
        <v>178</v>
      </c>
      <c r="E196" s="231" t="s">
        <v>360</v>
      </c>
      <c r="F196" s="232" t="s">
        <v>361</v>
      </c>
      <c r="G196" s="233" t="s">
        <v>181</v>
      </c>
      <c r="H196" s="234">
        <v>280.39999999999998</v>
      </c>
      <c r="I196" s="235"/>
      <c r="J196" s="236">
        <f>ROUND(I196*H196,2)</f>
        <v>0</v>
      </c>
      <c r="K196" s="232" t="s">
        <v>182</v>
      </c>
      <c r="L196" s="42"/>
      <c r="M196" s="237" t="s">
        <v>1</v>
      </c>
      <c r="N196" s="238" t="s">
        <v>46</v>
      </c>
      <c r="O196" s="85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AR196" s="241" t="s">
        <v>183</v>
      </c>
      <c r="AT196" s="241" t="s">
        <v>178</v>
      </c>
      <c r="AU196" s="241" t="s">
        <v>90</v>
      </c>
      <c r="AY196" s="15" t="s">
        <v>176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5" t="s">
        <v>88</v>
      </c>
      <c r="BK196" s="242">
        <f>ROUND(I196*H196,2)</f>
        <v>0</v>
      </c>
      <c r="BL196" s="15" t="s">
        <v>183</v>
      </c>
      <c r="BM196" s="241" t="s">
        <v>1025</v>
      </c>
    </row>
    <row r="197" s="1" customFormat="1" ht="24" customHeight="1">
      <c r="B197" s="37"/>
      <c r="C197" s="230" t="s">
        <v>316</v>
      </c>
      <c r="D197" s="230" t="s">
        <v>178</v>
      </c>
      <c r="E197" s="231" t="s">
        <v>364</v>
      </c>
      <c r="F197" s="232" t="s">
        <v>365</v>
      </c>
      <c r="G197" s="233" t="s">
        <v>319</v>
      </c>
      <c r="H197" s="234">
        <v>93.466999999999999</v>
      </c>
      <c r="I197" s="235"/>
      <c r="J197" s="236">
        <f>ROUND(I197*H197,2)</f>
        <v>0</v>
      </c>
      <c r="K197" s="232" t="s">
        <v>182</v>
      </c>
      <c r="L197" s="42"/>
      <c r="M197" s="237" t="s">
        <v>1</v>
      </c>
      <c r="N197" s="238" t="s">
        <v>46</v>
      </c>
      <c r="O197" s="85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AR197" s="241" t="s">
        <v>183</v>
      </c>
      <c r="AT197" s="241" t="s">
        <v>178</v>
      </c>
      <c r="AU197" s="241" t="s">
        <v>90</v>
      </c>
      <c r="AY197" s="15" t="s">
        <v>176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5" t="s">
        <v>88</v>
      </c>
      <c r="BK197" s="242">
        <f>ROUND(I197*H197,2)</f>
        <v>0</v>
      </c>
      <c r="BL197" s="15" t="s">
        <v>183</v>
      </c>
      <c r="BM197" s="241" t="s">
        <v>1026</v>
      </c>
    </row>
    <row r="198" s="12" customFormat="1">
      <c r="B198" s="246"/>
      <c r="C198" s="247"/>
      <c r="D198" s="243" t="s">
        <v>199</v>
      </c>
      <c r="E198" s="248" t="s">
        <v>1</v>
      </c>
      <c r="F198" s="249" t="s">
        <v>367</v>
      </c>
      <c r="G198" s="247"/>
      <c r="H198" s="250">
        <v>93.466999999999999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199</v>
      </c>
      <c r="AU198" s="256" t="s">
        <v>90</v>
      </c>
      <c r="AV198" s="12" t="s">
        <v>90</v>
      </c>
      <c r="AW198" s="12" t="s">
        <v>37</v>
      </c>
      <c r="AX198" s="12" t="s">
        <v>88</v>
      </c>
      <c r="AY198" s="256" t="s">
        <v>176</v>
      </c>
    </row>
    <row r="199" s="1" customFormat="1" ht="24" customHeight="1">
      <c r="B199" s="37"/>
      <c r="C199" s="230" t="s">
        <v>322</v>
      </c>
      <c r="D199" s="230" t="s">
        <v>178</v>
      </c>
      <c r="E199" s="231" t="s">
        <v>369</v>
      </c>
      <c r="F199" s="232" t="s">
        <v>370</v>
      </c>
      <c r="G199" s="233" t="s">
        <v>319</v>
      </c>
      <c r="H199" s="234">
        <v>3738.6799999999998</v>
      </c>
      <c r="I199" s="235"/>
      <c r="J199" s="236">
        <f>ROUND(I199*H199,2)</f>
        <v>0</v>
      </c>
      <c r="K199" s="232" t="s">
        <v>182</v>
      </c>
      <c r="L199" s="42"/>
      <c r="M199" s="237" t="s">
        <v>1</v>
      </c>
      <c r="N199" s="238" t="s">
        <v>46</v>
      </c>
      <c r="O199" s="85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AR199" s="241" t="s">
        <v>183</v>
      </c>
      <c r="AT199" s="241" t="s">
        <v>178</v>
      </c>
      <c r="AU199" s="241" t="s">
        <v>90</v>
      </c>
      <c r="AY199" s="15" t="s">
        <v>176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5" t="s">
        <v>88</v>
      </c>
      <c r="BK199" s="242">
        <f>ROUND(I199*H199,2)</f>
        <v>0</v>
      </c>
      <c r="BL199" s="15" t="s">
        <v>183</v>
      </c>
      <c r="BM199" s="241" t="s">
        <v>1027</v>
      </c>
    </row>
    <row r="200" s="12" customFormat="1">
      <c r="B200" s="246"/>
      <c r="C200" s="247"/>
      <c r="D200" s="243" t="s">
        <v>199</v>
      </c>
      <c r="E200" s="247"/>
      <c r="F200" s="249" t="s">
        <v>372</v>
      </c>
      <c r="G200" s="247"/>
      <c r="H200" s="250">
        <v>3738.6799999999998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199</v>
      </c>
      <c r="AU200" s="256" t="s">
        <v>90</v>
      </c>
      <c r="AV200" s="12" t="s">
        <v>90</v>
      </c>
      <c r="AW200" s="12" t="s">
        <v>4</v>
      </c>
      <c r="AX200" s="12" t="s">
        <v>88</v>
      </c>
      <c r="AY200" s="256" t="s">
        <v>176</v>
      </c>
    </row>
    <row r="201" s="1" customFormat="1" ht="24" customHeight="1">
      <c r="B201" s="37"/>
      <c r="C201" s="230" t="s">
        <v>326</v>
      </c>
      <c r="D201" s="230" t="s">
        <v>178</v>
      </c>
      <c r="E201" s="231" t="s">
        <v>374</v>
      </c>
      <c r="F201" s="232" t="s">
        <v>375</v>
      </c>
      <c r="G201" s="233" t="s">
        <v>319</v>
      </c>
      <c r="H201" s="234">
        <v>93.466999999999999</v>
      </c>
      <c r="I201" s="235"/>
      <c r="J201" s="236">
        <f>ROUND(I201*H201,2)</f>
        <v>0</v>
      </c>
      <c r="K201" s="232" t="s">
        <v>182</v>
      </c>
      <c r="L201" s="42"/>
      <c r="M201" s="237" t="s">
        <v>1</v>
      </c>
      <c r="N201" s="238" t="s">
        <v>46</v>
      </c>
      <c r="O201" s="85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AR201" s="241" t="s">
        <v>183</v>
      </c>
      <c r="AT201" s="241" t="s">
        <v>178</v>
      </c>
      <c r="AU201" s="241" t="s">
        <v>90</v>
      </c>
      <c r="AY201" s="15" t="s">
        <v>176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5" t="s">
        <v>88</v>
      </c>
      <c r="BK201" s="242">
        <f>ROUND(I201*H201,2)</f>
        <v>0</v>
      </c>
      <c r="BL201" s="15" t="s">
        <v>183</v>
      </c>
      <c r="BM201" s="241" t="s">
        <v>1028</v>
      </c>
    </row>
    <row r="202" s="1" customFormat="1" ht="24" customHeight="1">
      <c r="B202" s="37"/>
      <c r="C202" s="230" t="s">
        <v>332</v>
      </c>
      <c r="D202" s="230" t="s">
        <v>178</v>
      </c>
      <c r="E202" s="231" t="s">
        <v>388</v>
      </c>
      <c r="F202" s="232" t="s">
        <v>389</v>
      </c>
      <c r="G202" s="233" t="s">
        <v>195</v>
      </c>
      <c r="H202" s="234">
        <v>1</v>
      </c>
      <c r="I202" s="235"/>
      <c r="J202" s="236">
        <f>ROUND(I202*H202,2)</f>
        <v>0</v>
      </c>
      <c r="K202" s="232" t="s">
        <v>182</v>
      </c>
      <c r="L202" s="42"/>
      <c r="M202" s="237" t="s">
        <v>1</v>
      </c>
      <c r="N202" s="238" t="s">
        <v>46</v>
      </c>
      <c r="O202" s="85"/>
      <c r="P202" s="239">
        <f>O202*H202</f>
        <v>0</v>
      </c>
      <c r="Q202" s="239">
        <v>0.00010000000000000001</v>
      </c>
      <c r="R202" s="239">
        <f>Q202*H202</f>
        <v>0.00010000000000000001</v>
      </c>
      <c r="S202" s="239">
        <v>2.4100000000000001</v>
      </c>
      <c r="T202" s="240">
        <f>S202*H202</f>
        <v>2.4100000000000001</v>
      </c>
      <c r="AR202" s="241" t="s">
        <v>183</v>
      </c>
      <c r="AT202" s="241" t="s">
        <v>178</v>
      </c>
      <c r="AU202" s="241" t="s">
        <v>90</v>
      </c>
      <c r="AY202" s="15" t="s">
        <v>176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5" t="s">
        <v>88</v>
      </c>
      <c r="BK202" s="242">
        <f>ROUND(I202*H202,2)</f>
        <v>0</v>
      </c>
      <c r="BL202" s="15" t="s">
        <v>183</v>
      </c>
      <c r="BM202" s="241" t="s">
        <v>1029</v>
      </c>
    </row>
    <row r="203" s="1" customFormat="1">
      <c r="B203" s="37"/>
      <c r="C203" s="38"/>
      <c r="D203" s="243" t="s">
        <v>197</v>
      </c>
      <c r="E203" s="38"/>
      <c r="F203" s="244" t="s">
        <v>391</v>
      </c>
      <c r="G203" s="38"/>
      <c r="H203" s="38"/>
      <c r="I203" s="148"/>
      <c r="J203" s="38"/>
      <c r="K203" s="38"/>
      <c r="L203" s="42"/>
      <c r="M203" s="245"/>
      <c r="N203" s="85"/>
      <c r="O203" s="85"/>
      <c r="P203" s="85"/>
      <c r="Q203" s="85"/>
      <c r="R203" s="85"/>
      <c r="S203" s="85"/>
      <c r="T203" s="86"/>
      <c r="AT203" s="15" t="s">
        <v>197</v>
      </c>
      <c r="AU203" s="15" t="s">
        <v>90</v>
      </c>
    </row>
    <row r="204" s="1" customFormat="1" ht="24" customHeight="1">
      <c r="B204" s="37"/>
      <c r="C204" s="230" t="s">
        <v>338</v>
      </c>
      <c r="D204" s="230" t="s">
        <v>178</v>
      </c>
      <c r="E204" s="231" t="s">
        <v>1030</v>
      </c>
      <c r="F204" s="232" t="s">
        <v>1031</v>
      </c>
      <c r="G204" s="233" t="s">
        <v>195</v>
      </c>
      <c r="H204" s="234">
        <v>5.0999999999999996</v>
      </c>
      <c r="I204" s="235"/>
      <c r="J204" s="236">
        <f>ROUND(I204*H204,2)</f>
        <v>0</v>
      </c>
      <c r="K204" s="232" t="s">
        <v>182</v>
      </c>
      <c r="L204" s="42"/>
      <c r="M204" s="237" t="s">
        <v>1</v>
      </c>
      <c r="N204" s="238" t="s">
        <v>46</v>
      </c>
      <c r="O204" s="85"/>
      <c r="P204" s="239">
        <f>O204*H204</f>
        <v>0</v>
      </c>
      <c r="Q204" s="239">
        <v>0</v>
      </c>
      <c r="R204" s="239">
        <f>Q204*H204</f>
        <v>0</v>
      </c>
      <c r="S204" s="239">
        <v>2.2000000000000002</v>
      </c>
      <c r="T204" s="240">
        <f>S204*H204</f>
        <v>11.220000000000001</v>
      </c>
      <c r="AR204" s="241" t="s">
        <v>183</v>
      </c>
      <c r="AT204" s="241" t="s">
        <v>178</v>
      </c>
      <c r="AU204" s="241" t="s">
        <v>90</v>
      </c>
      <c r="AY204" s="15" t="s">
        <v>176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5" t="s">
        <v>88</v>
      </c>
      <c r="BK204" s="242">
        <f>ROUND(I204*H204,2)</f>
        <v>0</v>
      </c>
      <c r="BL204" s="15" t="s">
        <v>183</v>
      </c>
      <c r="BM204" s="241" t="s">
        <v>1032</v>
      </c>
    </row>
    <row r="205" s="12" customFormat="1">
      <c r="B205" s="246"/>
      <c r="C205" s="247"/>
      <c r="D205" s="243" t="s">
        <v>199</v>
      </c>
      <c r="E205" s="248" t="s">
        <v>1</v>
      </c>
      <c r="F205" s="249" t="s">
        <v>1033</v>
      </c>
      <c r="G205" s="247"/>
      <c r="H205" s="250">
        <v>5.0999999999999996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199</v>
      </c>
      <c r="AU205" s="256" t="s">
        <v>90</v>
      </c>
      <c r="AV205" s="12" t="s">
        <v>90</v>
      </c>
      <c r="AW205" s="12" t="s">
        <v>37</v>
      </c>
      <c r="AX205" s="12" t="s">
        <v>88</v>
      </c>
      <c r="AY205" s="256" t="s">
        <v>176</v>
      </c>
    </row>
    <row r="206" s="1" customFormat="1" ht="24" customHeight="1">
      <c r="B206" s="37"/>
      <c r="C206" s="230" t="s">
        <v>344</v>
      </c>
      <c r="D206" s="230" t="s">
        <v>178</v>
      </c>
      <c r="E206" s="231" t="s">
        <v>393</v>
      </c>
      <c r="F206" s="232" t="s">
        <v>394</v>
      </c>
      <c r="G206" s="233" t="s">
        <v>181</v>
      </c>
      <c r="H206" s="234">
        <v>280.39999999999998</v>
      </c>
      <c r="I206" s="235"/>
      <c r="J206" s="236">
        <f>ROUND(I206*H206,2)</f>
        <v>0</v>
      </c>
      <c r="K206" s="232" t="s">
        <v>182</v>
      </c>
      <c r="L206" s="42"/>
      <c r="M206" s="237" t="s">
        <v>1</v>
      </c>
      <c r="N206" s="238" t="s">
        <v>46</v>
      </c>
      <c r="O206" s="85"/>
      <c r="P206" s="239">
        <f>O206*H206</f>
        <v>0</v>
      </c>
      <c r="Q206" s="239">
        <v>0.048000000000000001</v>
      </c>
      <c r="R206" s="239">
        <f>Q206*H206</f>
        <v>13.459199999999999</v>
      </c>
      <c r="S206" s="239">
        <v>0.048000000000000001</v>
      </c>
      <c r="T206" s="240">
        <f>S206*H206</f>
        <v>13.459199999999999</v>
      </c>
      <c r="AR206" s="241" t="s">
        <v>183</v>
      </c>
      <c r="AT206" s="241" t="s">
        <v>178</v>
      </c>
      <c r="AU206" s="241" t="s">
        <v>90</v>
      </c>
      <c r="AY206" s="15" t="s">
        <v>176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5" t="s">
        <v>88</v>
      </c>
      <c r="BK206" s="242">
        <f>ROUND(I206*H206,2)</f>
        <v>0</v>
      </c>
      <c r="BL206" s="15" t="s">
        <v>183</v>
      </c>
      <c r="BM206" s="241" t="s">
        <v>1034</v>
      </c>
    </row>
    <row r="207" s="12" customFormat="1">
      <c r="B207" s="246"/>
      <c r="C207" s="247"/>
      <c r="D207" s="243" t="s">
        <v>199</v>
      </c>
      <c r="E207" s="248" t="s">
        <v>1</v>
      </c>
      <c r="F207" s="249" t="s">
        <v>348</v>
      </c>
      <c r="G207" s="247"/>
      <c r="H207" s="250">
        <v>49.600000000000001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199</v>
      </c>
      <c r="AU207" s="256" t="s">
        <v>90</v>
      </c>
      <c r="AV207" s="12" t="s">
        <v>90</v>
      </c>
      <c r="AW207" s="12" t="s">
        <v>37</v>
      </c>
      <c r="AX207" s="12" t="s">
        <v>81</v>
      </c>
      <c r="AY207" s="256" t="s">
        <v>176</v>
      </c>
    </row>
    <row r="208" s="12" customFormat="1">
      <c r="B208" s="246"/>
      <c r="C208" s="247"/>
      <c r="D208" s="243" t="s">
        <v>199</v>
      </c>
      <c r="E208" s="248" t="s">
        <v>1</v>
      </c>
      <c r="F208" s="249" t="s">
        <v>349</v>
      </c>
      <c r="G208" s="247"/>
      <c r="H208" s="250">
        <v>96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199</v>
      </c>
      <c r="AU208" s="256" t="s">
        <v>90</v>
      </c>
      <c r="AV208" s="12" t="s">
        <v>90</v>
      </c>
      <c r="AW208" s="12" t="s">
        <v>37</v>
      </c>
      <c r="AX208" s="12" t="s">
        <v>81</v>
      </c>
      <c r="AY208" s="256" t="s">
        <v>176</v>
      </c>
    </row>
    <row r="209" s="12" customFormat="1">
      <c r="B209" s="246"/>
      <c r="C209" s="247"/>
      <c r="D209" s="243" t="s">
        <v>199</v>
      </c>
      <c r="E209" s="248" t="s">
        <v>1</v>
      </c>
      <c r="F209" s="249" t="s">
        <v>350</v>
      </c>
      <c r="G209" s="247"/>
      <c r="H209" s="250">
        <v>16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AT209" s="256" t="s">
        <v>199</v>
      </c>
      <c r="AU209" s="256" t="s">
        <v>90</v>
      </c>
      <c r="AV209" s="12" t="s">
        <v>90</v>
      </c>
      <c r="AW209" s="12" t="s">
        <v>37</v>
      </c>
      <c r="AX209" s="12" t="s">
        <v>81</v>
      </c>
      <c r="AY209" s="256" t="s">
        <v>176</v>
      </c>
    </row>
    <row r="210" s="12" customFormat="1">
      <c r="B210" s="246"/>
      <c r="C210" s="247"/>
      <c r="D210" s="243" t="s">
        <v>199</v>
      </c>
      <c r="E210" s="248" t="s">
        <v>1</v>
      </c>
      <c r="F210" s="249" t="s">
        <v>351</v>
      </c>
      <c r="G210" s="247"/>
      <c r="H210" s="250">
        <v>52.799999999999997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199</v>
      </c>
      <c r="AU210" s="256" t="s">
        <v>90</v>
      </c>
      <c r="AV210" s="12" t="s">
        <v>90</v>
      </c>
      <c r="AW210" s="12" t="s">
        <v>37</v>
      </c>
      <c r="AX210" s="12" t="s">
        <v>81</v>
      </c>
      <c r="AY210" s="256" t="s">
        <v>176</v>
      </c>
    </row>
    <row r="211" s="12" customFormat="1">
      <c r="B211" s="246"/>
      <c r="C211" s="247"/>
      <c r="D211" s="243" t="s">
        <v>199</v>
      </c>
      <c r="E211" s="248" t="s">
        <v>1</v>
      </c>
      <c r="F211" s="249" t="s">
        <v>352</v>
      </c>
      <c r="G211" s="247"/>
      <c r="H211" s="250">
        <v>66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199</v>
      </c>
      <c r="AU211" s="256" t="s">
        <v>90</v>
      </c>
      <c r="AV211" s="12" t="s">
        <v>90</v>
      </c>
      <c r="AW211" s="12" t="s">
        <v>37</v>
      </c>
      <c r="AX211" s="12" t="s">
        <v>81</v>
      </c>
      <c r="AY211" s="256" t="s">
        <v>176</v>
      </c>
    </row>
    <row r="212" s="13" customFormat="1">
      <c r="B212" s="267"/>
      <c r="C212" s="268"/>
      <c r="D212" s="243" t="s">
        <v>199</v>
      </c>
      <c r="E212" s="269" t="s">
        <v>1</v>
      </c>
      <c r="F212" s="270" t="s">
        <v>353</v>
      </c>
      <c r="G212" s="268"/>
      <c r="H212" s="271">
        <v>280.39999999999998</v>
      </c>
      <c r="I212" s="272"/>
      <c r="J212" s="268"/>
      <c r="K212" s="268"/>
      <c r="L212" s="273"/>
      <c r="M212" s="274"/>
      <c r="N212" s="275"/>
      <c r="O212" s="275"/>
      <c r="P212" s="275"/>
      <c r="Q212" s="275"/>
      <c r="R212" s="275"/>
      <c r="S212" s="275"/>
      <c r="T212" s="276"/>
      <c r="AT212" s="277" t="s">
        <v>199</v>
      </c>
      <c r="AU212" s="277" t="s">
        <v>90</v>
      </c>
      <c r="AV212" s="13" t="s">
        <v>183</v>
      </c>
      <c r="AW212" s="13" t="s">
        <v>37</v>
      </c>
      <c r="AX212" s="13" t="s">
        <v>88</v>
      </c>
      <c r="AY212" s="277" t="s">
        <v>176</v>
      </c>
    </row>
    <row r="213" s="1" customFormat="1" ht="24" customHeight="1">
      <c r="B213" s="37"/>
      <c r="C213" s="230" t="s">
        <v>354</v>
      </c>
      <c r="D213" s="230" t="s">
        <v>178</v>
      </c>
      <c r="E213" s="231" t="s">
        <v>397</v>
      </c>
      <c r="F213" s="232" t="s">
        <v>398</v>
      </c>
      <c r="G213" s="233" t="s">
        <v>181</v>
      </c>
      <c r="H213" s="234">
        <v>84.120000000000005</v>
      </c>
      <c r="I213" s="235"/>
      <c r="J213" s="236">
        <f>ROUND(I213*H213,2)</f>
        <v>0</v>
      </c>
      <c r="K213" s="232" t="s">
        <v>182</v>
      </c>
      <c r="L213" s="42"/>
      <c r="M213" s="237" t="s">
        <v>1</v>
      </c>
      <c r="N213" s="238" t="s">
        <v>46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AR213" s="241" t="s">
        <v>183</v>
      </c>
      <c r="AT213" s="241" t="s">
        <v>178</v>
      </c>
      <c r="AU213" s="241" t="s">
        <v>90</v>
      </c>
      <c r="AY213" s="15" t="s">
        <v>176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5" t="s">
        <v>88</v>
      </c>
      <c r="BK213" s="242">
        <f>ROUND(I213*H213,2)</f>
        <v>0</v>
      </c>
      <c r="BL213" s="15" t="s">
        <v>183</v>
      </c>
      <c r="BM213" s="241" t="s">
        <v>1035</v>
      </c>
    </row>
    <row r="214" s="12" customFormat="1">
      <c r="B214" s="246"/>
      <c r="C214" s="247"/>
      <c r="D214" s="243" t="s">
        <v>199</v>
      </c>
      <c r="E214" s="248" t="s">
        <v>1</v>
      </c>
      <c r="F214" s="249" t="s">
        <v>348</v>
      </c>
      <c r="G214" s="247"/>
      <c r="H214" s="250">
        <v>49.600000000000001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199</v>
      </c>
      <c r="AU214" s="256" t="s">
        <v>90</v>
      </c>
      <c r="AV214" s="12" t="s">
        <v>90</v>
      </c>
      <c r="AW214" s="12" t="s">
        <v>37</v>
      </c>
      <c r="AX214" s="12" t="s">
        <v>81</v>
      </c>
      <c r="AY214" s="256" t="s">
        <v>176</v>
      </c>
    </row>
    <row r="215" s="12" customFormat="1">
      <c r="B215" s="246"/>
      <c r="C215" s="247"/>
      <c r="D215" s="243" t="s">
        <v>199</v>
      </c>
      <c r="E215" s="248" t="s">
        <v>1</v>
      </c>
      <c r="F215" s="249" t="s">
        <v>349</v>
      </c>
      <c r="G215" s="247"/>
      <c r="H215" s="250">
        <v>96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199</v>
      </c>
      <c r="AU215" s="256" t="s">
        <v>90</v>
      </c>
      <c r="AV215" s="12" t="s">
        <v>90</v>
      </c>
      <c r="AW215" s="12" t="s">
        <v>37</v>
      </c>
      <c r="AX215" s="12" t="s">
        <v>81</v>
      </c>
      <c r="AY215" s="256" t="s">
        <v>176</v>
      </c>
    </row>
    <row r="216" s="12" customFormat="1">
      <c r="B216" s="246"/>
      <c r="C216" s="247"/>
      <c r="D216" s="243" t="s">
        <v>199</v>
      </c>
      <c r="E216" s="248" t="s">
        <v>1</v>
      </c>
      <c r="F216" s="249" t="s">
        <v>350</v>
      </c>
      <c r="G216" s="247"/>
      <c r="H216" s="250">
        <v>16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199</v>
      </c>
      <c r="AU216" s="256" t="s">
        <v>90</v>
      </c>
      <c r="AV216" s="12" t="s">
        <v>90</v>
      </c>
      <c r="AW216" s="12" t="s">
        <v>37</v>
      </c>
      <c r="AX216" s="12" t="s">
        <v>81</v>
      </c>
      <c r="AY216" s="256" t="s">
        <v>176</v>
      </c>
    </row>
    <row r="217" s="12" customFormat="1">
      <c r="B217" s="246"/>
      <c r="C217" s="247"/>
      <c r="D217" s="243" t="s">
        <v>199</v>
      </c>
      <c r="E217" s="248" t="s">
        <v>1</v>
      </c>
      <c r="F217" s="249" t="s">
        <v>351</v>
      </c>
      <c r="G217" s="247"/>
      <c r="H217" s="250">
        <v>52.799999999999997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199</v>
      </c>
      <c r="AU217" s="256" t="s">
        <v>90</v>
      </c>
      <c r="AV217" s="12" t="s">
        <v>90</v>
      </c>
      <c r="AW217" s="12" t="s">
        <v>37</v>
      </c>
      <c r="AX217" s="12" t="s">
        <v>81</v>
      </c>
      <c r="AY217" s="256" t="s">
        <v>176</v>
      </c>
    </row>
    <row r="218" s="12" customFormat="1">
      <c r="B218" s="246"/>
      <c r="C218" s="247"/>
      <c r="D218" s="243" t="s">
        <v>199</v>
      </c>
      <c r="E218" s="248" t="s">
        <v>1</v>
      </c>
      <c r="F218" s="249" t="s">
        <v>352</v>
      </c>
      <c r="G218" s="247"/>
      <c r="H218" s="250">
        <v>66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199</v>
      </c>
      <c r="AU218" s="256" t="s">
        <v>90</v>
      </c>
      <c r="AV218" s="12" t="s">
        <v>90</v>
      </c>
      <c r="AW218" s="12" t="s">
        <v>37</v>
      </c>
      <c r="AX218" s="12" t="s">
        <v>81</v>
      </c>
      <c r="AY218" s="256" t="s">
        <v>176</v>
      </c>
    </row>
    <row r="219" s="13" customFormat="1">
      <c r="B219" s="267"/>
      <c r="C219" s="268"/>
      <c r="D219" s="243" t="s">
        <v>199</v>
      </c>
      <c r="E219" s="269" t="s">
        <v>1</v>
      </c>
      <c r="F219" s="270" t="s">
        <v>353</v>
      </c>
      <c r="G219" s="268"/>
      <c r="H219" s="271">
        <v>280.39999999999998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AT219" s="277" t="s">
        <v>199</v>
      </c>
      <c r="AU219" s="277" t="s">
        <v>90</v>
      </c>
      <c r="AV219" s="13" t="s">
        <v>183</v>
      </c>
      <c r="AW219" s="13" t="s">
        <v>37</v>
      </c>
      <c r="AX219" s="13" t="s">
        <v>88</v>
      </c>
      <c r="AY219" s="277" t="s">
        <v>176</v>
      </c>
    </row>
    <row r="220" s="12" customFormat="1">
      <c r="B220" s="246"/>
      <c r="C220" s="247"/>
      <c r="D220" s="243" t="s">
        <v>199</v>
      </c>
      <c r="E220" s="247"/>
      <c r="F220" s="249" t="s">
        <v>400</v>
      </c>
      <c r="G220" s="247"/>
      <c r="H220" s="250">
        <v>84.120000000000005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AT220" s="256" t="s">
        <v>199</v>
      </c>
      <c r="AU220" s="256" t="s">
        <v>90</v>
      </c>
      <c r="AV220" s="12" t="s">
        <v>90</v>
      </c>
      <c r="AW220" s="12" t="s">
        <v>4</v>
      </c>
      <c r="AX220" s="12" t="s">
        <v>88</v>
      </c>
      <c r="AY220" s="256" t="s">
        <v>176</v>
      </c>
    </row>
    <row r="221" s="1" customFormat="1" ht="24" customHeight="1">
      <c r="B221" s="37"/>
      <c r="C221" s="230" t="s">
        <v>359</v>
      </c>
      <c r="D221" s="230" t="s">
        <v>178</v>
      </c>
      <c r="E221" s="231" t="s">
        <v>406</v>
      </c>
      <c r="F221" s="232" t="s">
        <v>407</v>
      </c>
      <c r="G221" s="233" t="s">
        <v>181</v>
      </c>
      <c r="H221" s="234">
        <v>16</v>
      </c>
      <c r="I221" s="235"/>
      <c r="J221" s="236">
        <f>ROUND(I221*H221,2)</f>
        <v>0</v>
      </c>
      <c r="K221" s="232" t="s">
        <v>182</v>
      </c>
      <c r="L221" s="42"/>
      <c r="M221" s="237" t="s">
        <v>1</v>
      </c>
      <c r="N221" s="238" t="s">
        <v>46</v>
      </c>
      <c r="O221" s="85"/>
      <c r="P221" s="239">
        <f>O221*H221</f>
        <v>0</v>
      </c>
      <c r="Q221" s="239">
        <v>0.030779999999999998</v>
      </c>
      <c r="R221" s="239">
        <f>Q221*H221</f>
        <v>0.49247999999999997</v>
      </c>
      <c r="S221" s="239">
        <v>0</v>
      </c>
      <c r="T221" s="240">
        <f>S221*H221</f>
        <v>0</v>
      </c>
      <c r="AR221" s="241" t="s">
        <v>183</v>
      </c>
      <c r="AT221" s="241" t="s">
        <v>178</v>
      </c>
      <c r="AU221" s="241" t="s">
        <v>90</v>
      </c>
      <c r="AY221" s="15" t="s">
        <v>176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5" t="s">
        <v>88</v>
      </c>
      <c r="BK221" s="242">
        <f>ROUND(I221*H221,2)</f>
        <v>0</v>
      </c>
      <c r="BL221" s="15" t="s">
        <v>183</v>
      </c>
      <c r="BM221" s="241" t="s">
        <v>1036</v>
      </c>
    </row>
    <row r="222" s="12" customFormat="1">
      <c r="B222" s="246"/>
      <c r="C222" s="247"/>
      <c r="D222" s="243" t="s">
        <v>199</v>
      </c>
      <c r="E222" s="248" t="s">
        <v>1</v>
      </c>
      <c r="F222" s="249" t="s">
        <v>409</v>
      </c>
      <c r="G222" s="247"/>
      <c r="H222" s="250">
        <v>16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199</v>
      </c>
      <c r="AU222" s="256" t="s">
        <v>90</v>
      </c>
      <c r="AV222" s="12" t="s">
        <v>90</v>
      </c>
      <c r="AW222" s="12" t="s">
        <v>37</v>
      </c>
      <c r="AX222" s="12" t="s">
        <v>88</v>
      </c>
      <c r="AY222" s="256" t="s">
        <v>176</v>
      </c>
    </row>
    <row r="223" s="1" customFormat="1" ht="24" customHeight="1">
      <c r="B223" s="37"/>
      <c r="C223" s="230" t="s">
        <v>363</v>
      </c>
      <c r="D223" s="230" t="s">
        <v>178</v>
      </c>
      <c r="E223" s="231" t="s">
        <v>411</v>
      </c>
      <c r="F223" s="232" t="s">
        <v>412</v>
      </c>
      <c r="G223" s="233" t="s">
        <v>181</v>
      </c>
      <c r="H223" s="234">
        <v>16</v>
      </c>
      <c r="I223" s="235"/>
      <c r="J223" s="236">
        <f>ROUND(I223*H223,2)</f>
        <v>0</v>
      </c>
      <c r="K223" s="232" t="s">
        <v>182</v>
      </c>
      <c r="L223" s="42"/>
      <c r="M223" s="237" t="s">
        <v>1</v>
      </c>
      <c r="N223" s="238" t="s">
        <v>46</v>
      </c>
      <c r="O223" s="85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AR223" s="241" t="s">
        <v>183</v>
      </c>
      <c r="AT223" s="241" t="s">
        <v>178</v>
      </c>
      <c r="AU223" s="241" t="s">
        <v>90</v>
      </c>
      <c r="AY223" s="15" t="s">
        <v>176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5" t="s">
        <v>88</v>
      </c>
      <c r="BK223" s="242">
        <f>ROUND(I223*H223,2)</f>
        <v>0</v>
      </c>
      <c r="BL223" s="15" t="s">
        <v>183</v>
      </c>
      <c r="BM223" s="241" t="s">
        <v>1037</v>
      </c>
    </row>
    <row r="224" s="1" customFormat="1" ht="16.5" customHeight="1">
      <c r="B224" s="37"/>
      <c r="C224" s="230" t="s">
        <v>368</v>
      </c>
      <c r="D224" s="230" t="s">
        <v>178</v>
      </c>
      <c r="E224" s="231" t="s">
        <v>415</v>
      </c>
      <c r="F224" s="232" t="s">
        <v>416</v>
      </c>
      <c r="G224" s="233" t="s">
        <v>195</v>
      </c>
      <c r="H224" s="234">
        <v>4</v>
      </c>
      <c r="I224" s="235"/>
      <c r="J224" s="236">
        <f>ROUND(I224*H224,2)</f>
        <v>0</v>
      </c>
      <c r="K224" s="232" t="s">
        <v>182</v>
      </c>
      <c r="L224" s="42"/>
      <c r="M224" s="237" t="s">
        <v>1</v>
      </c>
      <c r="N224" s="238" t="s">
        <v>46</v>
      </c>
      <c r="O224" s="85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AR224" s="241" t="s">
        <v>183</v>
      </c>
      <c r="AT224" s="241" t="s">
        <v>178</v>
      </c>
      <c r="AU224" s="241" t="s">
        <v>90</v>
      </c>
      <c r="AY224" s="15" t="s">
        <v>176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5" t="s">
        <v>88</v>
      </c>
      <c r="BK224" s="242">
        <f>ROUND(I224*H224,2)</f>
        <v>0</v>
      </c>
      <c r="BL224" s="15" t="s">
        <v>183</v>
      </c>
      <c r="BM224" s="241" t="s">
        <v>1038</v>
      </c>
    </row>
    <row r="225" s="1" customFormat="1" ht="24" customHeight="1">
      <c r="B225" s="37"/>
      <c r="C225" s="230" t="s">
        <v>373</v>
      </c>
      <c r="D225" s="230" t="s">
        <v>178</v>
      </c>
      <c r="E225" s="231" t="s">
        <v>402</v>
      </c>
      <c r="F225" s="232" t="s">
        <v>403</v>
      </c>
      <c r="G225" s="233" t="s">
        <v>181</v>
      </c>
      <c r="H225" s="234">
        <v>138.52000000000001</v>
      </c>
      <c r="I225" s="235"/>
      <c r="J225" s="236">
        <f>ROUND(I225*H225,2)</f>
        <v>0</v>
      </c>
      <c r="K225" s="232" t="s">
        <v>182</v>
      </c>
      <c r="L225" s="42"/>
      <c r="M225" s="237" t="s">
        <v>1</v>
      </c>
      <c r="N225" s="238" t="s">
        <v>46</v>
      </c>
      <c r="O225" s="85"/>
      <c r="P225" s="239">
        <f>O225*H225</f>
        <v>0</v>
      </c>
      <c r="Q225" s="239">
        <v>0</v>
      </c>
      <c r="R225" s="239">
        <f>Q225*H225</f>
        <v>0</v>
      </c>
      <c r="S225" s="239">
        <v>0.059999999999999998</v>
      </c>
      <c r="T225" s="240">
        <f>S225*H225</f>
        <v>8.3111999999999995</v>
      </c>
      <c r="AR225" s="241" t="s">
        <v>183</v>
      </c>
      <c r="AT225" s="241" t="s">
        <v>178</v>
      </c>
      <c r="AU225" s="241" t="s">
        <v>90</v>
      </c>
      <c r="AY225" s="15" t="s">
        <v>176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5" t="s">
        <v>88</v>
      </c>
      <c r="BK225" s="242">
        <f>ROUND(I225*H225,2)</f>
        <v>0</v>
      </c>
      <c r="BL225" s="15" t="s">
        <v>183</v>
      </c>
      <c r="BM225" s="241" t="s">
        <v>1039</v>
      </c>
    </row>
    <row r="226" s="1" customFormat="1" ht="24" customHeight="1">
      <c r="B226" s="37"/>
      <c r="C226" s="230" t="s">
        <v>377</v>
      </c>
      <c r="D226" s="230" t="s">
        <v>178</v>
      </c>
      <c r="E226" s="231" t="s">
        <v>424</v>
      </c>
      <c r="F226" s="232" t="s">
        <v>425</v>
      </c>
      <c r="G226" s="233" t="s">
        <v>181</v>
      </c>
      <c r="H226" s="234">
        <v>138.52000000000001</v>
      </c>
      <c r="I226" s="235"/>
      <c r="J226" s="236">
        <f>ROUND(I226*H226,2)</f>
        <v>0</v>
      </c>
      <c r="K226" s="232" t="s">
        <v>182</v>
      </c>
      <c r="L226" s="42"/>
      <c r="M226" s="237" t="s">
        <v>1</v>
      </c>
      <c r="N226" s="238" t="s">
        <v>46</v>
      </c>
      <c r="O226" s="85"/>
      <c r="P226" s="239">
        <f>O226*H226</f>
        <v>0</v>
      </c>
      <c r="Q226" s="239">
        <v>0.122734</v>
      </c>
      <c r="R226" s="239">
        <f>Q226*H226</f>
        <v>17.00111368</v>
      </c>
      <c r="S226" s="239">
        <v>0</v>
      </c>
      <c r="T226" s="240">
        <f>S226*H226</f>
        <v>0</v>
      </c>
      <c r="AR226" s="241" t="s">
        <v>183</v>
      </c>
      <c r="AT226" s="241" t="s">
        <v>178</v>
      </c>
      <c r="AU226" s="241" t="s">
        <v>90</v>
      </c>
      <c r="AY226" s="15" t="s">
        <v>176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5" t="s">
        <v>88</v>
      </c>
      <c r="BK226" s="242">
        <f>ROUND(I226*H226,2)</f>
        <v>0</v>
      </c>
      <c r="BL226" s="15" t="s">
        <v>183</v>
      </c>
      <c r="BM226" s="241" t="s">
        <v>1040</v>
      </c>
    </row>
    <row r="227" s="12" customFormat="1">
      <c r="B227" s="246"/>
      <c r="C227" s="247"/>
      <c r="D227" s="243" t="s">
        <v>199</v>
      </c>
      <c r="E227" s="248" t="s">
        <v>1</v>
      </c>
      <c r="F227" s="249" t="s">
        <v>427</v>
      </c>
      <c r="G227" s="247"/>
      <c r="H227" s="250">
        <v>14.880000000000001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199</v>
      </c>
      <c r="AU227" s="256" t="s">
        <v>90</v>
      </c>
      <c r="AV227" s="12" t="s">
        <v>90</v>
      </c>
      <c r="AW227" s="12" t="s">
        <v>37</v>
      </c>
      <c r="AX227" s="12" t="s">
        <v>81</v>
      </c>
      <c r="AY227" s="256" t="s">
        <v>176</v>
      </c>
    </row>
    <row r="228" s="12" customFormat="1">
      <c r="B228" s="246"/>
      <c r="C228" s="247"/>
      <c r="D228" s="243" t="s">
        <v>199</v>
      </c>
      <c r="E228" s="248" t="s">
        <v>1</v>
      </c>
      <c r="F228" s="249" t="s">
        <v>1041</v>
      </c>
      <c r="G228" s="247"/>
      <c r="H228" s="250">
        <v>86.400000000000006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199</v>
      </c>
      <c r="AU228" s="256" t="s">
        <v>90</v>
      </c>
      <c r="AV228" s="12" t="s">
        <v>90</v>
      </c>
      <c r="AW228" s="12" t="s">
        <v>37</v>
      </c>
      <c r="AX228" s="12" t="s">
        <v>81</v>
      </c>
      <c r="AY228" s="256" t="s">
        <v>176</v>
      </c>
    </row>
    <row r="229" s="12" customFormat="1">
      <c r="B229" s="246"/>
      <c r="C229" s="247"/>
      <c r="D229" s="243" t="s">
        <v>199</v>
      </c>
      <c r="E229" s="248" t="s">
        <v>1</v>
      </c>
      <c r="F229" s="249" t="s">
        <v>429</v>
      </c>
      <c r="G229" s="247"/>
      <c r="H229" s="250">
        <v>1.6000000000000001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AT229" s="256" t="s">
        <v>199</v>
      </c>
      <c r="AU229" s="256" t="s">
        <v>90</v>
      </c>
      <c r="AV229" s="12" t="s">
        <v>90</v>
      </c>
      <c r="AW229" s="12" t="s">
        <v>37</v>
      </c>
      <c r="AX229" s="12" t="s">
        <v>81</v>
      </c>
      <c r="AY229" s="256" t="s">
        <v>176</v>
      </c>
    </row>
    <row r="230" s="12" customFormat="1">
      <c r="B230" s="246"/>
      <c r="C230" s="247"/>
      <c r="D230" s="243" t="s">
        <v>199</v>
      </c>
      <c r="E230" s="248" t="s">
        <v>1</v>
      </c>
      <c r="F230" s="249" t="s">
        <v>430</v>
      </c>
      <c r="G230" s="247"/>
      <c r="H230" s="250">
        <v>15.84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199</v>
      </c>
      <c r="AU230" s="256" t="s">
        <v>90</v>
      </c>
      <c r="AV230" s="12" t="s">
        <v>90</v>
      </c>
      <c r="AW230" s="12" t="s">
        <v>37</v>
      </c>
      <c r="AX230" s="12" t="s">
        <v>81</v>
      </c>
      <c r="AY230" s="256" t="s">
        <v>176</v>
      </c>
    </row>
    <row r="231" s="12" customFormat="1">
      <c r="B231" s="246"/>
      <c r="C231" s="247"/>
      <c r="D231" s="243" t="s">
        <v>199</v>
      </c>
      <c r="E231" s="248" t="s">
        <v>1</v>
      </c>
      <c r="F231" s="249" t="s">
        <v>431</v>
      </c>
      <c r="G231" s="247"/>
      <c r="H231" s="250">
        <v>19.800000000000001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AT231" s="256" t="s">
        <v>199</v>
      </c>
      <c r="AU231" s="256" t="s">
        <v>90</v>
      </c>
      <c r="AV231" s="12" t="s">
        <v>90</v>
      </c>
      <c r="AW231" s="12" t="s">
        <v>37</v>
      </c>
      <c r="AX231" s="12" t="s">
        <v>81</v>
      </c>
      <c r="AY231" s="256" t="s">
        <v>176</v>
      </c>
    </row>
    <row r="232" s="13" customFormat="1">
      <c r="B232" s="267"/>
      <c r="C232" s="268"/>
      <c r="D232" s="243" t="s">
        <v>199</v>
      </c>
      <c r="E232" s="269" t="s">
        <v>1</v>
      </c>
      <c r="F232" s="270" t="s">
        <v>353</v>
      </c>
      <c r="G232" s="268"/>
      <c r="H232" s="271">
        <v>138.52000000000001</v>
      </c>
      <c r="I232" s="272"/>
      <c r="J232" s="268"/>
      <c r="K232" s="268"/>
      <c r="L232" s="273"/>
      <c r="M232" s="274"/>
      <c r="N232" s="275"/>
      <c r="O232" s="275"/>
      <c r="P232" s="275"/>
      <c r="Q232" s="275"/>
      <c r="R232" s="275"/>
      <c r="S232" s="275"/>
      <c r="T232" s="276"/>
      <c r="AT232" s="277" t="s">
        <v>199</v>
      </c>
      <c r="AU232" s="277" t="s">
        <v>90</v>
      </c>
      <c r="AV232" s="13" t="s">
        <v>183</v>
      </c>
      <c r="AW232" s="13" t="s">
        <v>37</v>
      </c>
      <c r="AX232" s="13" t="s">
        <v>88</v>
      </c>
      <c r="AY232" s="277" t="s">
        <v>176</v>
      </c>
    </row>
    <row r="233" s="1" customFormat="1" ht="24" customHeight="1">
      <c r="B233" s="37"/>
      <c r="C233" s="230" t="s">
        <v>382</v>
      </c>
      <c r="D233" s="230" t="s">
        <v>178</v>
      </c>
      <c r="E233" s="231" t="s">
        <v>1042</v>
      </c>
      <c r="F233" s="232" t="s">
        <v>1043</v>
      </c>
      <c r="G233" s="233" t="s">
        <v>181</v>
      </c>
      <c r="H233" s="234">
        <v>85</v>
      </c>
      <c r="I233" s="235"/>
      <c r="J233" s="236">
        <f>ROUND(I233*H233,2)</f>
        <v>0</v>
      </c>
      <c r="K233" s="232" t="s">
        <v>182</v>
      </c>
      <c r="L233" s="42"/>
      <c r="M233" s="237" t="s">
        <v>1</v>
      </c>
      <c r="N233" s="238" t="s">
        <v>46</v>
      </c>
      <c r="O233" s="85"/>
      <c r="P233" s="239">
        <f>O233*H233</f>
        <v>0</v>
      </c>
      <c r="Q233" s="239">
        <v>0</v>
      </c>
      <c r="R233" s="239">
        <f>Q233*H233</f>
        <v>0</v>
      </c>
      <c r="S233" s="239">
        <v>0.58599999999999997</v>
      </c>
      <c r="T233" s="240">
        <f>S233*H233</f>
        <v>49.809999999999995</v>
      </c>
      <c r="AR233" s="241" t="s">
        <v>183</v>
      </c>
      <c r="AT233" s="241" t="s">
        <v>178</v>
      </c>
      <c r="AU233" s="241" t="s">
        <v>90</v>
      </c>
      <c r="AY233" s="15" t="s">
        <v>176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5" t="s">
        <v>88</v>
      </c>
      <c r="BK233" s="242">
        <f>ROUND(I233*H233,2)</f>
        <v>0</v>
      </c>
      <c r="BL233" s="15" t="s">
        <v>183</v>
      </c>
      <c r="BM233" s="241" t="s">
        <v>1044</v>
      </c>
    </row>
    <row r="234" s="12" customFormat="1">
      <c r="B234" s="246"/>
      <c r="C234" s="247"/>
      <c r="D234" s="243" t="s">
        <v>199</v>
      </c>
      <c r="E234" s="248" t="s">
        <v>1</v>
      </c>
      <c r="F234" s="249" t="s">
        <v>1045</v>
      </c>
      <c r="G234" s="247"/>
      <c r="H234" s="250">
        <v>85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AT234" s="256" t="s">
        <v>199</v>
      </c>
      <c r="AU234" s="256" t="s">
        <v>90</v>
      </c>
      <c r="AV234" s="12" t="s">
        <v>90</v>
      </c>
      <c r="AW234" s="12" t="s">
        <v>37</v>
      </c>
      <c r="AX234" s="12" t="s">
        <v>88</v>
      </c>
      <c r="AY234" s="256" t="s">
        <v>176</v>
      </c>
    </row>
    <row r="235" s="1" customFormat="1" ht="24" customHeight="1">
      <c r="B235" s="37"/>
      <c r="C235" s="230" t="s">
        <v>387</v>
      </c>
      <c r="D235" s="230" t="s">
        <v>178</v>
      </c>
      <c r="E235" s="231" t="s">
        <v>1046</v>
      </c>
      <c r="F235" s="232" t="s">
        <v>1047</v>
      </c>
      <c r="G235" s="233" t="s">
        <v>195</v>
      </c>
      <c r="H235" s="234">
        <v>21.25</v>
      </c>
      <c r="I235" s="235"/>
      <c r="J235" s="236">
        <f>ROUND(I235*H235,2)</f>
        <v>0</v>
      </c>
      <c r="K235" s="232" t="s">
        <v>182</v>
      </c>
      <c r="L235" s="42"/>
      <c r="M235" s="237" t="s">
        <v>1</v>
      </c>
      <c r="N235" s="238" t="s">
        <v>46</v>
      </c>
      <c r="O235" s="85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AR235" s="241" t="s">
        <v>183</v>
      </c>
      <c r="AT235" s="241" t="s">
        <v>178</v>
      </c>
      <c r="AU235" s="241" t="s">
        <v>90</v>
      </c>
      <c r="AY235" s="15" t="s">
        <v>176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5" t="s">
        <v>88</v>
      </c>
      <c r="BK235" s="242">
        <f>ROUND(I235*H235,2)</f>
        <v>0</v>
      </c>
      <c r="BL235" s="15" t="s">
        <v>183</v>
      </c>
      <c r="BM235" s="241" t="s">
        <v>1048</v>
      </c>
    </row>
    <row r="236" s="12" customFormat="1">
      <c r="B236" s="246"/>
      <c r="C236" s="247"/>
      <c r="D236" s="243" t="s">
        <v>199</v>
      </c>
      <c r="E236" s="248" t="s">
        <v>1</v>
      </c>
      <c r="F236" s="249" t="s">
        <v>1049</v>
      </c>
      <c r="G236" s="247"/>
      <c r="H236" s="250">
        <v>21.25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199</v>
      </c>
      <c r="AU236" s="256" t="s">
        <v>90</v>
      </c>
      <c r="AV236" s="12" t="s">
        <v>90</v>
      </c>
      <c r="AW236" s="12" t="s">
        <v>37</v>
      </c>
      <c r="AX236" s="12" t="s">
        <v>88</v>
      </c>
      <c r="AY236" s="256" t="s">
        <v>176</v>
      </c>
    </row>
    <row r="237" s="1" customFormat="1" ht="24" customHeight="1">
      <c r="B237" s="37"/>
      <c r="C237" s="230" t="s">
        <v>392</v>
      </c>
      <c r="D237" s="230" t="s">
        <v>178</v>
      </c>
      <c r="E237" s="231" t="s">
        <v>1050</v>
      </c>
      <c r="F237" s="232" t="s">
        <v>1051</v>
      </c>
      <c r="G237" s="233" t="s">
        <v>195</v>
      </c>
      <c r="H237" s="234">
        <v>21.25</v>
      </c>
      <c r="I237" s="235"/>
      <c r="J237" s="236">
        <f>ROUND(I237*H237,2)</f>
        <v>0</v>
      </c>
      <c r="K237" s="232" t="s">
        <v>182</v>
      </c>
      <c r="L237" s="42"/>
      <c r="M237" s="237" t="s">
        <v>1</v>
      </c>
      <c r="N237" s="238" t="s">
        <v>46</v>
      </c>
      <c r="O237" s="85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AR237" s="241" t="s">
        <v>183</v>
      </c>
      <c r="AT237" s="241" t="s">
        <v>178</v>
      </c>
      <c r="AU237" s="241" t="s">
        <v>90</v>
      </c>
      <c r="AY237" s="15" t="s">
        <v>176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5" t="s">
        <v>88</v>
      </c>
      <c r="BK237" s="242">
        <f>ROUND(I237*H237,2)</f>
        <v>0</v>
      </c>
      <c r="BL237" s="15" t="s">
        <v>183</v>
      </c>
      <c r="BM237" s="241" t="s">
        <v>1052</v>
      </c>
    </row>
    <row r="238" s="1" customFormat="1" ht="24" customHeight="1">
      <c r="B238" s="37"/>
      <c r="C238" s="230" t="s">
        <v>396</v>
      </c>
      <c r="D238" s="230" t="s">
        <v>178</v>
      </c>
      <c r="E238" s="231" t="s">
        <v>419</v>
      </c>
      <c r="F238" s="232" t="s">
        <v>420</v>
      </c>
      <c r="G238" s="233" t="s">
        <v>195</v>
      </c>
      <c r="H238" s="234">
        <v>8</v>
      </c>
      <c r="I238" s="235"/>
      <c r="J238" s="236">
        <f>ROUND(I238*H238,2)</f>
        <v>0</v>
      </c>
      <c r="K238" s="232" t="s">
        <v>182</v>
      </c>
      <c r="L238" s="42"/>
      <c r="M238" s="237" t="s">
        <v>1</v>
      </c>
      <c r="N238" s="238" t="s">
        <v>46</v>
      </c>
      <c r="O238" s="85"/>
      <c r="P238" s="239">
        <f>O238*H238</f>
        <v>0</v>
      </c>
      <c r="Q238" s="239">
        <v>0.50375000000000003</v>
      </c>
      <c r="R238" s="239">
        <f>Q238*H238</f>
        <v>4.0300000000000002</v>
      </c>
      <c r="S238" s="239">
        <v>0.5</v>
      </c>
      <c r="T238" s="240">
        <f>S238*H238</f>
        <v>4</v>
      </c>
      <c r="AR238" s="241" t="s">
        <v>183</v>
      </c>
      <c r="AT238" s="241" t="s">
        <v>178</v>
      </c>
      <c r="AU238" s="241" t="s">
        <v>90</v>
      </c>
      <c r="AY238" s="15" t="s">
        <v>176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5" t="s">
        <v>88</v>
      </c>
      <c r="BK238" s="242">
        <f>ROUND(I238*H238,2)</f>
        <v>0</v>
      </c>
      <c r="BL238" s="15" t="s">
        <v>183</v>
      </c>
      <c r="BM238" s="241" t="s">
        <v>1053</v>
      </c>
    </row>
    <row r="239" s="12" customFormat="1">
      <c r="B239" s="246"/>
      <c r="C239" s="247"/>
      <c r="D239" s="243" t="s">
        <v>199</v>
      </c>
      <c r="E239" s="248" t="s">
        <v>1</v>
      </c>
      <c r="F239" s="249" t="s">
        <v>1054</v>
      </c>
      <c r="G239" s="247"/>
      <c r="H239" s="250">
        <v>8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AT239" s="256" t="s">
        <v>199</v>
      </c>
      <c r="AU239" s="256" t="s">
        <v>90</v>
      </c>
      <c r="AV239" s="12" t="s">
        <v>90</v>
      </c>
      <c r="AW239" s="12" t="s">
        <v>37</v>
      </c>
      <c r="AX239" s="12" t="s">
        <v>88</v>
      </c>
      <c r="AY239" s="256" t="s">
        <v>176</v>
      </c>
    </row>
    <row r="240" s="11" customFormat="1" ht="22.8" customHeight="1">
      <c r="B240" s="214"/>
      <c r="C240" s="215"/>
      <c r="D240" s="216" t="s">
        <v>80</v>
      </c>
      <c r="E240" s="228" t="s">
        <v>437</v>
      </c>
      <c r="F240" s="228" t="s">
        <v>438</v>
      </c>
      <c r="G240" s="215"/>
      <c r="H240" s="215"/>
      <c r="I240" s="218"/>
      <c r="J240" s="229">
        <f>BK240</f>
        <v>0</v>
      </c>
      <c r="K240" s="215"/>
      <c r="L240" s="220"/>
      <c r="M240" s="221"/>
      <c r="N240" s="222"/>
      <c r="O240" s="222"/>
      <c r="P240" s="223">
        <f>SUM(P241:P250)</f>
        <v>0</v>
      </c>
      <c r="Q240" s="222"/>
      <c r="R240" s="223">
        <f>SUM(R241:R250)</f>
        <v>0</v>
      </c>
      <c r="S240" s="222"/>
      <c r="T240" s="224">
        <f>SUM(T241:T250)</f>
        <v>0</v>
      </c>
      <c r="AR240" s="225" t="s">
        <v>88</v>
      </c>
      <c r="AT240" s="226" t="s">
        <v>80</v>
      </c>
      <c r="AU240" s="226" t="s">
        <v>88</v>
      </c>
      <c r="AY240" s="225" t="s">
        <v>176</v>
      </c>
      <c r="BK240" s="227">
        <f>SUM(BK241:BK250)</f>
        <v>0</v>
      </c>
    </row>
    <row r="241" s="1" customFormat="1" ht="24" customHeight="1">
      <c r="B241" s="37"/>
      <c r="C241" s="230" t="s">
        <v>401</v>
      </c>
      <c r="D241" s="230" t="s">
        <v>178</v>
      </c>
      <c r="E241" s="231" t="s">
        <v>440</v>
      </c>
      <c r="F241" s="232" t="s">
        <v>441</v>
      </c>
      <c r="G241" s="233" t="s">
        <v>284</v>
      </c>
      <c r="H241" s="234">
        <v>89.829999999999998</v>
      </c>
      <c r="I241" s="235"/>
      <c r="J241" s="236">
        <f>ROUND(I241*H241,2)</f>
        <v>0</v>
      </c>
      <c r="K241" s="232" t="s">
        <v>182</v>
      </c>
      <c r="L241" s="42"/>
      <c r="M241" s="237" t="s">
        <v>1</v>
      </c>
      <c r="N241" s="238" t="s">
        <v>46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183</v>
      </c>
      <c r="AT241" s="241" t="s">
        <v>178</v>
      </c>
      <c r="AU241" s="241" t="s">
        <v>90</v>
      </c>
      <c r="AY241" s="15" t="s">
        <v>176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5" t="s">
        <v>88</v>
      </c>
      <c r="BK241" s="242">
        <f>ROUND(I241*H241,2)</f>
        <v>0</v>
      </c>
      <c r="BL241" s="15" t="s">
        <v>183</v>
      </c>
      <c r="BM241" s="241" t="s">
        <v>1055</v>
      </c>
    </row>
    <row r="242" s="1" customFormat="1" ht="24" customHeight="1">
      <c r="B242" s="37"/>
      <c r="C242" s="230" t="s">
        <v>405</v>
      </c>
      <c r="D242" s="230" t="s">
        <v>178</v>
      </c>
      <c r="E242" s="231" t="s">
        <v>444</v>
      </c>
      <c r="F242" s="232" t="s">
        <v>445</v>
      </c>
      <c r="G242" s="233" t="s">
        <v>284</v>
      </c>
      <c r="H242" s="234">
        <v>0.59999999999999998</v>
      </c>
      <c r="I242" s="235"/>
      <c r="J242" s="236">
        <f>ROUND(I242*H242,2)</f>
        <v>0</v>
      </c>
      <c r="K242" s="232" t="s">
        <v>182</v>
      </c>
      <c r="L242" s="42"/>
      <c r="M242" s="237" t="s">
        <v>1</v>
      </c>
      <c r="N242" s="238" t="s">
        <v>46</v>
      </c>
      <c r="O242" s="85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AR242" s="241" t="s">
        <v>183</v>
      </c>
      <c r="AT242" s="241" t="s">
        <v>178</v>
      </c>
      <c r="AU242" s="241" t="s">
        <v>90</v>
      </c>
      <c r="AY242" s="15" t="s">
        <v>176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5" t="s">
        <v>88</v>
      </c>
      <c r="BK242" s="242">
        <f>ROUND(I242*H242,2)</f>
        <v>0</v>
      </c>
      <c r="BL242" s="15" t="s">
        <v>183</v>
      </c>
      <c r="BM242" s="241" t="s">
        <v>1056</v>
      </c>
    </row>
    <row r="243" s="1" customFormat="1">
      <c r="B243" s="37"/>
      <c r="C243" s="38"/>
      <c r="D243" s="243" t="s">
        <v>197</v>
      </c>
      <c r="E243" s="38"/>
      <c r="F243" s="244" t="s">
        <v>447</v>
      </c>
      <c r="G243" s="38"/>
      <c r="H243" s="38"/>
      <c r="I243" s="148"/>
      <c r="J243" s="38"/>
      <c r="K243" s="38"/>
      <c r="L243" s="42"/>
      <c r="M243" s="245"/>
      <c r="N243" s="85"/>
      <c r="O243" s="85"/>
      <c r="P243" s="85"/>
      <c r="Q243" s="85"/>
      <c r="R243" s="85"/>
      <c r="S243" s="85"/>
      <c r="T243" s="86"/>
      <c r="AT243" s="15" t="s">
        <v>197</v>
      </c>
      <c r="AU243" s="15" t="s">
        <v>90</v>
      </c>
    </row>
    <row r="244" s="12" customFormat="1">
      <c r="B244" s="246"/>
      <c r="C244" s="247"/>
      <c r="D244" s="243" t="s">
        <v>199</v>
      </c>
      <c r="E244" s="248" t="s">
        <v>1</v>
      </c>
      <c r="F244" s="249" t="s">
        <v>448</v>
      </c>
      <c r="G244" s="247"/>
      <c r="H244" s="250">
        <v>0.59999999999999998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AT244" s="256" t="s">
        <v>199</v>
      </c>
      <c r="AU244" s="256" t="s">
        <v>90</v>
      </c>
      <c r="AV244" s="12" t="s">
        <v>90</v>
      </c>
      <c r="AW244" s="12" t="s">
        <v>37</v>
      </c>
      <c r="AX244" s="12" t="s">
        <v>88</v>
      </c>
      <c r="AY244" s="256" t="s">
        <v>176</v>
      </c>
    </row>
    <row r="245" s="1" customFormat="1" ht="16.5" customHeight="1">
      <c r="B245" s="37"/>
      <c r="C245" s="230" t="s">
        <v>410</v>
      </c>
      <c r="D245" s="230" t="s">
        <v>178</v>
      </c>
      <c r="E245" s="231" t="s">
        <v>450</v>
      </c>
      <c r="F245" s="232" t="s">
        <v>451</v>
      </c>
      <c r="G245" s="233" t="s">
        <v>284</v>
      </c>
      <c r="H245" s="234">
        <v>89.254000000000005</v>
      </c>
      <c r="I245" s="235"/>
      <c r="J245" s="236">
        <f>ROUND(I245*H245,2)</f>
        <v>0</v>
      </c>
      <c r="K245" s="232" t="s">
        <v>182</v>
      </c>
      <c r="L245" s="42"/>
      <c r="M245" s="237" t="s">
        <v>1</v>
      </c>
      <c r="N245" s="238" t="s">
        <v>46</v>
      </c>
      <c r="O245" s="85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AR245" s="241" t="s">
        <v>183</v>
      </c>
      <c r="AT245" s="241" t="s">
        <v>178</v>
      </c>
      <c r="AU245" s="241" t="s">
        <v>90</v>
      </c>
      <c r="AY245" s="15" t="s">
        <v>176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5" t="s">
        <v>88</v>
      </c>
      <c r="BK245" s="242">
        <f>ROUND(I245*H245,2)</f>
        <v>0</v>
      </c>
      <c r="BL245" s="15" t="s">
        <v>183</v>
      </c>
      <c r="BM245" s="241" t="s">
        <v>1057</v>
      </c>
    </row>
    <row r="246" s="1" customFormat="1" ht="16.5" customHeight="1">
      <c r="B246" s="37"/>
      <c r="C246" s="230" t="s">
        <v>414</v>
      </c>
      <c r="D246" s="230" t="s">
        <v>178</v>
      </c>
      <c r="E246" s="231" t="s">
        <v>454</v>
      </c>
      <c r="F246" s="232" t="s">
        <v>455</v>
      </c>
      <c r="G246" s="233" t="s">
        <v>284</v>
      </c>
      <c r="H246" s="234">
        <v>89.254000000000005</v>
      </c>
      <c r="I246" s="235"/>
      <c r="J246" s="236">
        <f>ROUND(I246*H246,2)</f>
        <v>0</v>
      </c>
      <c r="K246" s="232" t="s">
        <v>182</v>
      </c>
      <c r="L246" s="42"/>
      <c r="M246" s="237" t="s">
        <v>1</v>
      </c>
      <c r="N246" s="238" t="s">
        <v>46</v>
      </c>
      <c r="O246" s="85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AR246" s="241" t="s">
        <v>183</v>
      </c>
      <c r="AT246" s="241" t="s">
        <v>178</v>
      </c>
      <c r="AU246" s="241" t="s">
        <v>90</v>
      </c>
      <c r="AY246" s="15" t="s">
        <v>176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5" t="s">
        <v>88</v>
      </c>
      <c r="BK246" s="242">
        <f>ROUND(I246*H246,2)</f>
        <v>0</v>
      </c>
      <c r="BL246" s="15" t="s">
        <v>183</v>
      </c>
      <c r="BM246" s="241" t="s">
        <v>1058</v>
      </c>
    </row>
    <row r="247" s="1" customFormat="1" ht="24" customHeight="1">
      <c r="B247" s="37"/>
      <c r="C247" s="230" t="s">
        <v>418</v>
      </c>
      <c r="D247" s="230" t="s">
        <v>178</v>
      </c>
      <c r="E247" s="231" t="s">
        <v>458</v>
      </c>
      <c r="F247" s="232" t="s">
        <v>459</v>
      </c>
      <c r="G247" s="233" t="s">
        <v>284</v>
      </c>
      <c r="H247" s="234">
        <v>89.254000000000005</v>
      </c>
      <c r="I247" s="235"/>
      <c r="J247" s="236">
        <f>ROUND(I247*H247,2)</f>
        <v>0</v>
      </c>
      <c r="K247" s="232" t="s">
        <v>182</v>
      </c>
      <c r="L247" s="42"/>
      <c r="M247" s="237" t="s">
        <v>1</v>
      </c>
      <c r="N247" s="238" t="s">
        <v>46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183</v>
      </c>
      <c r="AT247" s="241" t="s">
        <v>178</v>
      </c>
      <c r="AU247" s="241" t="s">
        <v>90</v>
      </c>
      <c r="AY247" s="15" t="s">
        <v>176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5" t="s">
        <v>88</v>
      </c>
      <c r="BK247" s="242">
        <f>ROUND(I247*H247,2)</f>
        <v>0</v>
      </c>
      <c r="BL247" s="15" t="s">
        <v>183</v>
      </c>
      <c r="BM247" s="241" t="s">
        <v>1059</v>
      </c>
    </row>
    <row r="248" s="1" customFormat="1" ht="24" customHeight="1">
      <c r="B248" s="37"/>
      <c r="C248" s="230" t="s">
        <v>423</v>
      </c>
      <c r="D248" s="230" t="s">
        <v>178</v>
      </c>
      <c r="E248" s="231" t="s">
        <v>462</v>
      </c>
      <c r="F248" s="232" t="s">
        <v>463</v>
      </c>
      <c r="G248" s="233" t="s">
        <v>284</v>
      </c>
      <c r="H248" s="234">
        <v>2677.6199999999999</v>
      </c>
      <c r="I248" s="235"/>
      <c r="J248" s="236">
        <f>ROUND(I248*H248,2)</f>
        <v>0</v>
      </c>
      <c r="K248" s="232" t="s">
        <v>182</v>
      </c>
      <c r="L248" s="42"/>
      <c r="M248" s="237" t="s">
        <v>1</v>
      </c>
      <c r="N248" s="238" t="s">
        <v>46</v>
      </c>
      <c r="O248" s="85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AR248" s="241" t="s">
        <v>183</v>
      </c>
      <c r="AT248" s="241" t="s">
        <v>178</v>
      </c>
      <c r="AU248" s="241" t="s">
        <v>90</v>
      </c>
      <c r="AY248" s="15" t="s">
        <v>176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5" t="s">
        <v>88</v>
      </c>
      <c r="BK248" s="242">
        <f>ROUND(I248*H248,2)</f>
        <v>0</v>
      </c>
      <c r="BL248" s="15" t="s">
        <v>183</v>
      </c>
      <c r="BM248" s="241" t="s">
        <v>1060</v>
      </c>
    </row>
    <row r="249" s="12" customFormat="1">
      <c r="B249" s="246"/>
      <c r="C249" s="247"/>
      <c r="D249" s="243" t="s">
        <v>199</v>
      </c>
      <c r="E249" s="247"/>
      <c r="F249" s="249" t="s">
        <v>1061</v>
      </c>
      <c r="G249" s="247"/>
      <c r="H249" s="250">
        <v>2677.6199999999999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199</v>
      </c>
      <c r="AU249" s="256" t="s">
        <v>90</v>
      </c>
      <c r="AV249" s="12" t="s">
        <v>90</v>
      </c>
      <c r="AW249" s="12" t="s">
        <v>4</v>
      </c>
      <c r="AX249" s="12" t="s">
        <v>88</v>
      </c>
      <c r="AY249" s="256" t="s">
        <v>176</v>
      </c>
    </row>
    <row r="250" s="1" customFormat="1" ht="24" customHeight="1">
      <c r="B250" s="37"/>
      <c r="C250" s="230" t="s">
        <v>432</v>
      </c>
      <c r="D250" s="230" t="s">
        <v>178</v>
      </c>
      <c r="E250" s="231" t="s">
        <v>467</v>
      </c>
      <c r="F250" s="232" t="s">
        <v>468</v>
      </c>
      <c r="G250" s="233" t="s">
        <v>284</v>
      </c>
      <c r="H250" s="234">
        <v>89.254000000000005</v>
      </c>
      <c r="I250" s="235"/>
      <c r="J250" s="236">
        <f>ROUND(I250*H250,2)</f>
        <v>0</v>
      </c>
      <c r="K250" s="232" t="s">
        <v>182</v>
      </c>
      <c r="L250" s="42"/>
      <c r="M250" s="237" t="s">
        <v>1</v>
      </c>
      <c r="N250" s="238" t="s">
        <v>46</v>
      </c>
      <c r="O250" s="85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AR250" s="241" t="s">
        <v>183</v>
      </c>
      <c r="AT250" s="241" t="s">
        <v>178</v>
      </c>
      <c r="AU250" s="241" t="s">
        <v>90</v>
      </c>
      <c r="AY250" s="15" t="s">
        <v>176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5" t="s">
        <v>88</v>
      </c>
      <c r="BK250" s="242">
        <f>ROUND(I250*H250,2)</f>
        <v>0</v>
      </c>
      <c r="BL250" s="15" t="s">
        <v>183</v>
      </c>
      <c r="BM250" s="241" t="s">
        <v>1062</v>
      </c>
    </row>
    <row r="251" s="11" customFormat="1" ht="22.8" customHeight="1">
      <c r="B251" s="214"/>
      <c r="C251" s="215"/>
      <c r="D251" s="216" t="s">
        <v>80</v>
      </c>
      <c r="E251" s="228" t="s">
        <v>470</v>
      </c>
      <c r="F251" s="228" t="s">
        <v>471</v>
      </c>
      <c r="G251" s="215"/>
      <c r="H251" s="215"/>
      <c r="I251" s="218"/>
      <c r="J251" s="229">
        <f>BK251</f>
        <v>0</v>
      </c>
      <c r="K251" s="215"/>
      <c r="L251" s="220"/>
      <c r="M251" s="221"/>
      <c r="N251" s="222"/>
      <c r="O251" s="222"/>
      <c r="P251" s="223">
        <f>SUM(P252:P255)</f>
        <v>0</v>
      </c>
      <c r="Q251" s="222"/>
      <c r="R251" s="223">
        <f>SUM(R252:R255)</f>
        <v>0</v>
      </c>
      <c r="S251" s="222"/>
      <c r="T251" s="224">
        <f>SUM(T252:T255)</f>
        <v>0</v>
      </c>
      <c r="AR251" s="225" t="s">
        <v>88</v>
      </c>
      <c r="AT251" s="226" t="s">
        <v>80</v>
      </c>
      <c r="AU251" s="226" t="s">
        <v>88</v>
      </c>
      <c r="AY251" s="225" t="s">
        <v>176</v>
      </c>
      <c r="BK251" s="227">
        <f>SUM(BK252:BK255)</f>
        <v>0</v>
      </c>
    </row>
    <row r="252" s="1" customFormat="1" ht="16.5" customHeight="1">
      <c r="B252" s="37"/>
      <c r="C252" s="230" t="s">
        <v>439</v>
      </c>
      <c r="D252" s="230" t="s">
        <v>178</v>
      </c>
      <c r="E252" s="231" t="s">
        <v>1063</v>
      </c>
      <c r="F252" s="232" t="s">
        <v>1064</v>
      </c>
      <c r="G252" s="233" t="s">
        <v>284</v>
      </c>
      <c r="H252" s="234">
        <v>89.829999999999998</v>
      </c>
      <c r="I252" s="235"/>
      <c r="J252" s="236">
        <f>ROUND(I252*H252,2)</f>
        <v>0</v>
      </c>
      <c r="K252" s="232" t="s">
        <v>182</v>
      </c>
      <c r="L252" s="42"/>
      <c r="M252" s="237" t="s">
        <v>1</v>
      </c>
      <c r="N252" s="238" t="s">
        <v>46</v>
      </c>
      <c r="O252" s="85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AR252" s="241" t="s">
        <v>183</v>
      </c>
      <c r="AT252" s="241" t="s">
        <v>178</v>
      </c>
      <c r="AU252" s="241" t="s">
        <v>90</v>
      </c>
      <c r="AY252" s="15" t="s">
        <v>176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5" t="s">
        <v>88</v>
      </c>
      <c r="BK252" s="242">
        <f>ROUND(I252*H252,2)</f>
        <v>0</v>
      </c>
      <c r="BL252" s="15" t="s">
        <v>183</v>
      </c>
      <c r="BM252" s="241" t="s">
        <v>1065</v>
      </c>
    </row>
    <row r="253" s="1" customFormat="1" ht="24" customHeight="1">
      <c r="B253" s="37"/>
      <c r="C253" s="230" t="s">
        <v>443</v>
      </c>
      <c r="D253" s="230" t="s">
        <v>178</v>
      </c>
      <c r="E253" s="231" t="s">
        <v>473</v>
      </c>
      <c r="F253" s="232" t="s">
        <v>474</v>
      </c>
      <c r="G253" s="233" t="s">
        <v>284</v>
      </c>
      <c r="H253" s="234">
        <v>89.829999999999998</v>
      </c>
      <c r="I253" s="235"/>
      <c r="J253" s="236">
        <f>ROUND(I253*H253,2)</f>
        <v>0</v>
      </c>
      <c r="K253" s="232" t="s">
        <v>182</v>
      </c>
      <c r="L253" s="42"/>
      <c r="M253" s="237" t="s">
        <v>1</v>
      </c>
      <c r="N253" s="238" t="s">
        <v>46</v>
      </c>
      <c r="O253" s="85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AR253" s="241" t="s">
        <v>183</v>
      </c>
      <c r="AT253" s="241" t="s">
        <v>178</v>
      </c>
      <c r="AU253" s="241" t="s">
        <v>90</v>
      </c>
      <c r="AY253" s="15" t="s">
        <v>176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5" t="s">
        <v>88</v>
      </c>
      <c r="BK253" s="242">
        <f>ROUND(I253*H253,2)</f>
        <v>0</v>
      </c>
      <c r="BL253" s="15" t="s">
        <v>183</v>
      </c>
      <c r="BM253" s="241" t="s">
        <v>1066</v>
      </c>
    </row>
    <row r="254" s="1" customFormat="1" ht="24" customHeight="1">
      <c r="B254" s="37"/>
      <c r="C254" s="230" t="s">
        <v>449</v>
      </c>
      <c r="D254" s="230" t="s">
        <v>178</v>
      </c>
      <c r="E254" s="231" t="s">
        <v>477</v>
      </c>
      <c r="F254" s="232" t="s">
        <v>478</v>
      </c>
      <c r="G254" s="233" t="s">
        <v>284</v>
      </c>
      <c r="H254" s="234">
        <v>202.00899999999999</v>
      </c>
      <c r="I254" s="235"/>
      <c r="J254" s="236">
        <f>ROUND(I254*H254,2)</f>
        <v>0</v>
      </c>
      <c r="K254" s="232" t="s">
        <v>182</v>
      </c>
      <c r="L254" s="42"/>
      <c r="M254" s="237" t="s">
        <v>1</v>
      </c>
      <c r="N254" s="238" t="s">
        <v>46</v>
      </c>
      <c r="O254" s="85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AR254" s="241" t="s">
        <v>183</v>
      </c>
      <c r="AT254" s="241" t="s">
        <v>178</v>
      </c>
      <c r="AU254" s="241" t="s">
        <v>90</v>
      </c>
      <c r="AY254" s="15" t="s">
        <v>176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5" t="s">
        <v>88</v>
      </c>
      <c r="BK254" s="242">
        <f>ROUND(I254*H254,2)</f>
        <v>0</v>
      </c>
      <c r="BL254" s="15" t="s">
        <v>183</v>
      </c>
      <c r="BM254" s="241" t="s">
        <v>1067</v>
      </c>
    </row>
    <row r="255" s="1" customFormat="1" ht="24" customHeight="1">
      <c r="B255" s="37"/>
      <c r="C255" s="230" t="s">
        <v>453</v>
      </c>
      <c r="D255" s="230" t="s">
        <v>178</v>
      </c>
      <c r="E255" s="231" t="s">
        <v>481</v>
      </c>
      <c r="F255" s="232" t="s">
        <v>482</v>
      </c>
      <c r="G255" s="233" t="s">
        <v>284</v>
      </c>
      <c r="H255" s="234">
        <v>202.00899999999999</v>
      </c>
      <c r="I255" s="235"/>
      <c r="J255" s="236">
        <f>ROUND(I255*H255,2)</f>
        <v>0</v>
      </c>
      <c r="K255" s="232" t="s">
        <v>182</v>
      </c>
      <c r="L255" s="42"/>
      <c r="M255" s="281" t="s">
        <v>1</v>
      </c>
      <c r="N255" s="282" t="s">
        <v>46</v>
      </c>
      <c r="O255" s="283"/>
      <c r="P255" s="284">
        <f>O255*H255</f>
        <v>0</v>
      </c>
      <c r="Q255" s="284">
        <v>0</v>
      </c>
      <c r="R255" s="284">
        <f>Q255*H255</f>
        <v>0</v>
      </c>
      <c r="S255" s="284">
        <v>0</v>
      </c>
      <c r="T255" s="285">
        <f>S255*H255</f>
        <v>0</v>
      </c>
      <c r="AR255" s="241" t="s">
        <v>183</v>
      </c>
      <c r="AT255" s="241" t="s">
        <v>178</v>
      </c>
      <c r="AU255" s="241" t="s">
        <v>90</v>
      </c>
      <c r="AY255" s="15" t="s">
        <v>176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5" t="s">
        <v>88</v>
      </c>
      <c r="BK255" s="242">
        <f>ROUND(I255*H255,2)</f>
        <v>0</v>
      </c>
      <c r="BL255" s="15" t="s">
        <v>183</v>
      </c>
      <c r="BM255" s="241" t="s">
        <v>1068</v>
      </c>
    </row>
    <row r="256" s="1" customFormat="1" ht="6.96" customHeight="1">
      <c r="B256" s="60"/>
      <c r="C256" s="61"/>
      <c r="D256" s="61"/>
      <c r="E256" s="61"/>
      <c r="F256" s="61"/>
      <c r="G256" s="61"/>
      <c r="H256" s="61"/>
      <c r="I256" s="181"/>
      <c r="J256" s="61"/>
      <c r="K256" s="61"/>
      <c r="L256" s="42"/>
    </row>
  </sheetData>
  <sheetProtection sheet="1" autoFilter="0" formatColumns="0" formatRows="0" objects="1" scenarios="1" spinCount="100000" saltValue="QYFe8w5Zy3QxYeqjx4bQ7bl47fVGW1/1Y1qAEqkk4T/ydo8LGDoeG51TuiPpCau53Oz3O2nHhcWYFW9Tkhi55Q==" hashValue="7tn1vj3x5pP7wimSmaMUgvXqQ9KGTEw27WUZOlM68XQoupCWCGLolbZGxVzIr/m2e/7yYfheahTrLco3NFXiXw==" algorithmName="SHA-512" password="CC35"/>
  <autoFilter ref="C128:K2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132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976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1069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ROUND(J128,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ROUND((SUM(BE128:BE146)),  2)</f>
        <v>0</v>
      </c>
      <c r="I35" s="162">
        <v>0.20999999999999999</v>
      </c>
      <c r="J35" s="161">
        <f>ROUND(((SUM(BE128:BE146))*I35),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ROUND((SUM(BF128:BF146)),  2)</f>
        <v>0</v>
      </c>
      <c r="I36" s="162">
        <v>0.14999999999999999</v>
      </c>
      <c r="J36" s="161">
        <f>ROUND(((SUM(BF128:BF146))*I36),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ROUND((SUM(BG128:BG146)),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ROUND((SUM(BH128:BH146)),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ROUND((SUM(BI128:BI146)),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976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 05 - VRN - Most v km 52,636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J128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J129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J130</f>
        <v>0</v>
      </c>
      <c r="K100" s="127"/>
      <c r="L100" s="203"/>
    </row>
    <row r="101" s="8" customFormat="1" ht="24.96" customHeight="1">
      <c r="B101" s="191"/>
      <c r="C101" s="192"/>
      <c r="D101" s="193" t="s">
        <v>487</v>
      </c>
      <c r="E101" s="194"/>
      <c r="F101" s="194"/>
      <c r="G101" s="194"/>
      <c r="H101" s="194"/>
      <c r="I101" s="195"/>
      <c r="J101" s="196">
        <f>J132</f>
        <v>0</v>
      </c>
      <c r="K101" s="192"/>
      <c r="L101" s="197"/>
    </row>
    <row r="102" s="8" customFormat="1" ht="24.96" customHeight="1">
      <c r="B102" s="191"/>
      <c r="C102" s="192"/>
      <c r="D102" s="193" t="s">
        <v>488</v>
      </c>
      <c r="E102" s="194"/>
      <c r="F102" s="194"/>
      <c r="G102" s="194"/>
      <c r="H102" s="194"/>
      <c r="I102" s="195"/>
      <c r="J102" s="196">
        <f>J134</f>
        <v>0</v>
      </c>
      <c r="K102" s="192"/>
      <c r="L102" s="197"/>
    </row>
    <row r="103" s="9" customFormat="1" ht="19.92" customHeight="1">
      <c r="B103" s="198"/>
      <c r="C103" s="127"/>
      <c r="D103" s="199" t="s">
        <v>489</v>
      </c>
      <c r="E103" s="200"/>
      <c r="F103" s="200"/>
      <c r="G103" s="200"/>
      <c r="H103" s="200"/>
      <c r="I103" s="201"/>
      <c r="J103" s="202">
        <f>J135</f>
        <v>0</v>
      </c>
      <c r="K103" s="127"/>
      <c r="L103" s="203"/>
    </row>
    <row r="104" s="9" customFormat="1" ht="19.92" customHeight="1">
      <c r="B104" s="198"/>
      <c r="C104" s="127"/>
      <c r="D104" s="199" t="s">
        <v>490</v>
      </c>
      <c r="E104" s="200"/>
      <c r="F104" s="200"/>
      <c r="G104" s="200"/>
      <c r="H104" s="200"/>
      <c r="I104" s="201"/>
      <c r="J104" s="202">
        <f>J137</f>
        <v>0</v>
      </c>
      <c r="K104" s="127"/>
      <c r="L104" s="203"/>
    </row>
    <row r="105" s="9" customFormat="1" ht="19.92" customHeight="1">
      <c r="B105" s="198"/>
      <c r="C105" s="127"/>
      <c r="D105" s="199" t="s">
        <v>491</v>
      </c>
      <c r="E105" s="200"/>
      <c r="F105" s="200"/>
      <c r="G105" s="200"/>
      <c r="H105" s="200"/>
      <c r="I105" s="201"/>
      <c r="J105" s="202">
        <f>J142</f>
        <v>0</v>
      </c>
      <c r="K105" s="127"/>
      <c r="L105" s="203"/>
    </row>
    <row r="106" s="9" customFormat="1" ht="19.92" customHeight="1">
      <c r="B106" s="198"/>
      <c r="C106" s="127"/>
      <c r="D106" s="199" t="s">
        <v>492</v>
      </c>
      <c r="E106" s="200"/>
      <c r="F106" s="200"/>
      <c r="G106" s="200"/>
      <c r="H106" s="200"/>
      <c r="I106" s="201"/>
      <c r="J106" s="202">
        <f>J145</f>
        <v>0</v>
      </c>
      <c r="K106" s="127"/>
      <c r="L106" s="203"/>
    </row>
    <row r="107" s="1" customFormat="1" ht="21.84" customHeight="1">
      <c r="B107" s="37"/>
      <c r="C107" s="38"/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6.96" customHeight="1">
      <c r="B108" s="60"/>
      <c r="C108" s="61"/>
      <c r="D108" s="61"/>
      <c r="E108" s="61"/>
      <c r="F108" s="61"/>
      <c r="G108" s="61"/>
      <c r="H108" s="61"/>
      <c r="I108" s="181"/>
      <c r="J108" s="61"/>
      <c r="K108" s="61"/>
      <c r="L108" s="42"/>
    </row>
    <row r="112" s="1" customFormat="1" ht="6.96" customHeight="1">
      <c r="B112" s="62"/>
      <c r="C112" s="63"/>
      <c r="D112" s="63"/>
      <c r="E112" s="63"/>
      <c r="F112" s="63"/>
      <c r="G112" s="63"/>
      <c r="H112" s="63"/>
      <c r="I112" s="184"/>
      <c r="J112" s="63"/>
      <c r="K112" s="63"/>
      <c r="L112" s="42"/>
    </row>
    <row r="113" s="1" customFormat="1" ht="24.96" customHeight="1">
      <c r="B113" s="37"/>
      <c r="C113" s="21" t="s">
        <v>161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185" t="str">
        <f>E7</f>
        <v>Oprava mostních objektů v úseku Hlinsko v čechách - Žďárec u Skutče</v>
      </c>
      <c r="F116" s="30"/>
      <c r="G116" s="30"/>
      <c r="H116" s="30"/>
      <c r="I116" s="148"/>
      <c r="J116" s="38"/>
      <c r="K116" s="38"/>
      <c r="L116" s="42"/>
    </row>
    <row r="117" ht="12" customHeight="1">
      <c r="B117" s="19"/>
      <c r="C117" s="30" t="s">
        <v>143</v>
      </c>
      <c r="D117" s="20"/>
      <c r="E117" s="20"/>
      <c r="F117" s="20"/>
      <c r="G117" s="20"/>
      <c r="H117" s="20"/>
      <c r="I117" s="140"/>
      <c r="J117" s="20"/>
      <c r="K117" s="20"/>
      <c r="L117" s="18"/>
    </row>
    <row r="118" s="1" customFormat="1" ht="16.5" customHeight="1">
      <c r="B118" s="37"/>
      <c r="C118" s="38"/>
      <c r="D118" s="38"/>
      <c r="E118" s="185" t="s">
        <v>976</v>
      </c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0" t="s">
        <v>145</v>
      </c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E11</f>
        <v>SO 05 - VRN - Most v km 52,636</v>
      </c>
      <c r="F120" s="38"/>
      <c r="G120" s="38"/>
      <c r="H120" s="38"/>
      <c r="I120" s="14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12" customHeight="1">
      <c r="B122" s="37"/>
      <c r="C122" s="30" t="s">
        <v>22</v>
      </c>
      <c r="D122" s="38"/>
      <c r="E122" s="38"/>
      <c r="F122" s="25" t="str">
        <f>F14</f>
        <v xml:space="preserve"> </v>
      </c>
      <c r="G122" s="38"/>
      <c r="H122" s="38"/>
      <c r="I122" s="150" t="s">
        <v>24</v>
      </c>
      <c r="J122" s="73" t="str">
        <f>IF(J14="","",J14)</f>
        <v>29. 5. 2019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" customFormat="1" ht="15.15" customHeight="1">
      <c r="B124" s="37"/>
      <c r="C124" s="30" t="s">
        <v>28</v>
      </c>
      <c r="D124" s="38"/>
      <c r="E124" s="38"/>
      <c r="F124" s="25" t="str">
        <f>E17</f>
        <v>SŽDC s.o., OŘ Hradec Králové</v>
      </c>
      <c r="G124" s="38"/>
      <c r="H124" s="38"/>
      <c r="I124" s="150" t="s">
        <v>36</v>
      </c>
      <c r="J124" s="35" t="str">
        <f>E23</f>
        <v xml:space="preserve"> </v>
      </c>
      <c r="K124" s="38"/>
      <c r="L124" s="42"/>
    </row>
    <row r="125" s="1" customFormat="1" ht="15.15" customHeight="1">
      <c r="B125" s="37"/>
      <c r="C125" s="30" t="s">
        <v>34</v>
      </c>
      <c r="D125" s="38"/>
      <c r="E125" s="38"/>
      <c r="F125" s="25" t="str">
        <f>IF(E20="","",E20)</f>
        <v>Vyplň údaj</v>
      </c>
      <c r="G125" s="38"/>
      <c r="H125" s="38"/>
      <c r="I125" s="150" t="s">
        <v>38</v>
      </c>
      <c r="J125" s="35" t="str">
        <f>E26</f>
        <v xml:space="preserve"> 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48"/>
      <c r="J126" s="38"/>
      <c r="K126" s="38"/>
      <c r="L126" s="42"/>
    </row>
    <row r="127" s="10" customFormat="1" ht="29.28" customHeight="1">
      <c r="B127" s="204"/>
      <c r="C127" s="205" t="s">
        <v>162</v>
      </c>
      <c r="D127" s="206" t="s">
        <v>66</v>
      </c>
      <c r="E127" s="206" t="s">
        <v>62</v>
      </c>
      <c r="F127" s="206" t="s">
        <v>63</v>
      </c>
      <c r="G127" s="206" t="s">
        <v>163</v>
      </c>
      <c r="H127" s="206" t="s">
        <v>164</v>
      </c>
      <c r="I127" s="207" t="s">
        <v>165</v>
      </c>
      <c r="J127" s="206" t="s">
        <v>149</v>
      </c>
      <c r="K127" s="208" t="s">
        <v>166</v>
      </c>
      <c r="L127" s="209"/>
      <c r="M127" s="94" t="s">
        <v>1</v>
      </c>
      <c r="N127" s="95" t="s">
        <v>45</v>
      </c>
      <c r="O127" s="95" t="s">
        <v>167</v>
      </c>
      <c r="P127" s="95" t="s">
        <v>168</v>
      </c>
      <c r="Q127" s="95" t="s">
        <v>169</v>
      </c>
      <c r="R127" s="95" t="s">
        <v>170</v>
      </c>
      <c r="S127" s="95" t="s">
        <v>171</v>
      </c>
      <c r="T127" s="96" t="s">
        <v>172</v>
      </c>
    </row>
    <row r="128" s="1" customFormat="1" ht="22.8" customHeight="1">
      <c r="B128" s="37"/>
      <c r="C128" s="101" t="s">
        <v>173</v>
      </c>
      <c r="D128" s="38"/>
      <c r="E128" s="38"/>
      <c r="F128" s="38"/>
      <c r="G128" s="38"/>
      <c r="H128" s="38"/>
      <c r="I128" s="148"/>
      <c r="J128" s="210">
        <f>BK128</f>
        <v>0</v>
      </c>
      <c r="K128" s="38"/>
      <c r="L128" s="42"/>
      <c r="M128" s="97"/>
      <c r="N128" s="98"/>
      <c r="O128" s="98"/>
      <c r="P128" s="211">
        <f>P129+P132+P134</f>
        <v>0</v>
      </c>
      <c r="Q128" s="98"/>
      <c r="R128" s="211">
        <f>R129+R132+R134</f>
        <v>0.9225000000000001</v>
      </c>
      <c r="S128" s="98"/>
      <c r="T128" s="212">
        <f>T129+T132+T134</f>
        <v>0</v>
      </c>
      <c r="AT128" s="15" t="s">
        <v>80</v>
      </c>
      <c r="AU128" s="15" t="s">
        <v>151</v>
      </c>
      <c r="BK128" s="213">
        <f>BK129+BK132+BK134</f>
        <v>0</v>
      </c>
    </row>
    <row r="129" s="11" customFormat="1" ht="25.92" customHeight="1">
      <c r="B129" s="214"/>
      <c r="C129" s="215"/>
      <c r="D129" s="216" t="s">
        <v>80</v>
      </c>
      <c r="E129" s="217" t="s">
        <v>174</v>
      </c>
      <c r="F129" s="217" t="s">
        <v>175</v>
      </c>
      <c r="G129" s="215"/>
      <c r="H129" s="215"/>
      <c r="I129" s="218"/>
      <c r="J129" s="219">
        <f>BK129</f>
        <v>0</v>
      </c>
      <c r="K129" s="215"/>
      <c r="L129" s="220"/>
      <c r="M129" s="221"/>
      <c r="N129" s="222"/>
      <c r="O129" s="222"/>
      <c r="P129" s="223">
        <f>P130</f>
        <v>0</v>
      </c>
      <c r="Q129" s="222"/>
      <c r="R129" s="223">
        <f>R130</f>
        <v>0.9225000000000001</v>
      </c>
      <c r="S129" s="222"/>
      <c r="T129" s="224">
        <f>T130</f>
        <v>0</v>
      </c>
      <c r="AR129" s="225" t="s">
        <v>88</v>
      </c>
      <c r="AT129" s="226" t="s">
        <v>80</v>
      </c>
      <c r="AU129" s="226" t="s">
        <v>81</v>
      </c>
      <c r="AY129" s="225" t="s">
        <v>176</v>
      </c>
      <c r="BK129" s="227">
        <f>BK130</f>
        <v>0</v>
      </c>
    </row>
    <row r="130" s="11" customFormat="1" ht="22.8" customHeight="1">
      <c r="B130" s="214"/>
      <c r="C130" s="215"/>
      <c r="D130" s="216" t="s">
        <v>80</v>
      </c>
      <c r="E130" s="228" t="s">
        <v>88</v>
      </c>
      <c r="F130" s="228" t="s">
        <v>177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P131</f>
        <v>0</v>
      </c>
      <c r="Q130" s="222"/>
      <c r="R130" s="223">
        <f>R131</f>
        <v>0.9225000000000001</v>
      </c>
      <c r="S130" s="222"/>
      <c r="T130" s="224">
        <f>T131</f>
        <v>0</v>
      </c>
      <c r="AR130" s="225" t="s">
        <v>88</v>
      </c>
      <c r="AT130" s="226" t="s">
        <v>80</v>
      </c>
      <c r="AU130" s="226" t="s">
        <v>88</v>
      </c>
      <c r="AY130" s="225" t="s">
        <v>176</v>
      </c>
      <c r="BK130" s="227">
        <f>BK131</f>
        <v>0</v>
      </c>
    </row>
    <row r="131" s="1" customFormat="1" ht="24" customHeight="1">
      <c r="B131" s="37"/>
      <c r="C131" s="230" t="s">
        <v>88</v>
      </c>
      <c r="D131" s="230" t="s">
        <v>178</v>
      </c>
      <c r="E131" s="231" t="s">
        <v>493</v>
      </c>
      <c r="F131" s="232" t="s">
        <v>494</v>
      </c>
      <c r="G131" s="233" t="s">
        <v>319</v>
      </c>
      <c r="H131" s="234">
        <v>25</v>
      </c>
      <c r="I131" s="235"/>
      <c r="J131" s="236">
        <f>ROUND(I131*H131,2)</f>
        <v>0</v>
      </c>
      <c r="K131" s="232" t="s">
        <v>182</v>
      </c>
      <c r="L131" s="42"/>
      <c r="M131" s="237" t="s">
        <v>1</v>
      </c>
      <c r="N131" s="238" t="s">
        <v>46</v>
      </c>
      <c r="O131" s="85"/>
      <c r="P131" s="239">
        <f>O131*H131</f>
        <v>0</v>
      </c>
      <c r="Q131" s="239">
        <v>0.036900000000000002</v>
      </c>
      <c r="R131" s="239">
        <f>Q131*H131</f>
        <v>0.9225000000000001</v>
      </c>
      <c r="S131" s="239">
        <v>0</v>
      </c>
      <c r="T131" s="240">
        <f>S131*H131</f>
        <v>0</v>
      </c>
      <c r="AR131" s="241" t="s">
        <v>183</v>
      </c>
      <c r="AT131" s="241" t="s">
        <v>178</v>
      </c>
      <c r="AU131" s="241" t="s">
        <v>90</v>
      </c>
      <c r="AY131" s="15" t="s">
        <v>176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88</v>
      </c>
      <c r="BK131" s="242">
        <f>ROUND(I131*H131,2)</f>
        <v>0</v>
      </c>
      <c r="BL131" s="15" t="s">
        <v>183</v>
      </c>
      <c r="BM131" s="241" t="s">
        <v>1070</v>
      </c>
    </row>
    <row r="132" s="11" customFormat="1" ht="25.92" customHeight="1">
      <c r="B132" s="214"/>
      <c r="C132" s="215"/>
      <c r="D132" s="216" t="s">
        <v>80</v>
      </c>
      <c r="E132" s="217" t="s">
        <v>511</v>
      </c>
      <c r="F132" s="217" t="s">
        <v>512</v>
      </c>
      <c r="G132" s="215"/>
      <c r="H132" s="215"/>
      <c r="I132" s="218"/>
      <c r="J132" s="219">
        <f>BK132</f>
        <v>0</v>
      </c>
      <c r="K132" s="215"/>
      <c r="L132" s="220"/>
      <c r="M132" s="221"/>
      <c r="N132" s="222"/>
      <c r="O132" s="222"/>
      <c r="P132" s="223">
        <f>P133</f>
        <v>0</v>
      </c>
      <c r="Q132" s="222"/>
      <c r="R132" s="223">
        <f>R133</f>
        <v>0</v>
      </c>
      <c r="S132" s="222"/>
      <c r="T132" s="224">
        <f>T133</f>
        <v>0</v>
      </c>
      <c r="AR132" s="225" t="s">
        <v>88</v>
      </c>
      <c r="AT132" s="226" t="s">
        <v>80</v>
      </c>
      <c r="AU132" s="226" t="s">
        <v>81</v>
      </c>
      <c r="AY132" s="225" t="s">
        <v>176</v>
      </c>
      <c r="BK132" s="227">
        <f>BK133</f>
        <v>0</v>
      </c>
    </row>
    <row r="133" s="1" customFormat="1" ht="24" customHeight="1">
      <c r="B133" s="37"/>
      <c r="C133" s="230" t="s">
        <v>90</v>
      </c>
      <c r="D133" s="230" t="s">
        <v>178</v>
      </c>
      <c r="E133" s="231" t="s">
        <v>513</v>
      </c>
      <c r="F133" s="232" t="s">
        <v>514</v>
      </c>
      <c r="G133" s="233" t="s">
        <v>191</v>
      </c>
      <c r="H133" s="234">
        <v>2</v>
      </c>
      <c r="I133" s="235"/>
      <c r="J133" s="236">
        <f>ROUND(I133*H133,2)</f>
        <v>0</v>
      </c>
      <c r="K133" s="232" t="s">
        <v>515</v>
      </c>
      <c r="L133" s="42"/>
      <c r="M133" s="237" t="s">
        <v>1</v>
      </c>
      <c r="N133" s="238" t="s">
        <v>46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501</v>
      </c>
      <c r="AT133" s="241" t="s">
        <v>178</v>
      </c>
      <c r="AU133" s="241" t="s">
        <v>88</v>
      </c>
      <c r="AY133" s="15" t="s">
        <v>176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88</v>
      </c>
      <c r="BK133" s="242">
        <f>ROUND(I133*H133,2)</f>
        <v>0</v>
      </c>
      <c r="BL133" s="15" t="s">
        <v>501</v>
      </c>
      <c r="BM133" s="241" t="s">
        <v>1071</v>
      </c>
    </row>
    <row r="134" s="11" customFormat="1" ht="25.92" customHeight="1">
      <c r="B134" s="214"/>
      <c r="C134" s="215"/>
      <c r="D134" s="216" t="s">
        <v>80</v>
      </c>
      <c r="E134" s="217" t="s">
        <v>517</v>
      </c>
      <c r="F134" s="217" t="s">
        <v>518</v>
      </c>
      <c r="G134" s="215"/>
      <c r="H134" s="215"/>
      <c r="I134" s="218"/>
      <c r="J134" s="219">
        <f>BK134</f>
        <v>0</v>
      </c>
      <c r="K134" s="215"/>
      <c r="L134" s="220"/>
      <c r="M134" s="221"/>
      <c r="N134" s="222"/>
      <c r="O134" s="222"/>
      <c r="P134" s="223">
        <f>P135+P137+P142+P145</f>
        <v>0</v>
      </c>
      <c r="Q134" s="222"/>
      <c r="R134" s="223">
        <f>R135+R137+R142+R145</f>
        <v>0</v>
      </c>
      <c r="S134" s="222"/>
      <c r="T134" s="224">
        <f>T135+T137+T142+T145</f>
        <v>0</v>
      </c>
      <c r="AR134" s="225" t="s">
        <v>201</v>
      </c>
      <c r="AT134" s="226" t="s">
        <v>80</v>
      </c>
      <c r="AU134" s="226" t="s">
        <v>81</v>
      </c>
      <c r="AY134" s="225" t="s">
        <v>176</v>
      </c>
      <c r="BK134" s="227">
        <f>BK135+BK137+BK142+BK145</f>
        <v>0</v>
      </c>
    </row>
    <row r="135" s="11" customFormat="1" ht="22.8" customHeight="1">
      <c r="B135" s="214"/>
      <c r="C135" s="215"/>
      <c r="D135" s="216" t="s">
        <v>80</v>
      </c>
      <c r="E135" s="228" t="s">
        <v>519</v>
      </c>
      <c r="F135" s="228" t="s">
        <v>520</v>
      </c>
      <c r="G135" s="215"/>
      <c r="H135" s="215"/>
      <c r="I135" s="218"/>
      <c r="J135" s="229">
        <f>BK135</f>
        <v>0</v>
      </c>
      <c r="K135" s="215"/>
      <c r="L135" s="220"/>
      <c r="M135" s="221"/>
      <c r="N135" s="222"/>
      <c r="O135" s="222"/>
      <c r="P135" s="223">
        <f>P136</f>
        <v>0</v>
      </c>
      <c r="Q135" s="222"/>
      <c r="R135" s="223">
        <f>R136</f>
        <v>0</v>
      </c>
      <c r="S135" s="222"/>
      <c r="T135" s="224">
        <f>T136</f>
        <v>0</v>
      </c>
      <c r="AR135" s="225" t="s">
        <v>201</v>
      </c>
      <c r="AT135" s="226" t="s">
        <v>80</v>
      </c>
      <c r="AU135" s="226" t="s">
        <v>88</v>
      </c>
      <c r="AY135" s="225" t="s">
        <v>176</v>
      </c>
      <c r="BK135" s="227">
        <f>BK136</f>
        <v>0</v>
      </c>
    </row>
    <row r="136" s="1" customFormat="1" ht="16.5" customHeight="1">
      <c r="B136" s="37"/>
      <c r="C136" s="230" t="s">
        <v>205</v>
      </c>
      <c r="D136" s="230" t="s">
        <v>178</v>
      </c>
      <c r="E136" s="231" t="s">
        <v>521</v>
      </c>
      <c r="F136" s="232" t="s">
        <v>522</v>
      </c>
      <c r="G136" s="233" t="s">
        <v>523</v>
      </c>
      <c r="H136" s="234">
        <v>1</v>
      </c>
      <c r="I136" s="235"/>
      <c r="J136" s="236">
        <f>ROUND(I136*H136,2)</f>
        <v>0</v>
      </c>
      <c r="K136" s="232" t="s">
        <v>182</v>
      </c>
      <c r="L136" s="42"/>
      <c r="M136" s="237" t="s">
        <v>1</v>
      </c>
      <c r="N136" s="238" t="s">
        <v>46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524</v>
      </c>
      <c r="AT136" s="241" t="s">
        <v>178</v>
      </c>
      <c r="AU136" s="241" t="s">
        <v>90</v>
      </c>
      <c r="AY136" s="15" t="s">
        <v>176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88</v>
      </c>
      <c r="BK136" s="242">
        <f>ROUND(I136*H136,2)</f>
        <v>0</v>
      </c>
      <c r="BL136" s="15" t="s">
        <v>524</v>
      </c>
      <c r="BM136" s="241" t="s">
        <v>1072</v>
      </c>
    </row>
    <row r="137" s="11" customFormat="1" ht="22.8" customHeight="1">
      <c r="B137" s="214"/>
      <c r="C137" s="215"/>
      <c r="D137" s="216" t="s">
        <v>80</v>
      </c>
      <c r="E137" s="228" t="s">
        <v>526</v>
      </c>
      <c r="F137" s="228" t="s">
        <v>527</v>
      </c>
      <c r="G137" s="215"/>
      <c r="H137" s="215"/>
      <c r="I137" s="218"/>
      <c r="J137" s="229">
        <f>BK137</f>
        <v>0</v>
      </c>
      <c r="K137" s="215"/>
      <c r="L137" s="220"/>
      <c r="M137" s="221"/>
      <c r="N137" s="222"/>
      <c r="O137" s="222"/>
      <c r="P137" s="223">
        <f>SUM(P138:P141)</f>
        <v>0</v>
      </c>
      <c r="Q137" s="222"/>
      <c r="R137" s="223">
        <f>SUM(R138:R141)</f>
        <v>0</v>
      </c>
      <c r="S137" s="222"/>
      <c r="T137" s="224">
        <f>SUM(T138:T141)</f>
        <v>0</v>
      </c>
      <c r="AR137" s="225" t="s">
        <v>201</v>
      </c>
      <c r="AT137" s="226" t="s">
        <v>80</v>
      </c>
      <c r="AU137" s="226" t="s">
        <v>88</v>
      </c>
      <c r="AY137" s="225" t="s">
        <v>176</v>
      </c>
      <c r="BK137" s="227">
        <f>SUM(BK138:BK141)</f>
        <v>0</v>
      </c>
    </row>
    <row r="138" s="1" customFormat="1" ht="16.5" customHeight="1">
      <c r="B138" s="37"/>
      <c r="C138" s="230" t="s">
        <v>209</v>
      </c>
      <c r="D138" s="230" t="s">
        <v>178</v>
      </c>
      <c r="E138" s="231" t="s">
        <v>528</v>
      </c>
      <c r="F138" s="232" t="s">
        <v>527</v>
      </c>
      <c r="G138" s="233" t="s">
        <v>523</v>
      </c>
      <c r="H138" s="234">
        <v>1</v>
      </c>
      <c r="I138" s="235"/>
      <c r="J138" s="236">
        <f>ROUND(I138*H138,2)</f>
        <v>0</v>
      </c>
      <c r="K138" s="232" t="s">
        <v>182</v>
      </c>
      <c r="L138" s="42"/>
      <c r="M138" s="237" t="s">
        <v>1</v>
      </c>
      <c r="N138" s="238" t="s">
        <v>46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524</v>
      </c>
      <c r="AT138" s="241" t="s">
        <v>178</v>
      </c>
      <c r="AU138" s="241" t="s">
        <v>90</v>
      </c>
      <c r="AY138" s="15" t="s">
        <v>176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5" t="s">
        <v>88</v>
      </c>
      <c r="BK138" s="242">
        <f>ROUND(I138*H138,2)</f>
        <v>0</v>
      </c>
      <c r="BL138" s="15" t="s">
        <v>524</v>
      </c>
      <c r="BM138" s="241" t="s">
        <v>1073</v>
      </c>
    </row>
    <row r="139" s="1" customFormat="1" ht="16.5" customHeight="1">
      <c r="B139" s="37"/>
      <c r="C139" s="230" t="s">
        <v>214</v>
      </c>
      <c r="D139" s="230" t="s">
        <v>178</v>
      </c>
      <c r="E139" s="231" t="s">
        <v>784</v>
      </c>
      <c r="F139" s="232" t="s">
        <v>785</v>
      </c>
      <c r="G139" s="233" t="s">
        <v>523</v>
      </c>
      <c r="H139" s="234">
        <v>1</v>
      </c>
      <c r="I139" s="235"/>
      <c r="J139" s="236">
        <f>ROUND(I139*H139,2)</f>
        <v>0</v>
      </c>
      <c r="K139" s="232" t="s">
        <v>182</v>
      </c>
      <c r="L139" s="42"/>
      <c r="M139" s="237" t="s">
        <v>1</v>
      </c>
      <c r="N139" s="238" t="s">
        <v>46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524</v>
      </c>
      <c r="AT139" s="241" t="s">
        <v>178</v>
      </c>
      <c r="AU139" s="241" t="s">
        <v>90</v>
      </c>
      <c r="AY139" s="15" t="s">
        <v>176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5" t="s">
        <v>88</v>
      </c>
      <c r="BK139" s="242">
        <f>ROUND(I139*H139,2)</f>
        <v>0</v>
      </c>
      <c r="BL139" s="15" t="s">
        <v>524</v>
      </c>
      <c r="BM139" s="241" t="s">
        <v>1074</v>
      </c>
    </row>
    <row r="140" s="1" customFormat="1" ht="16.5" customHeight="1">
      <c r="B140" s="37"/>
      <c r="C140" s="230" t="s">
        <v>219</v>
      </c>
      <c r="D140" s="230" t="s">
        <v>178</v>
      </c>
      <c r="E140" s="231" t="s">
        <v>787</v>
      </c>
      <c r="F140" s="232" t="s">
        <v>788</v>
      </c>
      <c r="G140" s="233" t="s">
        <v>523</v>
      </c>
      <c r="H140" s="234">
        <v>1</v>
      </c>
      <c r="I140" s="235"/>
      <c r="J140" s="236">
        <f>ROUND(I140*H140,2)</f>
        <v>0</v>
      </c>
      <c r="K140" s="232" t="s">
        <v>182</v>
      </c>
      <c r="L140" s="42"/>
      <c r="M140" s="237" t="s">
        <v>1</v>
      </c>
      <c r="N140" s="238" t="s">
        <v>46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524</v>
      </c>
      <c r="AT140" s="241" t="s">
        <v>178</v>
      </c>
      <c r="AU140" s="241" t="s">
        <v>90</v>
      </c>
      <c r="AY140" s="15" t="s">
        <v>176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88</v>
      </c>
      <c r="BK140" s="242">
        <f>ROUND(I140*H140,2)</f>
        <v>0</v>
      </c>
      <c r="BL140" s="15" t="s">
        <v>524</v>
      </c>
      <c r="BM140" s="241" t="s">
        <v>1075</v>
      </c>
    </row>
    <row r="141" s="1" customFormat="1" ht="16.5" customHeight="1">
      <c r="B141" s="37"/>
      <c r="C141" s="230" t="s">
        <v>223</v>
      </c>
      <c r="D141" s="230" t="s">
        <v>178</v>
      </c>
      <c r="E141" s="231" t="s">
        <v>533</v>
      </c>
      <c r="F141" s="232" t="s">
        <v>534</v>
      </c>
      <c r="G141" s="233" t="s">
        <v>523</v>
      </c>
      <c r="H141" s="234">
        <v>1</v>
      </c>
      <c r="I141" s="235"/>
      <c r="J141" s="236">
        <f>ROUND(I141*H141,2)</f>
        <v>0</v>
      </c>
      <c r="K141" s="232" t="s">
        <v>182</v>
      </c>
      <c r="L141" s="42"/>
      <c r="M141" s="237" t="s">
        <v>1</v>
      </c>
      <c r="N141" s="238" t="s">
        <v>46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524</v>
      </c>
      <c r="AT141" s="241" t="s">
        <v>178</v>
      </c>
      <c r="AU141" s="241" t="s">
        <v>90</v>
      </c>
      <c r="AY141" s="15" t="s">
        <v>176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5" t="s">
        <v>88</v>
      </c>
      <c r="BK141" s="242">
        <f>ROUND(I141*H141,2)</f>
        <v>0</v>
      </c>
      <c r="BL141" s="15" t="s">
        <v>524</v>
      </c>
      <c r="BM141" s="241" t="s">
        <v>1076</v>
      </c>
    </row>
    <row r="142" s="11" customFormat="1" ht="22.8" customHeight="1">
      <c r="B142" s="214"/>
      <c r="C142" s="215"/>
      <c r="D142" s="216" t="s">
        <v>80</v>
      </c>
      <c r="E142" s="228" t="s">
        <v>536</v>
      </c>
      <c r="F142" s="228" t="s">
        <v>537</v>
      </c>
      <c r="G142" s="215"/>
      <c r="H142" s="215"/>
      <c r="I142" s="218"/>
      <c r="J142" s="229">
        <f>BK142</f>
        <v>0</v>
      </c>
      <c r="K142" s="215"/>
      <c r="L142" s="220"/>
      <c r="M142" s="221"/>
      <c r="N142" s="222"/>
      <c r="O142" s="222"/>
      <c r="P142" s="223">
        <f>SUM(P143:P144)</f>
        <v>0</v>
      </c>
      <c r="Q142" s="222"/>
      <c r="R142" s="223">
        <f>SUM(R143:R144)</f>
        <v>0</v>
      </c>
      <c r="S142" s="222"/>
      <c r="T142" s="224">
        <f>SUM(T143:T144)</f>
        <v>0</v>
      </c>
      <c r="AR142" s="225" t="s">
        <v>201</v>
      </c>
      <c r="AT142" s="226" t="s">
        <v>80</v>
      </c>
      <c r="AU142" s="226" t="s">
        <v>88</v>
      </c>
      <c r="AY142" s="225" t="s">
        <v>176</v>
      </c>
      <c r="BK142" s="227">
        <f>SUM(BK143:BK144)</f>
        <v>0</v>
      </c>
    </row>
    <row r="143" s="1" customFormat="1" ht="16.5" customHeight="1">
      <c r="B143" s="37"/>
      <c r="C143" s="230" t="s">
        <v>229</v>
      </c>
      <c r="D143" s="230" t="s">
        <v>178</v>
      </c>
      <c r="E143" s="231" t="s">
        <v>538</v>
      </c>
      <c r="F143" s="232" t="s">
        <v>539</v>
      </c>
      <c r="G143" s="233" t="s">
        <v>523</v>
      </c>
      <c r="H143" s="234">
        <v>48</v>
      </c>
      <c r="I143" s="235"/>
      <c r="J143" s="236">
        <f>ROUND(I143*H143,2)</f>
        <v>0</v>
      </c>
      <c r="K143" s="232" t="s">
        <v>182</v>
      </c>
      <c r="L143" s="42"/>
      <c r="M143" s="237" t="s">
        <v>1</v>
      </c>
      <c r="N143" s="238" t="s">
        <v>46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524</v>
      </c>
      <c r="AT143" s="241" t="s">
        <v>178</v>
      </c>
      <c r="AU143" s="241" t="s">
        <v>90</v>
      </c>
      <c r="AY143" s="15" t="s">
        <v>176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5" t="s">
        <v>88</v>
      </c>
      <c r="BK143" s="242">
        <f>ROUND(I143*H143,2)</f>
        <v>0</v>
      </c>
      <c r="BL143" s="15" t="s">
        <v>524</v>
      </c>
      <c r="BM143" s="241" t="s">
        <v>1077</v>
      </c>
    </row>
    <row r="144" s="1" customFormat="1">
      <c r="B144" s="37"/>
      <c r="C144" s="38"/>
      <c r="D144" s="243" t="s">
        <v>197</v>
      </c>
      <c r="E144" s="38"/>
      <c r="F144" s="244" t="s">
        <v>541</v>
      </c>
      <c r="G144" s="38"/>
      <c r="H144" s="38"/>
      <c r="I144" s="148"/>
      <c r="J144" s="38"/>
      <c r="K144" s="38"/>
      <c r="L144" s="42"/>
      <c r="M144" s="245"/>
      <c r="N144" s="85"/>
      <c r="O144" s="85"/>
      <c r="P144" s="85"/>
      <c r="Q144" s="85"/>
      <c r="R144" s="85"/>
      <c r="S144" s="85"/>
      <c r="T144" s="86"/>
      <c r="AT144" s="15" t="s">
        <v>197</v>
      </c>
      <c r="AU144" s="15" t="s">
        <v>90</v>
      </c>
    </row>
    <row r="145" s="11" customFormat="1" ht="22.8" customHeight="1">
      <c r="B145" s="214"/>
      <c r="C145" s="215"/>
      <c r="D145" s="216" t="s">
        <v>80</v>
      </c>
      <c r="E145" s="228" t="s">
        <v>542</v>
      </c>
      <c r="F145" s="228" t="s">
        <v>543</v>
      </c>
      <c r="G145" s="215"/>
      <c r="H145" s="215"/>
      <c r="I145" s="218"/>
      <c r="J145" s="229">
        <f>BK145</f>
        <v>0</v>
      </c>
      <c r="K145" s="215"/>
      <c r="L145" s="220"/>
      <c r="M145" s="221"/>
      <c r="N145" s="222"/>
      <c r="O145" s="222"/>
      <c r="P145" s="223">
        <f>P146</f>
        <v>0</v>
      </c>
      <c r="Q145" s="222"/>
      <c r="R145" s="223">
        <f>R146</f>
        <v>0</v>
      </c>
      <c r="S145" s="222"/>
      <c r="T145" s="224">
        <f>T146</f>
        <v>0</v>
      </c>
      <c r="AR145" s="225" t="s">
        <v>201</v>
      </c>
      <c r="AT145" s="226" t="s">
        <v>80</v>
      </c>
      <c r="AU145" s="226" t="s">
        <v>88</v>
      </c>
      <c r="AY145" s="225" t="s">
        <v>176</v>
      </c>
      <c r="BK145" s="227">
        <f>BK146</f>
        <v>0</v>
      </c>
    </row>
    <row r="146" s="1" customFormat="1" ht="16.5" customHeight="1">
      <c r="B146" s="37"/>
      <c r="C146" s="230" t="s">
        <v>235</v>
      </c>
      <c r="D146" s="230" t="s">
        <v>178</v>
      </c>
      <c r="E146" s="231" t="s">
        <v>544</v>
      </c>
      <c r="F146" s="232" t="s">
        <v>545</v>
      </c>
      <c r="G146" s="233" t="s">
        <v>523</v>
      </c>
      <c r="H146" s="234">
        <v>1</v>
      </c>
      <c r="I146" s="235"/>
      <c r="J146" s="236">
        <f>ROUND(I146*H146,2)</f>
        <v>0</v>
      </c>
      <c r="K146" s="232" t="s">
        <v>182</v>
      </c>
      <c r="L146" s="42"/>
      <c r="M146" s="281" t="s">
        <v>1</v>
      </c>
      <c r="N146" s="282" t="s">
        <v>46</v>
      </c>
      <c r="O146" s="283"/>
      <c r="P146" s="284">
        <f>O146*H146</f>
        <v>0</v>
      </c>
      <c r="Q146" s="284">
        <v>0</v>
      </c>
      <c r="R146" s="284">
        <f>Q146*H146</f>
        <v>0</v>
      </c>
      <c r="S146" s="284">
        <v>0</v>
      </c>
      <c r="T146" s="285">
        <f>S146*H146</f>
        <v>0</v>
      </c>
      <c r="AR146" s="241" t="s">
        <v>524</v>
      </c>
      <c r="AT146" s="241" t="s">
        <v>178</v>
      </c>
      <c r="AU146" s="241" t="s">
        <v>90</v>
      </c>
      <c r="AY146" s="15" t="s">
        <v>176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5" t="s">
        <v>88</v>
      </c>
      <c r="BK146" s="242">
        <f>ROUND(I146*H146,2)</f>
        <v>0</v>
      </c>
      <c r="BL146" s="15" t="s">
        <v>524</v>
      </c>
      <c r="BM146" s="241" t="s">
        <v>1078</v>
      </c>
    </row>
    <row r="147" s="1" customFormat="1" ht="6.96" customHeight="1">
      <c r="B147" s="60"/>
      <c r="C147" s="61"/>
      <c r="D147" s="61"/>
      <c r="E147" s="61"/>
      <c r="F147" s="61"/>
      <c r="G147" s="61"/>
      <c r="H147" s="61"/>
      <c r="I147" s="181"/>
      <c r="J147" s="61"/>
      <c r="K147" s="61"/>
      <c r="L147" s="42"/>
    </row>
  </sheetData>
  <sheetProtection sheet="1" autoFilter="0" formatColumns="0" formatRows="0" objects="1" scenarios="1" spinCount="100000" saltValue="fWW+p+hWqDk3lK96Z1A37Vz45LlgBsufHICfVbm2SorZduJVOzsceFNoivrj3+X619UlZF8clhffyxoPP5GIMA==" hashValue="GTXgHQ/Zgi36U8rfnAfer4zLbvKbyDlQQIvpmn3ljm59+zAUaMreO18R7Nxa6bQ3o3fyOipmE9xo5ifLD1HuZQ==" algorithmName="SHA-512" password="CC35"/>
  <autoFilter ref="C127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138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1079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1080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ROUND(J125,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ROUND((SUM(BE125:BE166)),  2)</f>
        <v>0</v>
      </c>
      <c r="I35" s="162">
        <v>0.20999999999999999</v>
      </c>
      <c r="J35" s="161">
        <f>ROUND(((SUM(BE125:BE166))*I35),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ROUND((SUM(BF125:BF166)),  2)</f>
        <v>0</v>
      </c>
      <c r="I36" s="162">
        <v>0.14999999999999999</v>
      </c>
      <c r="J36" s="161">
        <f>ROUND(((SUM(BF125:BF166))*I36),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ROUND((SUM(BG125:BG166)),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ROUND((SUM(BH125:BH166)),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ROUND((SUM(BI125:BI166)),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1079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 xml:space="preserve">SO 06 - Stavební část  - Propustek v km 54,274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J125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J126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J127</f>
        <v>0</v>
      </c>
      <c r="K100" s="127"/>
      <c r="L100" s="203"/>
    </row>
    <row r="101" s="9" customFormat="1" ht="19.92" customHeight="1">
      <c r="B101" s="198"/>
      <c r="C101" s="127"/>
      <c r="D101" s="199" t="s">
        <v>158</v>
      </c>
      <c r="E101" s="200"/>
      <c r="F101" s="200"/>
      <c r="G101" s="200"/>
      <c r="H101" s="200"/>
      <c r="I101" s="201"/>
      <c r="J101" s="202">
        <f>J139</f>
        <v>0</v>
      </c>
      <c r="K101" s="127"/>
      <c r="L101" s="203"/>
    </row>
    <row r="102" s="9" customFormat="1" ht="19.92" customHeight="1">
      <c r="B102" s="198"/>
      <c r="C102" s="127"/>
      <c r="D102" s="199" t="s">
        <v>159</v>
      </c>
      <c r="E102" s="200"/>
      <c r="F102" s="200"/>
      <c r="G102" s="200"/>
      <c r="H102" s="200"/>
      <c r="I102" s="201"/>
      <c r="J102" s="202">
        <f>J153</f>
        <v>0</v>
      </c>
      <c r="K102" s="127"/>
      <c r="L102" s="203"/>
    </row>
    <row r="103" s="9" customFormat="1" ht="19.92" customHeight="1">
      <c r="B103" s="198"/>
      <c r="C103" s="127"/>
      <c r="D103" s="199" t="s">
        <v>160</v>
      </c>
      <c r="E103" s="200"/>
      <c r="F103" s="200"/>
      <c r="G103" s="200"/>
      <c r="H103" s="200"/>
      <c r="I103" s="201"/>
      <c r="J103" s="202">
        <f>J161</f>
        <v>0</v>
      </c>
      <c r="K103" s="127"/>
      <c r="L103" s="203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48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81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84"/>
      <c r="J109" s="63"/>
      <c r="K109" s="63"/>
      <c r="L109" s="42"/>
    </row>
    <row r="110" s="1" customFormat="1" ht="24.96" customHeight="1">
      <c r="B110" s="37"/>
      <c r="C110" s="21" t="s">
        <v>161</v>
      </c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2" customHeight="1">
      <c r="B112" s="37"/>
      <c r="C112" s="30" t="s">
        <v>16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6.5" customHeight="1">
      <c r="B113" s="37"/>
      <c r="C113" s="38"/>
      <c r="D113" s="38"/>
      <c r="E113" s="185" t="str">
        <f>E7</f>
        <v>Oprava mostních objektů v úseku Hlinsko v čechách - Žďárec u Skutče</v>
      </c>
      <c r="F113" s="30"/>
      <c r="G113" s="30"/>
      <c r="H113" s="30"/>
      <c r="I113" s="148"/>
      <c r="J113" s="38"/>
      <c r="K113" s="38"/>
      <c r="L113" s="42"/>
    </row>
    <row r="114" ht="12" customHeight="1">
      <c r="B114" s="19"/>
      <c r="C114" s="30" t="s">
        <v>143</v>
      </c>
      <c r="D114" s="20"/>
      <c r="E114" s="20"/>
      <c r="F114" s="20"/>
      <c r="G114" s="20"/>
      <c r="H114" s="20"/>
      <c r="I114" s="140"/>
      <c r="J114" s="20"/>
      <c r="K114" s="20"/>
      <c r="L114" s="18"/>
    </row>
    <row r="115" s="1" customFormat="1" ht="16.5" customHeight="1">
      <c r="B115" s="37"/>
      <c r="C115" s="38"/>
      <c r="D115" s="38"/>
      <c r="E115" s="185" t="s">
        <v>1079</v>
      </c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0" t="s">
        <v>145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E11</f>
        <v xml:space="preserve">SO 06 - Stavební část  - Propustek v km 54,274</v>
      </c>
      <c r="F117" s="38"/>
      <c r="G117" s="38"/>
      <c r="H117" s="38"/>
      <c r="I117" s="14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0" t="s">
        <v>22</v>
      </c>
      <c r="D119" s="38"/>
      <c r="E119" s="38"/>
      <c r="F119" s="25" t="str">
        <f>F14</f>
        <v xml:space="preserve"> </v>
      </c>
      <c r="G119" s="38"/>
      <c r="H119" s="38"/>
      <c r="I119" s="150" t="s">
        <v>24</v>
      </c>
      <c r="J119" s="73" t="str">
        <f>IF(J14="","",J14)</f>
        <v>29. 5. 2019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5.15" customHeight="1">
      <c r="B121" s="37"/>
      <c r="C121" s="30" t="s">
        <v>28</v>
      </c>
      <c r="D121" s="38"/>
      <c r="E121" s="38"/>
      <c r="F121" s="25" t="str">
        <f>E17</f>
        <v>SŽDC s.o., OŘ Hradec Králové</v>
      </c>
      <c r="G121" s="38"/>
      <c r="H121" s="38"/>
      <c r="I121" s="150" t="s">
        <v>36</v>
      </c>
      <c r="J121" s="35" t="str">
        <f>E23</f>
        <v xml:space="preserve"> </v>
      </c>
      <c r="K121" s="38"/>
      <c r="L121" s="42"/>
    </row>
    <row r="122" s="1" customFormat="1" ht="15.15" customHeight="1">
      <c r="B122" s="37"/>
      <c r="C122" s="30" t="s">
        <v>34</v>
      </c>
      <c r="D122" s="38"/>
      <c r="E122" s="38"/>
      <c r="F122" s="25" t="str">
        <f>IF(E20="","",E20)</f>
        <v>Vyplň údaj</v>
      </c>
      <c r="G122" s="38"/>
      <c r="H122" s="38"/>
      <c r="I122" s="150" t="s">
        <v>38</v>
      </c>
      <c r="J122" s="35" t="str">
        <f>E26</f>
        <v xml:space="preserve"> 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0" customFormat="1" ht="29.28" customHeight="1">
      <c r="B124" s="204"/>
      <c r="C124" s="205" t="s">
        <v>162</v>
      </c>
      <c r="D124" s="206" t="s">
        <v>66</v>
      </c>
      <c r="E124" s="206" t="s">
        <v>62</v>
      </c>
      <c r="F124" s="206" t="s">
        <v>63</v>
      </c>
      <c r="G124" s="206" t="s">
        <v>163</v>
      </c>
      <c r="H124" s="206" t="s">
        <v>164</v>
      </c>
      <c r="I124" s="207" t="s">
        <v>165</v>
      </c>
      <c r="J124" s="206" t="s">
        <v>149</v>
      </c>
      <c r="K124" s="208" t="s">
        <v>166</v>
      </c>
      <c r="L124" s="209"/>
      <c r="M124" s="94" t="s">
        <v>1</v>
      </c>
      <c r="N124" s="95" t="s">
        <v>45</v>
      </c>
      <c r="O124" s="95" t="s">
        <v>167</v>
      </c>
      <c r="P124" s="95" t="s">
        <v>168</v>
      </c>
      <c r="Q124" s="95" t="s">
        <v>169</v>
      </c>
      <c r="R124" s="95" t="s">
        <v>170</v>
      </c>
      <c r="S124" s="95" t="s">
        <v>171</v>
      </c>
      <c r="T124" s="96" t="s">
        <v>172</v>
      </c>
    </row>
    <row r="125" s="1" customFormat="1" ht="22.8" customHeight="1">
      <c r="B125" s="37"/>
      <c r="C125" s="101" t="s">
        <v>173</v>
      </c>
      <c r="D125" s="38"/>
      <c r="E125" s="38"/>
      <c r="F125" s="38"/>
      <c r="G125" s="38"/>
      <c r="H125" s="38"/>
      <c r="I125" s="148"/>
      <c r="J125" s="210">
        <f>BK125</f>
        <v>0</v>
      </c>
      <c r="K125" s="38"/>
      <c r="L125" s="42"/>
      <c r="M125" s="97"/>
      <c r="N125" s="98"/>
      <c r="O125" s="98"/>
      <c r="P125" s="211">
        <f>P126</f>
        <v>0</v>
      </c>
      <c r="Q125" s="98"/>
      <c r="R125" s="211">
        <f>R126</f>
        <v>8.7432353599999999</v>
      </c>
      <c r="S125" s="98"/>
      <c r="T125" s="212">
        <f>T126</f>
        <v>1.232</v>
      </c>
      <c r="AT125" s="15" t="s">
        <v>80</v>
      </c>
      <c r="AU125" s="15" t="s">
        <v>151</v>
      </c>
      <c r="BK125" s="213">
        <f>BK126</f>
        <v>0</v>
      </c>
    </row>
    <row r="126" s="11" customFormat="1" ht="25.92" customHeight="1">
      <c r="B126" s="214"/>
      <c r="C126" s="215"/>
      <c r="D126" s="216" t="s">
        <v>80</v>
      </c>
      <c r="E126" s="217" t="s">
        <v>174</v>
      </c>
      <c r="F126" s="217" t="s">
        <v>175</v>
      </c>
      <c r="G126" s="215"/>
      <c r="H126" s="215"/>
      <c r="I126" s="218"/>
      <c r="J126" s="219">
        <f>BK126</f>
        <v>0</v>
      </c>
      <c r="K126" s="215"/>
      <c r="L126" s="220"/>
      <c r="M126" s="221"/>
      <c r="N126" s="222"/>
      <c r="O126" s="222"/>
      <c r="P126" s="223">
        <f>P127+P139+P153+P161</f>
        <v>0</v>
      </c>
      <c r="Q126" s="222"/>
      <c r="R126" s="223">
        <f>R127+R139+R153+R161</f>
        <v>8.7432353599999999</v>
      </c>
      <c r="S126" s="222"/>
      <c r="T126" s="224">
        <f>T127+T139+T153+T161</f>
        <v>1.232</v>
      </c>
      <c r="AR126" s="225" t="s">
        <v>88</v>
      </c>
      <c r="AT126" s="226" t="s">
        <v>80</v>
      </c>
      <c r="AU126" s="226" t="s">
        <v>81</v>
      </c>
      <c r="AY126" s="225" t="s">
        <v>176</v>
      </c>
      <c r="BK126" s="227">
        <f>BK127+BK139+BK153+BK161</f>
        <v>0</v>
      </c>
    </row>
    <row r="127" s="11" customFormat="1" ht="22.8" customHeight="1">
      <c r="B127" s="214"/>
      <c r="C127" s="215"/>
      <c r="D127" s="216" t="s">
        <v>80</v>
      </c>
      <c r="E127" s="228" t="s">
        <v>88</v>
      </c>
      <c r="F127" s="228" t="s">
        <v>177</v>
      </c>
      <c r="G127" s="215"/>
      <c r="H127" s="215"/>
      <c r="I127" s="218"/>
      <c r="J127" s="229">
        <f>BK127</f>
        <v>0</v>
      </c>
      <c r="K127" s="215"/>
      <c r="L127" s="220"/>
      <c r="M127" s="221"/>
      <c r="N127" s="222"/>
      <c r="O127" s="222"/>
      <c r="P127" s="223">
        <f>SUM(P128:P138)</f>
        <v>0</v>
      </c>
      <c r="Q127" s="222"/>
      <c r="R127" s="223">
        <f>SUM(R128:R138)</f>
        <v>0.015895360000000001</v>
      </c>
      <c r="S127" s="222"/>
      <c r="T127" s="224">
        <f>SUM(T128:T138)</f>
        <v>0</v>
      </c>
      <c r="AR127" s="225" t="s">
        <v>88</v>
      </c>
      <c r="AT127" s="226" t="s">
        <v>80</v>
      </c>
      <c r="AU127" s="226" t="s">
        <v>88</v>
      </c>
      <c r="AY127" s="225" t="s">
        <v>176</v>
      </c>
      <c r="BK127" s="227">
        <f>SUM(BK128:BK138)</f>
        <v>0</v>
      </c>
    </row>
    <row r="128" s="1" customFormat="1" ht="16.5" customHeight="1">
      <c r="B128" s="37"/>
      <c r="C128" s="230" t="s">
        <v>88</v>
      </c>
      <c r="D128" s="230" t="s">
        <v>178</v>
      </c>
      <c r="E128" s="231" t="s">
        <v>185</v>
      </c>
      <c r="F128" s="232" t="s">
        <v>186</v>
      </c>
      <c r="G128" s="233" t="s">
        <v>181</v>
      </c>
      <c r="H128" s="234">
        <v>50</v>
      </c>
      <c r="I128" s="235"/>
      <c r="J128" s="236">
        <f>ROUND(I128*H128,2)</f>
        <v>0</v>
      </c>
      <c r="K128" s="232" t="s">
        <v>182</v>
      </c>
      <c r="L128" s="42"/>
      <c r="M128" s="237" t="s">
        <v>1</v>
      </c>
      <c r="N128" s="238" t="s">
        <v>46</v>
      </c>
      <c r="O128" s="85"/>
      <c r="P128" s="239">
        <f>O128*H128</f>
        <v>0</v>
      </c>
      <c r="Q128" s="239">
        <v>0.00018000000000000001</v>
      </c>
      <c r="R128" s="239">
        <f>Q128*H128</f>
        <v>0.0090000000000000011</v>
      </c>
      <c r="S128" s="239">
        <v>0</v>
      </c>
      <c r="T128" s="240">
        <f>S128*H128</f>
        <v>0</v>
      </c>
      <c r="AR128" s="241" t="s">
        <v>183</v>
      </c>
      <c r="AT128" s="241" t="s">
        <v>178</v>
      </c>
      <c r="AU128" s="241" t="s">
        <v>90</v>
      </c>
      <c r="AY128" s="15" t="s">
        <v>176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5" t="s">
        <v>88</v>
      </c>
      <c r="BK128" s="242">
        <f>ROUND(I128*H128,2)</f>
        <v>0</v>
      </c>
      <c r="BL128" s="15" t="s">
        <v>183</v>
      </c>
      <c r="BM128" s="241" t="s">
        <v>1081</v>
      </c>
    </row>
    <row r="129" s="1" customFormat="1" ht="24" customHeight="1">
      <c r="B129" s="37"/>
      <c r="C129" s="230" t="s">
        <v>90</v>
      </c>
      <c r="D129" s="230" t="s">
        <v>178</v>
      </c>
      <c r="E129" s="231" t="s">
        <v>796</v>
      </c>
      <c r="F129" s="232" t="s">
        <v>797</v>
      </c>
      <c r="G129" s="233" t="s">
        <v>181</v>
      </c>
      <c r="H129" s="234">
        <v>50</v>
      </c>
      <c r="I129" s="235"/>
      <c r="J129" s="236">
        <f>ROUND(I129*H129,2)</f>
        <v>0</v>
      </c>
      <c r="K129" s="232" t="s">
        <v>182</v>
      </c>
      <c r="L129" s="42"/>
      <c r="M129" s="237" t="s">
        <v>1</v>
      </c>
      <c r="N129" s="238" t="s">
        <v>46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183</v>
      </c>
      <c r="AT129" s="241" t="s">
        <v>178</v>
      </c>
      <c r="AU129" s="241" t="s">
        <v>90</v>
      </c>
      <c r="AY129" s="15" t="s">
        <v>176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5" t="s">
        <v>88</v>
      </c>
      <c r="BK129" s="242">
        <f>ROUND(I129*H129,2)</f>
        <v>0</v>
      </c>
      <c r="BL129" s="15" t="s">
        <v>183</v>
      </c>
      <c r="BM129" s="241" t="s">
        <v>1082</v>
      </c>
    </row>
    <row r="130" s="1" customFormat="1" ht="24" customHeight="1">
      <c r="B130" s="37"/>
      <c r="C130" s="230" t="s">
        <v>188</v>
      </c>
      <c r="D130" s="230" t="s">
        <v>178</v>
      </c>
      <c r="E130" s="231" t="s">
        <v>206</v>
      </c>
      <c r="F130" s="232" t="s">
        <v>207</v>
      </c>
      <c r="G130" s="233" t="s">
        <v>181</v>
      </c>
      <c r="H130" s="234">
        <v>2</v>
      </c>
      <c r="I130" s="235"/>
      <c r="J130" s="236">
        <f>ROUND(I130*H130,2)</f>
        <v>0</v>
      </c>
      <c r="K130" s="232" t="s">
        <v>182</v>
      </c>
      <c r="L130" s="42"/>
      <c r="M130" s="237" t="s">
        <v>1</v>
      </c>
      <c r="N130" s="238" t="s">
        <v>46</v>
      </c>
      <c r="O130" s="85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AR130" s="241" t="s">
        <v>183</v>
      </c>
      <c r="AT130" s="241" t="s">
        <v>178</v>
      </c>
      <c r="AU130" s="241" t="s">
        <v>90</v>
      </c>
      <c r="AY130" s="15" t="s">
        <v>176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5" t="s">
        <v>88</v>
      </c>
      <c r="BK130" s="242">
        <f>ROUND(I130*H130,2)</f>
        <v>0</v>
      </c>
      <c r="BL130" s="15" t="s">
        <v>183</v>
      </c>
      <c r="BM130" s="241" t="s">
        <v>1083</v>
      </c>
    </row>
    <row r="131" s="1" customFormat="1" ht="24" customHeight="1">
      <c r="B131" s="37"/>
      <c r="C131" s="230" t="s">
        <v>183</v>
      </c>
      <c r="D131" s="230" t="s">
        <v>178</v>
      </c>
      <c r="E131" s="231" t="s">
        <v>210</v>
      </c>
      <c r="F131" s="232" t="s">
        <v>211</v>
      </c>
      <c r="G131" s="233" t="s">
        <v>181</v>
      </c>
      <c r="H131" s="234">
        <v>2</v>
      </c>
      <c r="I131" s="235"/>
      <c r="J131" s="236">
        <f>ROUND(I131*H131,2)</f>
        <v>0</v>
      </c>
      <c r="K131" s="232" t="s">
        <v>182</v>
      </c>
      <c r="L131" s="42"/>
      <c r="M131" s="237" t="s">
        <v>1</v>
      </c>
      <c r="N131" s="238" t="s">
        <v>46</v>
      </c>
      <c r="O131" s="85"/>
      <c r="P131" s="239">
        <f>O131*H131</f>
        <v>0</v>
      </c>
      <c r="Q131" s="239">
        <v>0.0034476799999999998</v>
      </c>
      <c r="R131" s="239">
        <f>Q131*H131</f>
        <v>0.0068953599999999997</v>
      </c>
      <c r="S131" s="239">
        <v>0</v>
      </c>
      <c r="T131" s="240">
        <f>S131*H131</f>
        <v>0</v>
      </c>
      <c r="AR131" s="241" t="s">
        <v>183</v>
      </c>
      <c r="AT131" s="241" t="s">
        <v>178</v>
      </c>
      <c r="AU131" s="241" t="s">
        <v>90</v>
      </c>
      <c r="AY131" s="15" t="s">
        <v>176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88</v>
      </c>
      <c r="BK131" s="242">
        <f>ROUND(I131*H131,2)</f>
        <v>0</v>
      </c>
      <c r="BL131" s="15" t="s">
        <v>183</v>
      </c>
      <c r="BM131" s="241" t="s">
        <v>1084</v>
      </c>
    </row>
    <row r="132" s="1" customFormat="1">
      <c r="B132" s="37"/>
      <c r="C132" s="38"/>
      <c r="D132" s="243" t="s">
        <v>197</v>
      </c>
      <c r="E132" s="38"/>
      <c r="F132" s="244" t="s">
        <v>882</v>
      </c>
      <c r="G132" s="38"/>
      <c r="H132" s="38"/>
      <c r="I132" s="148"/>
      <c r="J132" s="38"/>
      <c r="K132" s="38"/>
      <c r="L132" s="42"/>
      <c r="M132" s="245"/>
      <c r="N132" s="85"/>
      <c r="O132" s="85"/>
      <c r="P132" s="85"/>
      <c r="Q132" s="85"/>
      <c r="R132" s="85"/>
      <c r="S132" s="85"/>
      <c r="T132" s="86"/>
      <c r="AT132" s="15" t="s">
        <v>197</v>
      </c>
      <c r="AU132" s="15" t="s">
        <v>90</v>
      </c>
    </row>
    <row r="133" s="12" customFormat="1">
      <c r="B133" s="246"/>
      <c r="C133" s="247"/>
      <c r="D133" s="243" t="s">
        <v>199</v>
      </c>
      <c r="E133" s="248" t="s">
        <v>1</v>
      </c>
      <c r="F133" s="249" t="s">
        <v>90</v>
      </c>
      <c r="G133" s="247"/>
      <c r="H133" s="250">
        <v>2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199</v>
      </c>
      <c r="AU133" s="256" t="s">
        <v>90</v>
      </c>
      <c r="AV133" s="12" t="s">
        <v>90</v>
      </c>
      <c r="AW133" s="12" t="s">
        <v>37</v>
      </c>
      <c r="AX133" s="12" t="s">
        <v>88</v>
      </c>
      <c r="AY133" s="256" t="s">
        <v>176</v>
      </c>
    </row>
    <row r="134" s="1" customFormat="1" ht="16.5" customHeight="1">
      <c r="B134" s="37"/>
      <c r="C134" s="230" t="s">
        <v>201</v>
      </c>
      <c r="D134" s="230" t="s">
        <v>178</v>
      </c>
      <c r="E134" s="231" t="s">
        <v>230</v>
      </c>
      <c r="F134" s="232" t="s">
        <v>231</v>
      </c>
      <c r="G134" s="233" t="s">
        <v>181</v>
      </c>
      <c r="H134" s="234">
        <v>20</v>
      </c>
      <c r="I134" s="235"/>
      <c r="J134" s="236">
        <f>ROUND(I134*H134,2)</f>
        <v>0</v>
      </c>
      <c r="K134" s="232" t="s">
        <v>182</v>
      </c>
      <c r="L134" s="42"/>
      <c r="M134" s="237" t="s">
        <v>1</v>
      </c>
      <c r="N134" s="238" t="s">
        <v>46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183</v>
      </c>
      <c r="AT134" s="241" t="s">
        <v>178</v>
      </c>
      <c r="AU134" s="241" t="s">
        <v>90</v>
      </c>
      <c r="AY134" s="15" t="s">
        <v>176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88</v>
      </c>
      <c r="BK134" s="242">
        <f>ROUND(I134*H134,2)</f>
        <v>0</v>
      </c>
      <c r="BL134" s="15" t="s">
        <v>183</v>
      </c>
      <c r="BM134" s="241" t="s">
        <v>1085</v>
      </c>
    </row>
    <row r="135" s="12" customFormat="1">
      <c r="B135" s="246"/>
      <c r="C135" s="247"/>
      <c r="D135" s="243" t="s">
        <v>199</v>
      </c>
      <c r="E135" s="248" t="s">
        <v>1</v>
      </c>
      <c r="F135" s="249" t="s">
        <v>386</v>
      </c>
      <c r="G135" s="247"/>
      <c r="H135" s="250">
        <v>20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199</v>
      </c>
      <c r="AU135" s="256" t="s">
        <v>90</v>
      </c>
      <c r="AV135" s="12" t="s">
        <v>90</v>
      </c>
      <c r="AW135" s="12" t="s">
        <v>37</v>
      </c>
      <c r="AX135" s="12" t="s">
        <v>88</v>
      </c>
      <c r="AY135" s="256" t="s">
        <v>176</v>
      </c>
    </row>
    <row r="136" s="1" customFormat="1" ht="16.5" customHeight="1">
      <c r="B136" s="37"/>
      <c r="C136" s="230" t="s">
        <v>205</v>
      </c>
      <c r="D136" s="230" t="s">
        <v>178</v>
      </c>
      <c r="E136" s="231" t="s">
        <v>236</v>
      </c>
      <c r="F136" s="232" t="s">
        <v>237</v>
      </c>
      <c r="G136" s="233" t="s">
        <v>181</v>
      </c>
      <c r="H136" s="234">
        <v>20</v>
      </c>
      <c r="I136" s="235"/>
      <c r="J136" s="236">
        <f>ROUND(I136*H136,2)</f>
        <v>0</v>
      </c>
      <c r="K136" s="232" t="s">
        <v>182</v>
      </c>
      <c r="L136" s="42"/>
      <c r="M136" s="237" t="s">
        <v>1</v>
      </c>
      <c r="N136" s="238" t="s">
        <v>46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183</v>
      </c>
      <c r="AT136" s="241" t="s">
        <v>178</v>
      </c>
      <c r="AU136" s="241" t="s">
        <v>90</v>
      </c>
      <c r="AY136" s="15" t="s">
        <v>176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88</v>
      </c>
      <c r="BK136" s="242">
        <f>ROUND(I136*H136,2)</f>
        <v>0</v>
      </c>
      <c r="BL136" s="15" t="s">
        <v>183</v>
      </c>
      <c r="BM136" s="241" t="s">
        <v>1086</v>
      </c>
    </row>
    <row r="137" s="1" customFormat="1" ht="24" customHeight="1">
      <c r="B137" s="37"/>
      <c r="C137" s="230" t="s">
        <v>209</v>
      </c>
      <c r="D137" s="230" t="s">
        <v>178</v>
      </c>
      <c r="E137" s="231" t="s">
        <v>248</v>
      </c>
      <c r="F137" s="232" t="s">
        <v>249</v>
      </c>
      <c r="G137" s="233" t="s">
        <v>195</v>
      </c>
      <c r="H137" s="234">
        <v>2</v>
      </c>
      <c r="I137" s="235"/>
      <c r="J137" s="236">
        <f>ROUND(I137*H137,2)</f>
        <v>0</v>
      </c>
      <c r="K137" s="232" t="s">
        <v>182</v>
      </c>
      <c r="L137" s="42"/>
      <c r="M137" s="237" t="s">
        <v>1</v>
      </c>
      <c r="N137" s="238" t="s">
        <v>46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183</v>
      </c>
      <c r="AT137" s="241" t="s">
        <v>178</v>
      </c>
      <c r="AU137" s="241" t="s">
        <v>90</v>
      </c>
      <c r="AY137" s="15" t="s">
        <v>176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5" t="s">
        <v>88</v>
      </c>
      <c r="BK137" s="242">
        <f>ROUND(I137*H137,2)</f>
        <v>0</v>
      </c>
      <c r="BL137" s="15" t="s">
        <v>183</v>
      </c>
      <c r="BM137" s="241" t="s">
        <v>1087</v>
      </c>
    </row>
    <row r="138" s="12" customFormat="1">
      <c r="B138" s="246"/>
      <c r="C138" s="247"/>
      <c r="D138" s="243" t="s">
        <v>199</v>
      </c>
      <c r="E138" s="248" t="s">
        <v>1</v>
      </c>
      <c r="F138" s="249" t="s">
        <v>1088</v>
      </c>
      <c r="G138" s="247"/>
      <c r="H138" s="250">
        <v>2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199</v>
      </c>
      <c r="AU138" s="256" t="s">
        <v>90</v>
      </c>
      <c r="AV138" s="12" t="s">
        <v>90</v>
      </c>
      <c r="AW138" s="12" t="s">
        <v>37</v>
      </c>
      <c r="AX138" s="12" t="s">
        <v>88</v>
      </c>
      <c r="AY138" s="256" t="s">
        <v>176</v>
      </c>
    </row>
    <row r="139" s="11" customFormat="1" ht="22.8" customHeight="1">
      <c r="B139" s="214"/>
      <c r="C139" s="215"/>
      <c r="D139" s="216" t="s">
        <v>80</v>
      </c>
      <c r="E139" s="228" t="s">
        <v>219</v>
      </c>
      <c r="F139" s="228" t="s">
        <v>315</v>
      </c>
      <c r="G139" s="215"/>
      <c r="H139" s="215"/>
      <c r="I139" s="218"/>
      <c r="J139" s="229">
        <f>BK139</f>
        <v>0</v>
      </c>
      <c r="K139" s="215"/>
      <c r="L139" s="220"/>
      <c r="M139" s="221"/>
      <c r="N139" s="222"/>
      <c r="O139" s="222"/>
      <c r="P139" s="223">
        <f>SUM(P140:P152)</f>
        <v>0</v>
      </c>
      <c r="Q139" s="222"/>
      <c r="R139" s="223">
        <f>SUM(R140:R152)</f>
        <v>8.7273399999999999</v>
      </c>
      <c r="S139" s="222"/>
      <c r="T139" s="224">
        <f>SUM(T140:T152)</f>
        <v>1.232</v>
      </c>
      <c r="AR139" s="225" t="s">
        <v>88</v>
      </c>
      <c r="AT139" s="226" t="s">
        <v>80</v>
      </c>
      <c r="AU139" s="226" t="s">
        <v>88</v>
      </c>
      <c r="AY139" s="225" t="s">
        <v>176</v>
      </c>
      <c r="BK139" s="227">
        <f>SUM(BK140:BK152)</f>
        <v>0</v>
      </c>
    </row>
    <row r="140" s="1" customFormat="1" ht="24" customHeight="1">
      <c r="B140" s="37"/>
      <c r="C140" s="230" t="s">
        <v>214</v>
      </c>
      <c r="D140" s="230" t="s">
        <v>178</v>
      </c>
      <c r="E140" s="231" t="s">
        <v>1089</v>
      </c>
      <c r="F140" s="232" t="s">
        <v>1090</v>
      </c>
      <c r="G140" s="233" t="s">
        <v>181</v>
      </c>
      <c r="H140" s="234">
        <v>10</v>
      </c>
      <c r="I140" s="235"/>
      <c r="J140" s="236">
        <f>ROUND(I140*H140,2)</f>
        <v>0</v>
      </c>
      <c r="K140" s="232" t="s">
        <v>182</v>
      </c>
      <c r="L140" s="42"/>
      <c r="M140" s="237" t="s">
        <v>1</v>
      </c>
      <c r="N140" s="238" t="s">
        <v>46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0.00029999999999999997</v>
      </c>
      <c r="T140" s="240">
        <f>S140*H140</f>
        <v>0.0029999999999999996</v>
      </c>
      <c r="AR140" s="241" t="s">
        <v>183</v>
      </c>
      <c r="AT140" s="241" t="s">
        <v>178</v>
      </c>
      <c r="AU140" s="241" t="s">
        <v>90</v>
      </c>
      <c r="AY140" s="15" t="s">
        <v>176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88</v>
      </c>
      <c r="BK140" s="242">
        <f>ROUND(I140*H140,2)</f>
        <v>0</v>
      </c>
      <c r="BL140" s="15" t="s">
        <v>183</v>
      </c>
      <c r="BM140" s="241" t="s">
        <v>1091</v>
      </c>
    </row>
    <row r="141" s="1" customFormat="1" ht="24" customHeight="1">
      <c r="B141" s="37"/>
      <c r="C141" s="230" t="s">
        <v>219</v>
      </c>
      <c r="D141" s="230" t="s">
        <v>178</v>
      </c>
      <c r="E141" s="231" t="s">
        <v>830</v>
      </c>
      <c r="F141" s="232" t="s">
        <v>831</v>
      </c>
      <c r="G141" s="233" t="s">
        <v>195</v>
      </c>
      <c r="H141" s="234">
        <v>4</v>
      </c>
      <c r="I141" s="235"/>
      <c r="J141" s="236">
        <f>ROUND(I141*H141,2)</f>
        <v>0</v>
      </c>
      <c r="K141" s="232" t="s">
        <v>182</v>
      </c>
      <c r="L141" s="42"/>
      <c r="M141" s="237" t="s">
        <v>1</v>
      </c>
      <c r="N141" s="238" t="s">
        <v>46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0.001</v>
      </c>
      <c r="T141" s="240">
        <f>S141*H141</f>
        <v>0.0040000000000000001</v>
      </c>
      <c r="AR141" s="241" t="s">
        <v>183</v>
      </c>
      <c r="AT141" s="241" t="s">
        <v>178</v>
      </c>
      <c r="AU141" s="241" t="s">
        <v>90</v>
      </c>
      <c r="AY141" s="15" t="s">
        <v>176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5" t="s">
        <v>88</v>
      </c>
      <c r="BK141" s="242">
        <f>ROUND(I141*H141,2)</f>
        <v>0</v>
      </c>
      <c r="BL141" s="15" t="s">
        <v>183</v>
      </c>
      <c r="BM141" s="241" t="s">
        <v>1092</v>
      </c>
    </row>
    <row r="142" s="1" customFormat="1">
      <c r="B142" s="37"/>
      <c r="C142" s="38"/>
      <c r="D142" s="243" t="s">
        <v>197</v>
      </c>
      <c r="E142" s="38"/>
      <c r="F142" s="244" t="s">
        <v>939</v>
      </c>
      <c r="G142" s="38"/>
      <c r="H142" s="38"/>
      <c r="I142" s="148"/>
      <c r="J142" s="38"/>
      <c r="K142" s="38"/>
      <c r="L142" s="42"/>
      <c r="M142" s="245"/>
      <c r="N142" s="85"/>
      <c r="O142" s="85"/>
      <c r="P142" s="85"/>
      <c r="Q142" s="85"/>
      <c r="R142" s="85"/>
      <c r="S142" s="85"/>
      <c r="T142" s="86"/>
      <c r="AT142" s="15" t="s">
        <v>197</v>
      </c>
      <c r="AU142" s="15" t="s">
        <v>90</v>
      </c>
    </row>
    <row r="143" s="1" customFormat="1" ht="24" customHeight="1">
      <c r="B143" s="37"/>
      <c r="C143" s="230" t="s">
        <v>223</v>
      </c>
      <c r="D143" s="230" t="s">
        <v>178</v>
      </c>
      <c r="E143" s="231" t="s">
        <v>419</v>
      </c>
      <c r="F143" s="232" t="s">
        <v>420</v>
      </c>
      <c r="G143" s="233" t="s">
        <v>195</v>
      </c>
      <c r="H143" s="234">
        <v>3</v>
      </c>
      <c r="I143" s="235"/>
      <c r="J143" s="236">
        <f>ROUND(I143*H143,2)</f>
        <v>0</v>
      </c>
      <c r="K143" s="232" t="s">
        <v>182</v>
      </c>
      <c r="L143" s="42"/>
      <c r="M143" s="237" t="s">
        <v>1</v>
      </c>
      <c r="N143" s="238" t="s">
        <v>46</v>
      </c>
      <c r="O143" s="85"/>
      <c r="P143" s="239">
        <f>O143*H143</f>
        <v>0</v>
      </c>
      <c r="Q143" s="239">
        <v>2.5</v>
      </c>
      <c r="R143" s="239">
        <f>Q143*H143</f>
        <v>7.5</v>
      </c>
      <c r="S143" s="239">
        <v>0</v>
      </c>
      <c r="T143" s="240">
        <f>S143*H143</f>
        <v>0</v>
      </c>
      <c r="AR143" s="241" t="s">
        <v>183</v>
      </c>
      <c r="AT143" s="241" t="s">
        <v>178</v>
      </c>
      <c r="AU143" s="241" t="s">
        <v>90</v>
      </c>
      <c r="AY143" s="15" t="s">
        <v>176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5" t="s">
        <v>88</v>
      </c>
      <c r="BK143" s="242">
        <f>ROUND(I143*H143,2)</f>
        <v>0</v>
      </c>
      <c r="BL143" s="15" t="s">
        <v>183</v>
      </c>
      <c r="BM143" s="241" t="s">
        <v>1093</v>
      </c>
    </row>
    <row r="144" s="12" customFormat="1">
      <c r="B144" s="246"/>
      <c r="C144" s="247"/>
      <c r="D144" s="243" t="s">
        <v>199</v>
      </c>
      <c r="E144" s="248" t="s">
        <v>1</v>
      </c>
      <c r="F144" s="249" t="s">
        <v>1094</v>
      </c>
      <c r="G144" s="247"/>
      <c r="H144" s="250">
        <v>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199</v>
      </c>
      <c r="AU144" s="256" t="s">
        <v>90</v>
      </c>
      <c r="AV144" s="12" t="s">
        <v>90</v>
      </c>
      <c r="AW144" s="12" t="s">
        <v>37</v>
      </c>
      <c r="AX144" s="12" t="s">
        <v>81</v>
      </c>
      <c r="AY144" s="256" t="s">
        <v>176</v>
      </c>
    </row>
    <row r="145" s="12" customFormat="1">
      <c r="B145" s="246"/>
      <c r="C145" s="247"/>
      <c r="D145" s="243" t="s">
        <v>199</v>
      </c>
      <c r="E145" s="248" t="s">
        <v>1</v>
      </c>
      <c r="F145" s="249" t="s">
        <v>1095</v>
      </c>
      <c r="G145" s="247"/>
      <c r="H145" s="250">
        <v>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199</v>
      </c>
      <c r="AU145" s="256" t="s">
        <v>90</v>
      </c>
      <c r="AV145" s="12" t="s">
        <v>90</v>
      </c>
      <c r="AW145" s="12" t="s">
        <v>37</v>
      </c>
      <c r="AX145" s="12" t="s">
        <v>81</v>
      </c>
      <c r="AY145" s="256" t="s">
        <v>176</v>
      </c>
    </row>
    <row r="146" s="13" customFormat="1">
      <c r="B146" s="267"/>
      <c r="C146" s="268"/>
      <c r="D146" s="243" t="s">
        <v>199</v>
      </c>
      <c r="E146" s="269" t="s">
        <v>1</v>
      </c>
      <c r="F146" s="270" t="s">
        <v>353</v>
      </c>
      <c r="G146" s="268"/>
      <c r="H146" s="271">
        <v>3</v>
      </c>
      <c r="I146" s="272"/>
      <c r="J146" s="268"/>
      <c r="K146" s="268"/>
      <c r="L146" s="273"/>
      <c r="M146" s="274"/>
      <c r="N146" s="275"/>
      <c r="O146" s="275"/>
      <c r="P146" s="275"/>
      <c r="Q146" s="275"/>
      <c r="R146" s="275"/>
      <c r="S146" s="275"/>
      <c r="T146" s="276"/>
      <c r="AT146" s="277" t="s">
        <v>199</v>
      </c>
      <c r="AU146" s="277" t="s">
        <v>90</v>
      </c>
      <c r="AV146" s="13" t="s">
        <v>183</v>
      </c>
      <c r="AW146" s="13" t="s">
        <v>37</v>
      </c>
      <c r="AX146" s="13" t="s">
        <v>88</v>
      </c>
      <c r="AY146" s="277" t="s">
        <v>176</v>
      </c>
    </row>
    <row r="147" s="1" customFormat="1" ht="16.5" customHeight="1">
      <c r="B147" s="37"/>
      <c r="C147" s="230" t="s">
        <v>229</v>
      </c>
      <c r="D147" s="230" t="s">
        <v>178</v>
      </c>
      <c r="E147" s="231" t="s">
        <v>415</v>
      </c>
      <c r="F147" s="232" t="s">
        <v>416</v>
      </c>
      <c r="G147" s="233" t="s">
        <v>195</v>
      </c>
      <c r="H147" s="234">
        <v>3</v>
      </c>
      <c r="I147" s="235"/>
      <c r="J147" s="236">
        <f>ROUND(I147*H147,2)</f>
        <v>0</v>
      </c>
      <c r="K147" s="232" t="s">
        <v>182</v>
      </c>
      <c r="L147" s="42"/>
      <c r="M147" s="237" t="s">
        <v>1</v>
      </c>
      <c r="N147" s="238" t="s">
        <v>46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183</v>
      </c>
      <c r="AT147" s="241" t="s">
        <v>178</v>
      </c>
      <c r="AU147" s="241" t="s">
        <v>90</v>
      </c>
      <c r="AY147" s="15" t="s">
        <v>176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5" t="s">
        <v>88</v>
      </c>
      <c r="BK147" s="242">
        <f>ROUND(I147*H147,2)</f>
        <v>0</v>
      </c>
      <c r="BL147" s="15" t="s">
        <v>183</v>
      </c>
      <c r="BM147" s="241" t="s">
        <v>1096</v>
      </c>
    </row>
    <row r="148" s="1" customFormat="1" ht="24" customHeight="1">
      <c r="B148" s="37"/>
      <c r="C148" s="230" t="s">
        <v>235</v>
      </c>
      <c r="D148" s="230" t="s">
        <v>178</v>
      </c>
      <c r="E148" s="231" t="s">
        <v>402</v>
      </c>
      <c r="F148" s="232" t="s">
        <v>403</v>
      </c>
      <c r="G148" s="233" t="s">
        <v>181</v>
      </c>
      <c r="H148" s="234">
        <v>10</v>
      </c>
      <c r="I148" s="235"/>
      <c r="J148" s="236">
        <f>ROUND(I148*H148,2)</f>
        <v>0</v>
      </c>
      <c r="K148" s="232" t="s">
        <v>182</v>
      </c>
      <c r="L148" s="42"/>
      <c r="M148" s="237" t="s">
        <v>1</v>
      </c>
      <c r="N148" s="238" t="s">
        <v>46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0.1225</v>
      </c>
      <c r="T148" s="240">
        <f>S148*H148</f>
        <v>1.2250000000000001</v>
      </c>
      <c r="AR148" s="241" t="s">
        <v>183</v>
      </c>
      <c r="AT148" s="241" t="s">
        <v>178</v>
      </c>
      <c r="AU148" s="241" t="s">
        <v>90</v>
      </c>
      <c r="AY148" s="15" t="s">
        <v>176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88</v>
      </c>
      <c r="BK148" s="242">
        <f>ROUND(I148*H148,2)</f>
        <v>0</v>
      </c>
      <c r="BL148" s="15" t="s">
        <v>183</v>
      </c>
      <c r="BM148" s="241" t="s">
        <v>1097</v>
      </c>
    </row>
    <row r="149" s="1" customFormat="1" ht="24" customHeight="1">
      <c r="B149" s="37"/>
      <c r="C149" s="230" t="s">
        <v>239</v>
      </c>
      <c r="D149" s="230" t="s">
        <v>178</v>
      </c>
      <c r="E149" s="231" t="s">
        <v>424</v>
      </c>
      <c r="F149" s="232" t="s">
        <v>425</v>
      </c>
      <c r="G149" s="233" t="s">
        <v>181</v>
      </c>
      <c r="H149" s="234">
        <v>10</v>
      </c>
      <c r="I149" s="235"/>
      <c r="J149" s="236">
        <f>ROUND(I149*H149,2)</f>
        <v>0</v>
      </c>
      <c r="K149" s="232" t="s">
        <v>182</v>
      </c>
      <c r="L149" s="42"/>
      <c r="M149" s="237" t="s">
        <v>1</v>
      </c>
      <c r="N149" s="238" t="s">
        <v>46</v>
      </c>
      <c r="O149" s="85"/>
      <c r="P149" s="239">
        <f>O149*H149</f>
        <v>0</v>
      </c>
      <c r="Q149" s="239">
        <v>0.122734</v>
      </c>
      <c r="R149" s="239">
        <f>Q149*H149</f>
        <v>1.2273399999999999</v>
      </c>
      <c r="S149" s="239">
        <v>0</v>
      </c>
      <c r="T149" s="240">
        <f>S149*H149</f>
        <v>0</v>
      </c>
      <c r="AR149" s="241" t="s">
        <v>183</v>
      </c>
      <c r="AT149" s="241" t="s">
        <v>178</v>
      </c>
      <c r="AU149" s="241" t="s">
        <v>90</v>
      </c>
      <c r="AY149" s="15" t="s">
        <v>176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5" t="s">
        <v>88</v>
      </c>
      <c r="BK149" s="242">
        <f>ROUND(I149*H149,2)</f>
        <v>0</v>
      </c>
      <c r="BL149" s="15" t="s">
        <v>183</v>
      </c>
      <c r="BM149" s="241" t="s">
        <v>1098</v>
      </c>
    </row>
    <row r="150" s="12" customFormat="1">
      <c r="B150" s="246"/>
      <c r="C150" s="247"/>
      <c r="D150" s="243" t="s">
        <v>199</v>
      </c>
      <c r="E150" s="248" t="s">
        <v>1</v>
      </c>
      <c r="F150" s="249" t="s">
        <v>223</v>
      </c>
      <c r="G150" s="247"/>
      <c r="H150" s="250">
        <v>10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AT150" s="256" t="s">
        <v>199</v>
      </c>
      <c r="AU150" s="256" t="s">
        <v>90</v>
      </c>
      <c r="AV150" s="12" t="s">
        <v>90</v>
      </c>
      <c r="AW150" s="12" t="s">
        <v>37</v>
      </c>
      <c r="AX150" s="12" t="s">
        <v>88</v>
      </c>
      <c r="AY150" s="256" t="s">
        <v>176</v>
      </c>
    </row>
    <row r="151" s="1" customFormat="1" ht="24" customHeight="1">
      <c r="B151" s="37"/>
      <c r="C151" s="230" t="s">
        <v>244</v>
      </c>
      <c r="D151" s="230" t="s">
        <v>178</v>
      </c>
      <c r="E151" s="231" t="s">
        <v>1099</v>
      </c>
      <c r="F151" s="232" t="s">
        <v>1100</v>
      </c>
      <c r="G151" s="233" t="s">
        <v>181</v>
      </c>
      <c r="H151" s="234">
        <v>8</v>
      </c>
      <c r="I151" s="235"/>
      <c r="J151" s="236">
        <f>ROUND(I151*H151,2)</f>
        <v>0</v>
      </c>
      <c r="K151" s="232" t="s">
        <v>182</v>
      </c>
      <c r="L151" s="42"/>
      <c r="M151" s="237" t="s">
        <v>1</v>
      </c>
      <c r="N151" s="238" t="s">
        <v>46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183</v>
      </c>
      <c r="AT151" s="241" t="s">
        <v>178</v>
      </c>
      <c r="AU151" s="241" t="s">
        <v>90</v>
      </c>
      <c r="AY151" s="15" t="s">
        <v>176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5" t="s">
        <v>88</v>
      </c>
      <c r="BK151" s="242">
        <f>ROUND(I151*H151,2)</f>
        <v>0</v>
      </c>
      <c r="BL151" s="15" t="s">
        <v>183</v>
      </c>
      <c r="BM151" s="241" t="s">
        <v>1101</v>
      </c>
    </row>
    <row r="152" s="1" customFormat="1" ht="24" customHeight="1">
      <c r="B152" s="37"/>
      <c r="C152" s="230" t="s">
        <v>8</v>
      </c>
      <c r="D152" s="230" t="s">
        <v>178</v>
      </c>
      <c r="E152" s="231" t="s">
        <v>1102</v>
      </c>
      <c r="F152" s="232" t="s">
        <v>1103</v>
      </c>
      <c r="G152" s="233" t="s">
        <v>181</v>
      </c>
      <c r="H152" s="234">
        <v>8</v>
      </c>
      <c r="I152" s="235"/>
      <c r="J152" s="236">
        <f>ROUND(I152*H152,2)</f>
        <v>0</v>
      </c>
      <c r="K152" s="232" t="s">
        <v>182</v>
      </c>
      <c r="L152" s="42"/>
      <c r="M152" s="237" t="s">
        <v>1</v>
      </c>
      <c r="N152" s="238" t="s">
        <v>46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183</v>
      </c>
      <c r="AT152" s="241" t="s">
        <v>178</v>
      </c>
      <c r="AU152" s="241" t="s">
        <v>90</v>
      </c>
      <c r="AY152" s="15" t="s">
        <v>176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5" t="s">
        <v>88</v>
      </c>
      <c r="BK152" s="242">
        <f>ROUND(I152*H152,2)</f>
        <v>0</v>
      </c>
      <c r="BL152" s="15" t="s">
        <v>183</v>
      </c>
      <c r="BM152" s="241" t="s">
        <v>1104</v>
      </c>
    </row>
    <row r="153" s="11" customFormat="1" ht="22.8" customHeight="1">
      <c r="B153" s="214"/>
      <c r="C153" s="215"/>
      <c r="D153" s="216" t="s">
        <v>80</v>
      </c>
      <c r="E153" s="228" t="s">
        <v>437</v>
      </c>
      <c r="F153" s="228" t="s">
        <v>438</v>
      </c>
      <c r="G153" s="215"/>
      <c r="H153" s="215"/>
      <c r="I153" s="218"/>
      <c r="J153" s="229">
        <f>BK153</f>
        <v>0</v>
      </c>
      <c r="K153" s="215"/>
      <c r="L153" s="220"/>
      <c r="M153" s="221"/>
      <c r="N153" s="222"/>
      <c r="O153" s="222"/>
      <c r="P153" s="223">
        <f>SUM(P154:P160)</f>
        <v>0</v>
      </c>
      <c r="Q153" s="222"/>
      <c r="R153" s="223">
        <f>SUM(R154:R160)</f>
        <v>0</v>
      </c>
      <c r="S153" s="222"/>
      <c r="T153" s="224">
        <f>SUM(T154:T160)</f>
        <v>0</v>
      </c>
      <c r="AR153" s="225" t="s">
        <v>88</v>
      </c>
      <c r="AT153" s="226" t="s">
        <v>80</v>
      </c>
      <c r="AU153" s="226" t="s">
        <v>88</v>
      </c>
      <c r="AY153" s="225" t="s">
        <v>176</v>
      </c>
      <c r="BK153" s="227">
        <f>SUM(BK154:BK160)</f>
        <v>0</v>
      </c>
    </row>
    <row r="154" s="1" customFormat="1" ht="24" customHeight="1">
      <c r="B154" s="37"/>
      <c r="C154" s="230" t="s">
        <v>255</v>
      </c>
      <c r="D154" s="230" t="s">
        <v>178</v>
      </c>
      <c r="E154" s="231" t="s">
        <v>440</v>
      </c>
      <c r="F154" s="232" t="s">
        <v>850</v>
      </c>
      <c r="G154" s="233" t="s">
        <v>284</v>
      </c>
      <c r="H154" s="234">
        <v>1.232</v>
      </c>
      <c r="I154" s="235"/>
      <c r="J154" s="236">
        <f>ROUND(I154*H154,2)</f>
        <v>0</v>
      </c>
      <c r="K154" s="232" t="s">
        <v>182</v>
      </c>
      <c r="L154" s="42"/>
      <c r="M154" s="237" t="s">
        <v>1</v>
      </c>
      <c r="N154" s="238" t="s">
        <v>46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183</v>
      </c>
      <c r="AT154" s="241" t="s">
        <v>178</v>
      </c>
      <c r="AU154" s="241" t="s">
        <v>90</v>
      </c>
      <c r="AY154" s="15" t="s">
        <v>176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88</v>
      </c>
      <c r="BK154" s="242">
        <f>ROUND(I154*H154,2)</f>
        <v>0</v>
      </c>
      <c r="BL154" s="15" t="s">
        <v>183</v>
      </c>
      <c r="BM154" s="241" t="s">
        <v>1105</v>
      </c>
    </row>
    <row r="155" s="1" customFormat="1" ht="24" customHeight="1">
      <c r="B155" s="37"/>
      <c r="C155" s="230" t="s">
        <v>261</v>
      </c>
      <c r="D155" s="230" t="s">
        <v>178</v>
      </c>
      <c r="E155" s="231" t="s">
        <v>852</v>
      </c>
      <c r="F155" s="232" t="s">
        <v>853</v>
      </c>
      <c r="G155" s="233" t="s">
        <v>284</v>
      </c>
      <c r="H155" s="234">
        <v>3.2290000000000001</v>
      </c>
      <c r="I155" s="235"/>
      <c r="J155" s="236">
        <f>ROUND(I155*H155,2)</f>
        <v>0</v>
      </c>
      <c r="K155" s="232" t="s">
        <v>182</v>
      </c>
      <c r="L155" s="42"/>
      <c r="M155" s="237" t="s">
        <v>1</v>
      </c>
      <c r="N155" s="238" t="s">
        <v>46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183</v>
      </c>
      <c r="AT155" s="241" t="s">
        <v>178</v>
      </c>
      <c r="AU155" s="241" t="s">
        <v>90</v>
      </c>
      <c r="AY155" s="15" t="s">
        <v>176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88</v>
      </c>
      <c r="BK155" s="242">
        <f>ROUND(I155*H155,2)</f>
        <v>0</v>
      </c>
      <c r="BL155" s="15" t="s">
        <v>183</v>
      </c>
      <c r="BM155" s="241" t="s">
        <v>1106</v>
      </c>
    </row>
    <row r="156" s="12" customFormat="1">
      <c r="B156" s="246"/>
      <c r="C156" s="247"/>
      <c r="D156" s="243" t="s">
        <v>199</v>
      </c>
      <c r="E156" s="248" t="s">
        <v>1</v>
      </c>
      <c r="F156" s="249" t="s">
        <v>1107</v>
      </c>
      <c r="G156" s="247"/>
      <c r="H156" s="250">
        <v>3.2290000000000001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AT156" s="256" t="s">
        <v>199</v>
      </c>
      <c r="AU156" s="256" t="s">
        <v>90</v>
      </c>
      <c r="AV156" s="12" t="s">
        <v>90</v>
      </c>
      <c r="AW156" s="12" t="s">
        <v>37</v>
      </c>
      <c r="AX156" s="12" t="s">
        <v>88</v>
      </c>
      <c r="AY156" s="256" t="s">
        <v>176</v>
      </c>
    </row>
    <row r="157" s="1" customFormat="1" ht="24" customHeight="1">
      <c r="B157" s="37"/>
      <c r="C157" s="230" t="s">
        <v>266</v>
      </c>
      <c r="D157" s="230" t="s">
        <v>178</v>
      </c>
      <c r="E157" s="231" t="s">
        <v>462</v>
      </c>
      <c r="F157" s="232" t="s">
        <v>463</v>
      </c>
      <c r="G157" s="233" t="s">
        <v>284</v>
      </c>
      <c r="H157" s="234">
        <v>64.579999999999998</v>
      </c>
      <c r="I157" s="235"/>
      <c r="J157" s="236">
        <f>ROUND(I157*H157,2)</f>
        <v>0</v>
      </c>
      <c r="K157" s="232" t="s">
        <v>182</v>
      </c>
      <c r="L157" s="42"/>
      <c r="M157" s="237" t="s">
        <v>1</v>
      </c>
      <c r="N157" s="238" t="s">
        <v>46</v>
      </c>
      <c r="O157" s="85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AR157" s="241" t="s">
        <v>183</v>
      </c>
      <c r="AT157" s="241" t="s">
        <v>178</v>
      </c>
      <c r="AU157" s="241" t="s">
        <v>90</v>
      </c>
      <c r="AY157" s="15" t="s">
        <v>176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5" t="s">
        <v>88</v>
      </c>
      <c r="BK157" s="242">
        <f>ROUND(I157*H157,2)</f>
        <v>0</v>
      </c>
      <c r="BL157" s="15" t="s">
        <v>183</v>
      </c>
      <c r="BM157" s="241" t="s">
        <v>1108</v>
      </c>
    </row>
    <row r="158" s="12" customFormat="1">
      <c r="B158" s="246"/>
      <c r="C158" s="247"/>
      <c r="D158" s="243" t="s">
        <v>199</v>
      </c>
      <c r="E158" s="248" t="s">
        <v>1</v>
      </c>
      <c r="F158" s="249" t="s">
        <v>1109</v>
      </c>
      <c r="G158" s="247"/>
      <c r="H158" s="250">
        <v>64.579999999999998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199</v>
      </c>
      <c r="AU158" s="256" t="s">
        <v>90</v>
      </c>
      <c r="AV158" s="12" t="s">
        <v>90</v>
      </c>
      <c r="AW158" s="12" t="s">
        <v>37</v>
      </c>
      <c r="AX158" s="12" t="s">
        <v>88</v>
      </c>
      <c r="AY158" s="256" t="s">
        <v>176</v>
      </c>
    </row>
    <row r="159" s="1" customFormat="1" ht="24" customHeight="1">
      <c r="B159" s="37"/>
      <c r="C159" s="230" t="s">
        <v>273</v>
      </c>
      <c r="D159" s="230" t="s">
        <v>178</v>
      </c>
      <c r="E159" s="231" t="s">
        <v>467</v>
      </c>
      <c r="F159" s="232" t="s">
        <v>468</v>
      </c>
      <c r="G159" s="233" t="s">
        <v>284</v>
      </c>
      <c r="H159" s="234">
        <v>1.232</v>
      </c>
      <c r="I159" s="235"/>
      <c r="J159" s="236">
        <f>ROUND(I159*H159,2)</f>
        <v>0</v>
      </c>
      <c r="K159" s="232" t="s">
        <v>182</v>
      </c>
      <c r="L159" s="42"/>
      <c r="M159" s="237" t="s">
        <v>1</v>
      </c>
      <c r="N159" s="238" t="s">
        <v>46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183</v>
      </c>
      <c r="AT159" s="241" t="s">
        <v>178</v>
      </c>
      <c r="AU159" s="241" t="s">
        <v>90</v>
      </c>
      <c r="AY159" s="15" t="s">
        <v>176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5" t="s">
        <v>88</v>
      </c>
      <c r="BK159" s="242">
        <f>ROUND(I159*H159,2)</f>
        <v>0</v>
      </c>
      <c r="BL159" s="15" t="s">
        <v>183</v>
      </c>
      <c r="BM159" s="241" t="s">
        <v>1110</v>
      </c>
    </row>
    <row r="160" s="1" customFormat="1" ht="16.5" customHeight="1">
      <c r="B160" s="37"/>
      <c r="C160" s="230" t="s">
        <v>278</v>
      </c>
      <c r="D160" s="230" t="s">
        <v>178</v>
      </c>
      <c r="E160" s="231" t="s">
        <v>766</v>
      </c>
      <c r="F160" s="232" t="s">
        <v>767</v>
      </c>
      <c r="G160" s="233" t="s">
        <v>284</v>
      </c>
      <c r="H160" s="234">
        <v>1.232</v>
      </c>
      <c r="I160" s="235"/>
      <c r="J160" s="236">
        <f>ROUND(I160*H160,2)</f>
        <v>0</v>
      </c>
      <c r="K160" s="232" t="s">
        <v>182</v>
      </c>
      <c r="L160" s="42"/>
      <c r="M160" s="237" t="s">
        <v>1</v>
      </c>
      <c r="N160" s="238" t="s">
        <v>46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AR160" s="241" t="s">
        <v>183</v>
      </c>
      <c r="AT160" s="241" t="s">
        <v>178</v>
      </c>
      <c r="AU160" s="241" t="s">
        <v>90</v>
      </c>
      <c r="AY160" s="15" t="s">
        <v>176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5" t="s">
        <v>88</v>
      </c>
      <c r="BK160" s="242">
        <f>ROUND(I160*H160,2)</f>
        <v>0</v>
      </c>
      <c r="BL160" s="15" t="s">
        <v>183</v>
      </c>
      <c r="BM160" s="241" t="s">
        <v>1111</v>
      </c>
    </row>
    <row r="161" s="11" customFormat="1" ht="22.8" customHeight="1">
      <c r="B161" s="214"/>
      <c r="C161" s="215"/>
      <c r="D161" s="216" t="s">
        <v>80</v>
      </c>
      <c r="E161" s="228" t="s">
        <v>470</v>
      </c>
      <c r="F161" s="228" t="s">
        <v>471</v>
      </c>
      <c r="G161" s="215"/>
      <c r="H161" s="215"/>
      <c r="I161" s="218"/>
      <c r="J161" s="229">
        <f>BK161</f>
        <v>0</v>
      </c>
      <c r="K161" s="215"/>
      <c r="L161" s="220"/>
      <c r="M161" s="221"/>
      <c r="N161" s="222"/>
      <c r="O161" s="222"/>
      <c r="P161" s="223">
        <f>SUM(P162:P166)</f>
        <v>0</v>
      </c>
      <c r="Q161" s="222"/>
      <c r="R161" s="223">
        <f>SUM(R162:R166)</f>
        <v>0</v>
      </c>
      <c r="S161" s="222"/>
      <c r="T161" s="224">
        <f>SUM(T162:T166)</f>
        <v>0</v>
      </c>
      <c r="AR161" s="225" t="s">
        <v>88</v>
      </c>
      <c r="AT161" s="226" t="s">
        <v>80</v>
      </c>
      <c r="AU161" s="226" t="s">
        <v>88</v>
      </c>
      <c r="AY161" s="225" t="s">
        <v>176</v>
      </c>
      <c r="BK161" s="227">
        <f>SUM(BK162:BK166)</f>
        <v>0</v>
      </c>
    </row>
    <row r="162" s="1" customFormat="1" ht="24" customHeight="1">
      <c r="B162" s="37"/>
      <c r="C162" s="230" t="s">
        <v>7</v>
      </c>
      <c r="D162" s="230" t="s">
        <v>178</v>
      </c>
      <c r="E162" s="231" t="s">
        <v>473</v>
      </c>
      <c r="F162" s="232" t="s">
        <v>474</v>
      </c>
      <c r="G162" s="233" t="s">
        <v>284</v>
      </c>
      <c r="H162" s="234">
        <v>26.228999999999999</v>
      </c>
      <c r="I162" s="235"/>
      <c r="J162" s="236">
        <f>ROUND(I162*H162,2)</f>
        <v>0</v>
      </c>
      <c r="K162" s="232" t="s">
        <v>182</v>
      </c>
      <c r="L162" s="42"/>
      <c r="M162" s="237" t="s">
        <v>1</v>
      </c>
      <c r="N162" s="238" t="s">
        <v>46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183</v>
      </c>
      <c r="AT162" s="241" t="s">
        <v>178</v>
      </c>
      <c r="AU162" s="241" t="s">
        <v>90</v>
      </c>
      <c r="AY162" s="15" t="s">
        <v>176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5" t="s">
        <v>88</v>
      </c>
      <c r="BK162" s="242">
        <f>ROUND(I162*H162,2)</f>
        <v>0</v>
      </c>
      <c r="BL162" s="15" t="s">
        <v>183</v>
      </c>
      <c r="BM162" s="241" t="s">
        <v>1112</v>
      </c>
    </row>
    <row r="163" s="12" customFormat="1">
      <c r="B163" s="246"/>
      <c r="C163" s="247"/>
      <c r="D163" s="243" t="s">
        <v>199</v>
      </c>
      <c r="E163" s="247"/>
      <c r="F163" s="249" t="s">
        <v>1113</v>
      </c>
      <c r="G163" s="247"/>
      <c r="H163" s="250">
        <v>26.228999999999999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199</v>
      </c>
      <c r="AU163" s="256" t="s">
        <v>90</v>
      </c>
      <c r="AV163" s="12" t="s">
        <v>90</v>
      </c>
      <c r="AW163" s="12" t="s">
        <v>4</v>
      </c>
      <c r="AX163" s="12" t="s">
        <v>88</v>
      </c>
      <c r="AY163" s="256" t="s">
        <v>176</v>
      </c>
    </row>
    <row r="164" s="1" customFormat="1" ht="24" customHeight="1">
      <c r="B164" s="37"/>
      <c r="C164" s="230" t="s">
        <v>287</v>
      </c>
      <c r="D164" s="230" t="s">
        <v>178</v>
      </c>
      <c r="E164" s="231" t="s">
        <v>477</v>
      </c>
      <c r="F164" s="232" t="s">
        <v>478</v>
      </c>
      <c r="G164" s="233" t="s">
        <v>284</v>
      </c>
      <c r="H164" s="234">
        <v>8.7430000000000003</v>
      </c>
      <c r="I164" s="235"/>
      <c r="J164" s="236">
        <f>ROUND(I164*H164,2)</f>
        <v>0</v>
      </c>
      <c r="K164" s="232" t="s">
        <v>182</v>
      </c>
      <c r="L164" s="42"/>
      <c r="M164" s="237" t="s">
        <v>1</v>
      </c>
      <c r="N164" s="238" t="s">
        <v>46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183</v>
      </c>
      <c r="AT164" s="241" t="s">
        <v>178</v>
      </c>
      <c r="AU164" s="241" t="s">
        <v>90</v>
      </c>
      <c r="AY164" s="15" t="s">
        <v>176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5" t="s">
        <v>88</v>
      </c>
      <c r="BK164" s="242">
        <f>ROUND(I164*H164,2)</f>
        <v>0</v>
      </c>
      <c r="BL164" s="15" t="s">
        <v>183</v>
      </c>
      <c r="BM164" s="241" t="s">
        <v>1114</v>
      </c>
    </row>
    <row r="165" s="1" customFormat="1" ht="24" customHeight="1">
      <c r="B165" s="37"/>
      <c r="C165" s="230" t="s">
        <v>292</v>
      </c>
      <c r="D165" s="230" t="s">
        <v>178</v>
      </c>
      <c r="E165" s="231" t="s">
        <v>481</v>
      </c>
      <c r="F165" s="232" t="s">
        <v>482</v>
      </c>
      <c r="G165" s="233" t="s">
        <v>284</v>
      </c>
      <c r="H165" s="234">
        <v>17.486000000000001</v>
      </c>
      <c r="I165" s="235"/>
      <c r="J165" s="236">
        <f>ROUND(I165*H165,2)</f>
        <v>0</v>
      </c>
      <c r="K165" s="232" t="s">
        <v>182</v>
      </c>
      <c r="L165" s="42"/>
      <c r="M165" s="237" t="s">
        <v>1</v>
      </c>
      <c r="N165" s="238" t="s">
        <v>46</v>
      </c>
      <c r="O165" s="85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AR165" s="241" t="s">
        <v>183</v>
      </c>
      <c r="AT165" s="241" t="s">
        <v>178</v>
      </c>
      <c r="AU165" s="241" t="s">
        <v>90</v>
      </c>
      <c r="AY165" s="15" t="s">
        <v>176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5" t="s">
        <v>88</v>
      </c>
      <c r="BK165" s="242">
        <f>ROUND(I165*H165,2)</f>
        <v>0</v>
      </c>
      <c r="BL165" s="15" t="s">
        <v>183</v>
      </c>
      <c r="BM165" s="241" t="s">
        <v>1115</v>
      </c>
    </row>
    <row r="166" s="12" customFormat="1">
      <c r="B166" s="246"/>
      <c r="C166" s="247"/>
      <c r="D166" s="243" t="s">
        <v>199</v>
      </c>
      <c r="E166" s="247"/>
      <c r="F166" s="249" t="s">
        <v>1116</v>
      </c>
      <c r="G166" s="247"/>
      <c r="H166" s="250">
        <v>17.486000000000001</v>
      </c>
      <c r="I166" s="251"/>
      <c r="J166" s="247"/>
      <c r="K166" s="247"/>
      <c r="L166" s="252"/>
      <c r="M166" s="278"/>
      <c r="N166" s="279"/>
      <c r="O166" s="279"/>
      <c r="P166" s="279"/>
      <c r="Q166" s="279"/>
      <c r="R166" s="279"/>
      <c r="S166" s="279"/>
      <c r="T166" s="280"/>
      <c r="AT166" s="256" t="s">
        <v>199</v>
      </c>
      <c r="AU166" s="256" t="s">
        <v>90</v>
      </c>
      <c r="AV166" s="12" t="s">
        <v>90</v>
      </c>
      <c r="AW166" s="12" t="s">
        <v>4</v>
      </c>
      <c r="AX166" s="12" t="s">
        <v>88</v>
      </c>
      <c r="AY166" s="256" t="s">
        <v>176</v>
      </c>
    </row>
    <row r="167" s="1" customFormat="1" ht="6.96" customHeight="1">
      <c r="B167" s="60"/>
      <c r="C167" s="61"/>
      <c r="D167" s="61"/>
      <c r="E167" s="61"/>
      <c r="F167" s="61"/>
      <c r="G167" s="61"/>
      <c r="H167" s="61"/>
      <c r="I167" s="181"/>
      <c r="J167" s="61"/>
      <c r="K167" s="61"/>
      <c r="L167" s="42"/>
    </row>
  </sheetData>
  <sheetProtection sheet="1" autoFilter="0" formatColumns="0" formatRows="0" objects="1" scenarios="1" spinCount="100000" saltValue="PpVB0MGz6CfopuGsyn5dfZut41T7fOR6jWXO5ZWi+E0vuN/MwEvjnIC6pMAcpyjxcZw9oYmN1XHy4GemHYlusw==" hashValue="KSN6BhM6e4f0auXtb21+e4s5hKbjEbAEmmqKxBH/PgMfeCa0jBoRHgWZOkprjVMeGqQByWVsvk1AH3/fHmLRmw==" algorithmName="SHA-512" password="CC35"/>
  <autoFilter ref="C124:K1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141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1079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1117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ROUND(J126,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ROUND((SUM(BE126:BE138)),  2)</f>
        <v>0</v>
      </c>
      <c r="I35" s="162">
        <v>0.20999999999999999</v>
      </c>
      <c r="J35" s="161">
        <f>ROUND(((SUM(BE126:BE138))*I35),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ROUND((SUM(BF126:BF138)),  2)</f>
        <v>0</v>
      </c>
      <c r="I36" s="162">
        <v>0.14999999999999999</v>
      </c>
      <c r="J36" s="161">
        <f>ROUND(((SUM(BF126:BF138))*I36),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ROUND((SUM(BG126:BG138)),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ROUND((SUM(BH126:BH138)),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ROUND((SUM(BI126:BI138)),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1079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 06 - VRN - Propustek v km 54,274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J126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J127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J128</f>
        <v>0</v>
      </c>
      <c r="K100" s="127"/>
      <c r="L100" s="203"/>
    </row>
    <row r="101" s="8" customFormat="1" ht="24.96" customHeight="1">
      <c r="B101" s="191"/>
      <c r="C101" s="192"/>
      <c r="D101" s="193" t="s">
        <v>488</v>
      </c>
      <c r="E101" s="194"/>
      <c r="F101" s="194"/>
      <c r="G101" s="194"/>
      <c r="H101" s="194"/>
      <c r="I101" s="195"/>
      <c r="J101" s="196">
        <f>J130</f>
        <v>0</v>
      </c>
      <c r="K101" s="192"/>
      <c r="L101" s="197"/>
    </row>
    <row r="102" s="9" customFormat="1" ht="19.92" customHeight="1">
      <c r="B102" s="198"/>
      <c r="C102" s="127"/>
      <c r="D102" s="199" t="s">
        <v>490</v>
      </c>
      <c r="E102" s="200"/>
      <c r="F102" s="200"/>
      <c r="G102" s="200"/>
      <c r="H102" s="200"/>
      <c r="I102" s="201"/>
      <c r="J102" s="202">
        <f>J131</f>
        <v>0</v>
      </c>
      <c r="K102" s="127"/>
      <c r="L102" s="203"/>
    </row>
    <row r="103" s="9" customFormat="1" ht="19.92" customHeight="1">
      <c r="B103" s="198"/>
      <c r="C103" s="127"/>
      <c r="D103" s="199" t="s">
        <v>491</v>
      </c>
      <c r="E103" s="200"/>
      <c r="F103" s="200"/>
      <c r="G103" s="200"/>
      <c r="H103" s="200"/>
      <c r="I103" s="201"/>
      <c r="J103" s="202">
        <f>J134</f>
        <v>0</v>
      </c>
      <c r="K103" s="127"/>
      <c r="L103" s="203"/>
    </row>
    <row r="104" s="9" customFormat="1" ht="19.92" customHeight="1">
      <c r="B104" s="198"/>
      <c r="C104" s="127"/>
      <c r="D104" s="199" t="s">
        <v>492</v>
      </c>
      <c r="E104" s="200"/>
      <c r="F104" s="200"/>
      <c r="G104" s="200"/>
      <c r="H104" s="200"/>
      <c r="I104" s="201"/>
      <c r="J104" s="202">
        <f>J137</f>
        <v>0</v>
      </c>
      <c r="K104" s="127"/>
      <c r="L104" s="203"/>
    </row>
    <row r="105" s="1" customFormat="1" ht="21.84" customHeight="1">
      <c r="B105" s="37"/>
      <c r="C105" s="38"/>
      <c r="D105" s="38"/>
      <c r="E105" s="38"/>
      <c r="F105" s="38"/>
      <c r="G105" s="38"/>
      <c r="H105" s="38"/>
      <c r="I105" s="148"/>
      <c r="J105" s="38"/>
      <c r="K105" s="38"/>
      <c r="L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81"/>
      <c r="J106" s="61"/>
      <c r="K106" s="61"/>
      <c r="L106" s="42"/>
    </row>
    <row r="110" s="1" customFormat="1" ht="6.96" customHeight="1">
      <c r="B110" s="62"/>
      <c r="C110" s="63"/>
      <c r="D110" s="63"/>
      <c r="E110" s="63"/>
      <c r="F110" s="63"/>
      <c r="G110" s="63"/>
      <c r="H110" s="63"/>
      <c r="I110" s="184"/>
      <c r="J110" s="63"/>
      <c r="K110" s="63"/>
      <c r="L110" s="42"/>
    </row>
    <row r="111" s="1" customFormat="1" ht="24.96" customHeight="1">
      <c r="B111" s="37"/>
      <c r="C111" s="21" t="s">
        <v>161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12" customHeight="1">
      <c r="B113" s="37"/>
      <c r="C113" s="30" t="s">
        <v>16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6.5" customHeight="1">
      <c r="B114" s="37"/>
      <c r="C114" s="38"/>
      <c r="D114" s="38"/>
      <c r="E114" s="185" t="str">
        <f>E7</f>
        <v>Oprava mostních objektů v úseku Hlinsko v čechách - Žďárec u Skutče</v>
      </c>
      <c r="F114" s="30"/>
      <c r="G114" s="30"/>
      <c r="H114" s="30"/>
      <c r="I114" s="148"/>
      <c r="J114" s="38"/>
      <c r="K114" s="38"/>
      <c r="L114" s="42"/>
    </row>
    <row r="115" ht="12" customHeight="1">
      <c r="B115" s="19"/>
      <c r="C115" s="30" t="s">
        <v>143</v>
      </c>
      <c r="D115" s="20"/>
      <c r="E115" s="20"/>
      <c r="F115" s="20"/>
      <c r="G115" s="20"/>
      <c r="H115" s="20"/>
      <c r="I115" s="140"/>
      <c r="J115" s="20"/>
      <c r="K115" s="20"/>
      <c r="L115" s="18"/>
    </row>
    <row r="116" s="1" customFormat="1" ht="16.5" customHeight="1">
      <c r="B116" s="37"/>
      <c r="C116" s="38"/>
      <c r="D116" s="38"/>
      <c r="E116" s="185" t="s">
        <v>1079</v>
      </c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0" t="s">
        <v>145</v>
      </c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6.5" customHeight="1">
      <c r="B118" s="37"/>
      <c r="C118" s="38"/>
      <c r="D118" s="38"/>
      <c r="E118" s="70" t="str">
        <f>E11</f>
        <v>SO 06 - VRN - Propustek v km 54,274</v>
      </c>
      <c r="F118" s="38"/>
      <c r="G118" s="38"/>
      <c r="H118" s="38"/>
      <c r="I118" s="148"/>
      <c r="J118" s="38"/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0" t="s">
        <v>22</v>
      </c>
      <c r="D120" s="38"/>
      <c r="E120" s="38"/>
      <c r="F120" s="25" t="str">
        <f>F14</f>
        <v xml:space="preserve"> </v>
      </c>
      <c r="G120" s="38"/>
      <c r="H120" s="38"/>
      <c r="I120" s="150" t="s">
        <v>24</v>
      </c>
      <c r="J120" s="73" t="str">
        <f>IF(J14="","",J14)</f>
        <v>29. 5. 2019</v>
      </c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15.15" customHeight="1">
      <c r="B122" s="37"/>
      <c r="C122" s="30" t="s">
        <v>28</v>
      </c>
      <c r="D122" s="38"/>
      <c r="E122" s="38"/>
      <c r="F122" s="25" t="str">
        <f>E17</f>
        <v>SŽDC s.o., OŘ Hradec Králové</v>
      </c>
      <c r="G122" s="38"/>
      <c r="H122" s="38"/>
      <c r="I122" s="150" t="s">
        <v>36</v>
      </c>
      <c r="J122" s="35" t="str">
        <f>E23</f>
        <v xml:space="preserve"> </v>
      </c>
      <c r="K122" s="38"/>
      <c r="L122" s="42"/>
    </row>
    <row r="123" s="1" customFormat="1" ht="15.15" customHeight="1">
      <c r="B123" s="37"/>
      <c r="C123" s="30" t="s">
        <v>34</v>
      </c>
      <c r="D123" s="38"/>
      <c r="E123" s="38"/>
      <c r="F123" s="25" t="str">
        <f>IF(E20="","",E20)</f>
        <v>Vyplň údaj</v>
      </c>
      <c r="G123" s="38"/>
      <c r="H123" s="38"/>
      <c r="I123" s="150" t="s">
        <v>38</v>
      </c>
      <c r="J123" s="35" t="str">
        <f>E26</f>
        <v xml:space="preserve"> </v>
      </c>
      <c r="K123" s="38"/>
      <c r="L123" s="42"/>
    </row>
    <row r="124" s="1" customFormat="1" ht="10.32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0" customFormat="1" ht="29.28" customHeight="1">
      <c r="B125" s="204"/>
      <c r="C125" s="205" t="s">
        <v>162</v>
      </c>
      <c r="D125" s="206" t="s">
        <v>66</v>
      </c>
      <c r="E125" s="206" t="s">
        <v>62</v>
      </c>
      <c r="F125" s="206" t="s">
        <v>63</v>
      </c>
      <c r="G125" s="206" t="s">
        <v>163</v>
      </c>
      <c r="H125" s="206" t="s">
        <v>164</v>
      </c>
      <c r="I125" s="207" t="s">
        <v>165</v>
      </c>
      <c r="J125" s="206" t="s">
        <v>149</v>
      </c>
      <c r="K125" s="208" t="s">
        <v>166</v>
      </c>
      <c r="L125" s="209"/>
      <c r="M125" s="94" t="s">
        <v>1</v>
      </c>
      <c r="N125" s="95" t="s">
        <v>45</v>
      </c>
      <c r="O125" s="95" t="s">
        <v>167</v>
      </c>
      <c r="P125" s="95" t="s">
        <v>168</v>
      </c>
      <c r="Q125" s="95" t="s">
        <v>169</v>
      </c>
      <c r="R125" s="95" t="s">
        <v>170</v>
      </c>
      <c r="S125" s="95" t="s">
        <v>171</v>
      </c>
      <c r="T125" s="96" t="s">
        <v>172</v>
      </c>
    </row>
    <row r="126" s="1" customFormat="1" ht="22.8" customHeight="1">
      <c r="B126" s="37"/>
      <c r="C126" s="101" t="s">
        <v>173</v>
      </c>
      <c r="D126" s="38"/>
      <c r="E126" s="38"/>
      <c r="F126" s="38"/>
      <c r="G126" s="38"/>
      <c r="H126" s="38"/>
      <c r="I126" s="148"/>
      <c r="J126" s="210">
        <f>BK126</f>
        <v>0</v>
      </c>
      <c r="K126" s="38"/>
      <c r="L126" s="42"/>
      <c r="M126" s="97"/>
      <c r="N126" s="98"/>
      <c r="O126" s="98"/>
      <c r="P126" s="211">
        <f>P127+P130</f>
        <v>0</v>
      </c>
      <c r="Q126" s="98"/>
      <c r="R126" s="211">
        <f>R127+R130</f>
        <v>0.1845</v>
      </c>
      <c r="S126" s="98"/>
      <c r="T126" s="212">
        <f>T127+T130</f>
        <v>0</v>
      </c>
      <c r="AT126" s="15" t="s">
        <v>80</v>
      </c>
      <c r="AU126" s="15" t="s">
        <v>151</v>
      </c>
      <c r="BK126" s="213">
        <f>BK127+BK130</f>
        <v>0</v>
      </c>
    </row>
    <row r="127" s="11" customFormat="1" ht="25.92" customHeight="1">
      <c r="B127" s="214"/>
      <c r="C127" s="215"/>
      <c r="D127" s="216" t="s">
        <v>80</v>
      </c>
      <c r="E127" s="217" t="s">
        <v>174</v>
      </c>
      <c r="F127" s="217" t="s">
        <v>175</v>
      </c>
      <c r="G127" s="215"/>
      <c r="H127" s="215"/>
      <c r="I127" s="218"/>
      <c r="J127" s="219">
        <f>BK127</f>
        <v>0</v>
      </c>
      <c r="K127" s="215"/>
      <c r="L127" s="220"/>
      <c r="M127" s="221"/>
      <c r="N127" s="222"/>
      <c r="O127" s="222"/>
      <c r="P127" s="223">
        <f>P128</f>
        <v>0</v>
      </c>
      <c r="Q127" s="222"/>
      <c r="R127" s="223">
        <f>R128</f>
        <v>0.1845</v>
      </c>
      <c r="S127" s="222"/>
      <c r="T127" s="224">
        <f>T128</f>
        <v>0</v>
      </c>
      <c r="AR127" s="225" t="s">
        <v>88</v>
      </c>
      <c r="AT127" s="226" t="s">
        <v>80</v>
      </c>
      <c r="AU127" s="226" t="s">
        <v>81</v>
      </c>
      <c r="AY127" s="225" t="s">
        <v>176</v>
      </c>
      <c r="BK127" s="227">
        <f>BK128</f>
        <v>0</v>
      </c>
    </row>
    <row r="128" s="11" customFormat="1" ht="22.8" customHeight="1">
      <c r="B128" s="214"/>
      <c r="C128" s="215"/>
      <c r="D128" s="216" t="s">
        <v>80</v>
      </c>
      <c r="E128" s="228" t="s">
        <v>88</v>
      </c>
      <c r="F128" s="228" t="s">
        <v>177</v>
      </c>
      <c r="G128" s="215"/>
      <c r="H128" s="215"/>
      <c r="I128" s="218"/>
      <c r="J128" s="229">
        <f>BK128</f>
        <v>0</v>
      </c>
      <c r="K128" s="215"/>
      <c r="L128" s="220"/>
      <c r="M128" s="221"/>
      <c r="N128" s="222"/>
      <c r="O128" s="222"/>
      <c r="P128" s="223">
        <f>P129</f>
        <v>0</v>
      </c>
      <c r="Q128" s="222"/>
      <c r="R128" s="223">
        <f>R129</f>
        <v>0.1845</v>
      </c>
      <c r="S128" s="222"/>
      <c r="T128" s="224">
        <f>T129</f>
        <v>0</v>
      </c>
      <c r="AR128" s="225" t="s">
        <v>88</v>
      </c>
      <c r="AT128" s="226" t="s">
        <v>80</v>
      </c>
      <c r="AU128" s="226" t="s">
        <v>88</v>
      </c>
      <c r="AY128" s="225" t="s">
        <v>176</v>
      </c>
      <c r="BK128" s="227">
        <f>BK129</f>
        <v>0</v>
      </c>
    </row>
    <row r="129" s="1" customFormat="1" ht="24" customHeight="1">
      <c r="B129" s="37"/>
      <c r="C129" s="230" t="s">
        <v>88</v>
      </c>
      <c r="D129" s="230" t="s">
        <v>178</v>
      </c>
      <c r="E129" s="231" t="s">
        <v>493</v>
      </c>
      <c r="F129" s="232" t="s">
        <v>494</v>
      </c>
      <c r="G129" s="233" t="s">
        <v>319</v>
      </c>
      <c r="H129" s="234">
        <v>5</v>
      </c>
      <c r="I129" s="235"/>
      <c r="J129" s="236">
        <f>ROUND(I129*H129,2)</f>
        <v>0</v>
      </c>
      <c r="K129" s="232" t="s">
        <v>182</v>
      </c>
      <c r="L129" s="42"/>
      <c r="M129" s="237" t="s">
        <v>1</v>
      </c>
      <c r="N129" s="238" t="s">
        <v>46</v>
      </c>
      <c r="O129" s="85"/>
      <c r="P129" s="239">
        <f>O129*H129</f>
        <v>0</v>
      </c>
      <c r="Q129" s="239">
        <v>0.036900000000000002</v>
      </c>
      <c r="R129" s="239">
        <f>Q129*H129</f>
        <v>0.1845</v>
      </c>
      <c r="S129" s="239">
        <v>0</v>
      </c>
      <c r="T129" s="240">
        <f>S129*H129</f>
        <v>0</v>
      </c>
      <c r="AR129" s="241" t="s">
        <v>183</v>
      </c>
      <c r="AT129" s="241" t="s">
        <v>178</v>
      </c>
      <c r="AU129" s="241" t="s">
        <v>90</v>
      </c>
      <c r="AY129" s="15" t="s">
        <v>176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5" t="s">
        <v>88</v>
      </c>
      <c r="BK129" s="242">
        <f>ROUND(I129*H129,2)</f>
        <v>0</v>
      </c>
      <c r="BL129" s="15" t="s">
        <v>183</v>
      </c>
      <c r="BM129" s="241" t="s">
        <v>1118</v>
      </c>
    </row>
    <row r="130" s="11" customFormat="1" ht="25.92" customHeight="1">
      <c r="B130" s="214"/>
      <c r="C130" s="215"/>
      <c r="D130" s="216" t="s">
        <v>80</v>
      </c>
      <c r="E130" s="217" t="s">
        <v>517</v>
      </c>
      <c r="F130" s="217" t="s">
        <v>518</v>
      </c>
      <c r="G130" s="215"/>
      <c r="H130" s="215"/>
      <c r="I130" s="218"/>
      <c r="J130" s="219">
        <f>BK130</f>
        <v>0</v>
      </c>
      <c r="K130" s="215"/>
      <c r="L130" s="220"/>
      <c r="M130" s="221"/>
      <c r="N130" s="222"/>
      <c r="O130" s="222"/>
      <c r="P130" s="223">
        <f>P131+P134+P137</f>
        <v>0</v>
      </c>
      <c r="Q130" s="222"/>
      <c r="R130" s="223">
        <f>R131+R134+R137</f>
        <v>0</v>
      </c>
      <c r="S130" s="222"/>
      <c r="T130" s="224">
        <f>T131+T134+T137</f>
        <v>0</v>
      </c>
      <c r="AR130" s="225" t="s">
        <v>201</v>
      </c>
      <c r="AT130" s="226" t="s">
        <v>80</v>
      </c>
      <c r="AU130" s="226" t="s">
        <v>81</v>
      </c>
      <c r="AY130" s="225" t="s">
        <v>176</v>
      </c>
      <c r="BK130" s="227">
        <f>BK131+BK134+BK137</f>
        <v>0</v>
      </c>
    </row>
    <row r="131" s="11" customFormat="1" ht="22.8" customHeight="1">
      <c r="B131" s="214"/>
      <c r="C131" s="215"/>
      <c r="D131" s="216" t="s">
        <v>80</v>
      </c>
      <c r="E131" s="228" t="s">
        <v>526</v>
      </c>
      <c r="F131" s="228" t="s">
        <v>527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SUM(P132:P133)</f>
        <v>0</v>
      </c>
      <c r="Q131" s="222"/>
      <c r="R131" s="223">
        <f>SUM(R132:R133)</f>
        <v>0</v>
      </c>
      <c r="S131" s="222"/>
      <c r="T131" s="224">
        <f>SUM(T132:T133)</f>
        <v>0</v>
      </c>
      <c r="AR131" s="225" t="s">
        <v>201</v>
      </c>
      <c r="AT131" s="226" t="s">
        <v>80</v>
      </c>
      <c r="AU131" s="226" t="s">
        <v>88</v>
      </c>
      <c r="AY131" s="225" t="s">
        <v>176</v>
      </c>
      <c r="BK131" s="227">
        <f>SUM(BK132:BK133)</f>
        <v>0</v>
      </c>
    </row>
    <row r="132" s="1" customFormat="1" ht="16.5" customHeight="1">
      <c r="B132" s="37"/>
      <c r="C132" s="230" t="s">
        <v>90</v>
      </c>
      <c r="D132" s="230" t="s">
        <v>178</v>
      </c>
      <c r="E132" s="231" t="s">
        <v>528</v>
      </c>
      <c r="F132" s="232" t="s">
        <v>527</v>
      </c>
      <c r="G132" s="233" t="s">
        <v>523</v>
      </c>
      <c r="H132" s="234">
        <v>1</v>
      </c>
      <c r="I132" s="235"/>
      <c r="J132" s="236">
        <f>ROUND(I132*H132,2)</f>
        <v>0</v>
      </c>
      <c r="K132" s="232" t="s">
        <v>182</v>
      </c>
      <c r="L132" s="42"/>
      <c r="M132" s="237" t="s">
        <v>1</v>
      </c>
      <c r="N132" s="238" t="s">
        <v>46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524</v>
      </c>
      <c r="AT132" s="241" t="s">
        <v>178</v>
      </c>
      <c r="AU132" s="241" t="s">
        <v>90</v>
      </c>
      <c r="AY132" s="15" t="s">
        <v>176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88</v>
      </c>
      <c r="BK132" s="242">
        <f>ROUND(I132*H132,2)</f>
        <v>0</v>
      </c>
      <c r="BL132" s="15" t="s">
        <v>524</v>
      </c>
      <c r="BM132" s="241" t="s">
        <v>1119</v>
      </c>
    </row>
    <row r="133" s="1" customFormat="1" ht="16.5" customHeight="1">
      <c r="B133" s="37"/>
      <c r="C133" s="230" t="s">
        <v>188</v>
      </c>
      <c r="D133" s="230" t="s">
        <v>178</v>
      </c>
      <c r="E133" s="231" t="s">
        <v>533</v>
      </c>
      <c r="F133" s="232" t="s">
        <v>534</v>
      </c>
      <c r="G133" s="233" t="s">
        <v>523</v>
      </c>
      <c r="H133" s="234">
        <v>1</v>
      </c>
      <c r="I133" s="235"/>
      <c r="J133" s="236">
        <f>ROUND(I133*H133,2)</f>
        <v>0</v>
      </c>
      <c r="K133" s="232" t="s">
        <v>182</v>
      </c>
      <c r="L133" s="42"/>
      <c r="M133" s="237" t="s">
        <v>1</v>
      </c>
      <c r="N133" s="238" t="s">
        <v>46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524</v>
      </c>
      <c r="AT133" s="241" t="s">
        <v>178</v>
      </c>
      <c r="AU133" s="241" t="s">
        <v>90</v>
      </c>
      <c r="AY133" s="15" t="s">
        <v>176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88</v>
      </c>
      <c r="BK133" s="242">
        <f>ROUND(I133*H133,2)</f>
        <v>0</v>
      </c>
      <c r="BL133" s="15" t="s">
        <v>524</v>
      </c>
      <c r="BM133" s="241" t="s">
        <v>1120</v>
      </c>
    </row>
    <row r="134" s="11" customFormat="1" ht="22.8" customHeight="1">
      <c r="B134" s="214"/>
      <c r="C134" s="215"/>
      <c r="D134" s="216" t="s">
        <v>80</v>
      </c>
      <c r="E134" s="228" t="s">
        <v>536</v>
      </c>
      <c r="F134" s="228" t="s">
        <v>537</v>
      </c>
      <c r="G134" s="215"/>
      <c r="H134" s="215"/>
      <c r="I134" s="218"/>
      <c r="J134" s="229">
        <f>BK134</f>
        <v>0</v>
      </c>
      <c r="K134" s="215"/>
      <c r="L134" s="220"/>
      <c r="M134" s="221"/>
      <c r="N134" s="222"/>
      <c r="O134" s="222"/>
      <c r="P134" s="223">
        <f>SUM(P135:P136)</f>
        <v>0</v>
      </c>
      <c r="Q134" s="222"/>
      <c r="R134" s="223">
        <f>SUM(R135:R136)</f>
        <v>0</v>
      </c>
      <c r="S134" s="222"/>
      <c r="T134" s="224">
        <f>SUM(T135:T136)</f>
        <v>0</v>
      </c>
      <c r="AR134" s="225" t="s">
        <v>201</v>
      </c>
      <c r="AT134" s="226" t="s">
        <v>80</v>
      </c>
      <c r="AU134" s="226" t="s">
        <v>88</v>
      </c>
      <c r="AY134" s="225" t="s">
        <v>176</v>
      </c>
      <c r="BK134" s="227">
        <f>SUM(BK135:BK136)</f>
        <v>0</v>
      </c>
    </row>
    <row r="135" s="1" customFormat="1" ht="16.5" customHeight="1">
      <c r="B135" s="37"/>
      <c r="C135" s="230" t="s">
        <v>183</v>
      </c>
      <c r="D135" s="230" t="s">
        <v>178</v>
      </c>
      <c r="E135" s="231" t="s">
        <v>538</v>
      </c>
      <c r="F135" s="232" t="s">
        <v>539</v>
      </c>
      <c r="G135" s="233" t="s">
        <v>523</v>
      </c>
      <c r="H135" s="234">
        <v>48</v>
      </c>
      <c r="I135" s="235"/>
      <c r="J135" s="236">
        <f>ROUND(I135*H135,2)</f>
        <v>0</v>
      </c>
      <c r="K135" s="232" t="s">
        <v>182</v>
      </c>
      <c r="L135" s="42"/>
      <c r="M135" s="237" t="s">
        <v>1</v>
      </c>
      <c r="N135" s="238" t="s">
        <v>46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524</v>
      </c>
      <c r="AT135" s="241" t="s">
        <v>178</v>
      </c>
      <c r="AU135" s="241" t="s">
        <v>90</v>
      </c>
      <c r="AY135" s="15" t="s">
        <v>176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88</v>
      </c>
      <c r="BK135" s="242">
        <f>ROUND(I135*H135,2)</f>
        <v>0</v>
      </c>
      <c r="BL135" s="15" t="s">
        <v>524</v>
      </c>
      <c r="BM135" s="241" t="s">
        <v>1121</v>
      </c>
    </row>
    <row r="136" s="1" customFormat="1">
      <c r="B136" s="37"/>
      <c r="C136" s="38"/>
      <c r="D136" s="243" t="s">
        <v>197</v>
      </c>
      <c r="E136" s="38"/>
      <c r="F136" s="244" t="s">
        <v>541</v>
      </c>
      <c r="G136" s="38"/>
      <c r="H136" s="38"/>
      <c r="I136" s="148"/>
      <c r="J136" s="38"/>
      <c r="K136" s="38"/>
      <c r="L136" s="42"/>
      <c r="M136" s="245"/>
      <c r="N136" s="85"/>
      <c r="O136" s="85"/>
      <c r="P136" s="85"/>
      <c r="Q136" s="85"/>
      <c r="R136" s="85"/>
      <c r="S136" s="85"/>
      <c r="T136" s="86"/>
      <c r="AT136" s="15" t="s">
        <v>197</v>
      </c>
      <c r="AU136" s="15" t="s">
        <v>90</v>
      </c>
    </row>
    <row r="137" s="11" customFormat="1" ht="22.8" customHeight="1">
      <c r="B137" s="214"/>
      <c r="C137" s="215"/>
      <c r="D137" s="216" t="s">
        <v>80</v>
      </c>
      <c r="E137" s="228" t="s">
        <v>542</v>
      </c>
      <c r="F137" s="228" t="s">
        <v>543</v>
      </c>
      <c r="G137" s="215"/>
      <c r="H137" s="215"/>
      <c r="I137" s="218"/>
      <c r="J137" s="229">
        <f>BK137</f>
        <v>0</v>
      </c>
      <c r="K137" s="215"/>
      <c r="L137" s="220"/>
      <c r="M137" s="221"/>
      <c r="N137" s="222"/>
      <c r="O137" s="222"/>
      <c r="P137" s="223">
        <f>P138</f>
        <v>0</v>
      </c>
      <c r="Q137" s="222"/>
      <c r="R137" s="223">
        <f>R138</f>
        <v>0</v>
      </c>
      <c r="S137" s="222"/>
      <c r="T137" s="224">
        <f>T138</f>
        <v>0</v>
      </c>
      <c r="AR137" s="225" t="s">
        <v>201</v>
      </c>
      <c r="AT137" s="226" t="s">
        <v>80</v>
      </c>
      <c r="AU137" s="226" t="s">
        <v>88</v>
      </c>
      <c r="AY137" s="225" t="s">
        <v>176</v>
      </c>
      <c r="BK137" s="227">
        <f>BK138</f>
        <v>0</v>
      </c>
    </row>
    <row r="138" s="1" customFormat="1" ht="16.5" customHeight="1">
      <c r="B138" s="37"/>
      <c r="C138" s="230" t="s">
        <v>201</v>
      </c>
      <c r="D138" s="230" t="s">
        <v>178</v>
      </c>
      <c r="E138" s="231" t="s">
        <v>544</v>
      </c>
      <c r="F138" s="232" t="s">
        <v>545</v>
      </c>
      <c r="G138" s="233" t="s">
        <v>523</v>
      </c>
      <c r="H138" s="234">
        <v>1</v>
      </c>
      <c r="I138" s="235"/>
      <c r="J138" s="236">
        <f>ROUND(I138*H138,2)</f>
        <v>0</v>
      </c>
      <c r="K138" s="232" t="s">
        <v>182</v>
      </c>
      <c r="L138" s="42"/>
      <c r="M138" s="281" t="s">
        <v>1</v>
      </c>
      <c r="N138" s="282" t="s">
        <v>46</v>
      </c>
      <c r="O138" s="283"/>
      <c r="P138" s="284">
        <f>O138*H138</f>
        <v>0</v>
      </c>
      <c r="Q138" s="284">
        <v>0</v>
      </c>
      <c r="R138" s="284">
        <f>Q138*H138</f>
        <v>0</v>
      </c>
      <c r="S138" s="284">
        <v>0</v>
      </c>
      <c r="T138" s="285">
        <f>S138*H138</f>
        <v>0</v>
      </c>
      <c r="AR138" s="241" t="s">
        <v>524</v>
      </c>
      <c r="AT138" s="241" t="s">
        <v>178</v>
      </c>
      <c r="AU138" s="241" t="s">
        <v>90</v>
      </c>
      <c r="AY138" s="15" t="s">
        <v>176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5" t="s">
        <v>88</v>
      </c>
      <c r="BK138" s="242">
        <f>ROUND(I138*H138,2)</f>
        <v>0</v>
      </c>
      <c r="BL138" s="15" t="s">
        <v>524</v>
      </c>
      <c r="BM138" s="241" t="s">
        <v>1122</v>
      </c>
    </row>
    <row r="139" s="1" customFormat="1" ht="6.96" customHeight="1">
      <c r="B139" s="60"/>
      <c r="C139" s="61"/>
      <c r="D139" s="61"/>
      <c r="E139" s="61"/>
      <c r="F139" s="61"/>
      <c r="G139" s="61"/>
      <c r="H139" s="61"/>
      <c r="I139" s="181"/>
      <c r="J139" s="61"/>
      <c r="K139" s="61"/>
      <c r="L139" s="42"/>
    </row>
  </sheetData>
  <sheetProtection sheet="1" autoFilter="0" formatColumns="0" formatRows="0" objects="1" scenarios="1" spinCount="100000" saltValue="F3gq17aF6jvhoN6Z0sCKUxYayAe4GMg2xwaA/vCuAndtZZjDKUWRzUrDsNZlLdyUop8ldcmHTUl3grg/LpFb5g==" hashValue="abrLCW3rFsvDEnTpBFXJYpa4I7bb9cTyMBrKRg0EGo7aOgl3eogQhNqwmdme2eAMDQ1pP3XpJ0YrzcQ3uCnD8g==" algorithmName="SHA-512" password="CC35"/>
  <autoFilter ref="C125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95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144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146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ROUND(J129,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ROUND((SUM(BE129:BE266)),  2)</f>
        <v>0</v>
      </c>
      <c r="I35" s="162">
        <v>0.20999999999999999</v>
      </c>
      <c r="J35" s="161">
        <f>ROUND(((SUM(BE129:BE266))*I35),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ROUND((SUM(BF129:BF266)),  2)</f>
        <v>0</v>
      </c>
      <c r="I36" s="162">
        <v>0.14999999999999999</v>
      </c>
      <c r="J36" s="161">
        <f>ROUND(((SUM(BF129:BF266))*I36),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ROUND((SUM(BG129:BG266)),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ROUND((SUM(BH129:BH266)),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ROUND((SUM(BI129:BI266)),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144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SO01 - stavební část - Most v km 45,766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J129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J130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J131</f>
        <v>0</v>
      </c>
      <c r="K100" s="127"/>
      <c r="L100" s="203"/>
    </row>
    <row r="101" s="8" customFormat="1" ht="24.96" customHeight="1">
      <c r="B101" s="191"/>
      <c r="C101" s="192"/>
      <c r="D101" s="193" t="s">
        <v>154</v>
      </c>
      <c r="E101" s="194"/>
      <c r="F101" s="194"/>
      <c r="G101" s="194"/>
      <c r="H101" s="194"/>
      <c r="I101" s="195"/>
      <c r="J101" s="196">
        <f>J157</f>
        <v>0</v>
      </c>
      <c r="K101" s="192"/>
      <c r="L101" s="197"/>
    </row>
    <row r="102" s="9" customFormat="1" ht="19.92" customHeight="1">
      <c r="B102" s="198"/>
      <c r="C102" s="127"/>
      <c r="D102" s="199" t="s">
        <v>155</v>
      </c>
      <c r="E102" s="200"/>
      <c r="F102" s="200"/>
      <c r="G102" s="200"/>
      <c r="H102" s="200"/>
      <c r="I102" s="201"/>
      <c r="J102" s="202">
        <f>J158</f>
        <v>0</v>
      </c>
      <c r="K102" s="127"/>
      <c r="L102" s="203"/>
    </row>
    <row r="103" s="9" customFormat="1" ht="19.92" customHeight="1">
      <c r="B103" s="198"/>
      <c r="C103" s="127"/>
      <c r="D103" s="199" t="s">
        <v>156</v>
      </c>
      <c r="E103" s="200"/>
      <c r="F103" s="200"/>
      <c r="G103" s="200"/>
      <c r="H103" s="200"/>
      <c r="I103" s="201"/>
      <c r="J103" s="202">
        <f>J175</f>
        <v>0</v>
      </c>
      <c r="K103" s="127"/>
      <c r="L103" s="203"/>
    </row>
    <row r="104" s="9" customFormat="1" ht="19.92" customHeight="1">
      <c r="B104" s="198"/>
      <c r="C104" s="127"/>
      <c r="D104" s="199" t="s">
        <v>157</v>
      </c>
      <c r="E104" s="200"/>
      <c r="F104" s="200"/>
      <c r="G104" s="200"/>
      <c r="H104" s="200"/>
      <c r="I104" s="201"/>
      <c r="J104" s="202">
        <f>J181</f>
        <v>0</v>
      </c>
      <c r="K104" s="127"/>
      <c r="L104" s="203"/>
    </row>
    <row r="105" s="9" customFormat="1" ht="19.92" customHeight="1">
      <c r="B105" s="198"/>
      <c r="C105" s="127"/>
      <c r="D105" s="199" t="s">
        <v>158</v>
      </c>
      <c r="E105" s="200"/>
      <c r="F105" s="200"/>
      <c r="G105" s="200"/>
      <c r="H105" s="200"/>
      <c r="I105" s="201"/>
      <c r="J105" s="202">
        <f>J185</f>
        <v>0</v>
      </c>
      <c r="K105" s="127"/>
      <c r="L105" s="203"/>
    </row>
    <row r="106" s="9" customFormat="1" ht="19.92" customHeight="1">
      <c r="B106" s="198"/>
      <c r="C106" s="127"/>
      <c r="D106" s="199" t="s">
        <v>159</v>
      </c>
      <c r="E106" s="200"/>
      <c r="F106" s="200"/>
      <c r="G106" s="200"/>
      <c r="H106" s="200"/>
      <c r="I106" s="201"/>
      <c r="J106" s="202">
        <f>J251</f>
        <v>0</v>
      </c>
      <c r="K106" s="127"/>
      <c r="L106" s="203"/>
    </row>
    <row r="107" s="9" customFormat="1" ht="19.92" customHeight="1">
      <c r="B107" s="198"/>
      <c r="C107" s="127"/>
      <c r="D107" s="199" t="s">
        <v>160</v>
      </c>
      <c r="E107" s="200"/>
      <c r="F107" s="200"/>
      <c r="G107" s="200"/>
      <c r="H107" s="200"/>
      <c r="I107" s="201"/>
      <c r="J107" s="202">
        <f>J262</f>
        <v>0</v>
      </c>
      <c r="K107" s="127"/>
      <c r="L107" s="203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81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84"/>
      <c r="J113" s="63"/>
      <c r="K113" s="63"/>
      <c r="L113" s="42"/>
    </row>
    <row r="114" s="1" customFormat="1" ht="24.96" customHeight="1">
      <c r="B114" s="37"/>
      <c r="C114" s="21" t="s">
        <v>161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0" t="s">
        <v>16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185" t="str">
        <f>E7</f>
        <v>Oprava mostních objektů v úseku Hlinsko v čechách - Žďárec u Skutče</v>
      </c>
      <c r="F117" s="30"/>
      <c r="G117" s="30"/>
      <c r="H117" s="30"/>
      <c r="I117" s="148"/>
      <c r="J117" s="38"/>
      <c r="K117" s="38"/>
      <c r="L117" s="42"/>
    </row>
    <row r="118" ht="12" customHeight="1">
      <c r="B118" s="19"/>
      <c r="C118" s="30" t="s">
        <v>143</v>
      </c>
      <c r="D118" s="20"/>
      <c r="E118" s="20"/>
      <c r="F118" s="20"/>
      <c r="G118" s="20"/>
      <c r="H118" s="20"/>
      <c r="I118" s="140"/>
      <c r="J118" s="20"/>
      <c r="K118" s="20"/>
      <c r="L118" s="18"/>
    </row>
    <row r="119" s="1" customFormat="1" ht="16.5" customHeight="1">
      <c r="B119" s="37"/>
      <c r="C119" s="38"/>
      <c r="D119" s="38"/>
      <c r="E119" s="185" t="s">
        <v>144</v>
      </c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0" t="s">
        <v>145</v>
      </c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E11</f>
        <v>SO01 - stavební část - Most v km 45,766</v>
      </c>
      <c r="F121" s="38"/>
      <c r="G121" s="38"/>
      <c r="H121" s="38"/>
      <c r="I121" s="14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2" customHeight="1">
      <c r="B123" s="37"/>
      <c r="C123" s="30" t="s">
        <v>22</v>
      </c>
      <c r="D123" s="38"/>
      <c r="E123" s="38"/>
      <c r="F123" s="25" t="str">
        <f>F14</f>
        <v xml:space="preserve"> </v>
      </c>
      <c r="G123" s="38"/>
      <c r="H123" s="38"/>
      <c r="I123" s="150" t="s">
        <v>24</v>
      </c>
      <c r="J123" s="73" t="str">
        <f>IF(J14="","",J14)</f>
        <v>29. 5. 2019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" customFormat="1" ht="15.15" customHeight="1">
      <c r="B125" s="37"/>
      <c r="C125" s="30" t="s">
        <v>28</v>
      </c>
      <c r="D125" s="38"/>
      <c r="E125" s="38"/>
      <c r="F125" s="25" t="str">
        <f>E17</f>
        <v>SŽDC s.o., OŘ Hradec Králové</v>
      </c>
      <c r="G125" s="38"/>
      <c r="H125" s="38"/>
      <c r="I125" s="150" t="s">
        <v>36</v>
      </c>
      <c r="J125" s="35" t="str">
        <f>E23</f>
        <v xml:space="preserve"> </v>
      </c>
      <c r="K125" s="38"/>
      <c r="L125" s="42"/>
    </row>
    <row r="126" s="1" customFormat="1" ht="15.15" customHeight="1">
      <c r="B126" s="37"/>
      <c r="C126" s="30" t="s">
        <v>34</v>
      </c>
      <c r="D126" s="38"/>
      <c r="E126" s="38"/>
      <c r="F126" s="25" t="str">
        <f>IF(E20="","",E20)</f>
        <v>Vyplň údaj</v>
      </c>
      <c r="G126" s="38"/>
      <c r="H126" s="38"/>
      <c r="I126" s="150" t="s">
        <v>38</v>
      </c>
      <c r="J126" s="35" t="str">
        <f>E26</f>
        <v xml:space="preserve"> </v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48"/>
      <c r="J127" s="38"/>
      <c r="K127" s="38"/>
      <c r="L127" s="42"/>
    </row>
    <row r="128" s="10" customFormat="1" ht="29.28" customHeight="1">
      <c r="B128" s="204"/>
      <c r="C128" s="205" t="s">
        <v>162</v>
      </c>
      <c r="D128" s="206" t="s">
        <v>66</v>
      </c>
      <c r="E128" s="206" t="s">
        <v>62</v>
      </c>
      <c r="F128" s="206" t="s">
        <v>63</v>
      </c>
      <c r="G128" s="206" t="s">
        <v>163</v>
      </c>
      <c r="H128" s="206" t="s">
        <v>164</v>
      </c>
      <c r="I128" s="207" t="s">
        <v>165</v>
      </c>
      <c r="J128" s="206" t="s">
        <v>149</v>
      </c>
      <c r="K128" s="208" t="s">
        <v>166</v>
      </c>
      <c r="L128" s="209"/>
      <c r="M128" s="94" t="s">
        <v>1</v>
      </c>
      <c r="N128" s="95" t="s">
        <v>45</v>
      </c>
      <c r="O128" s="95" t="s">
        <v>167</v>
      </c>
      <c r="P128" s="95" t="s">
        <v>168</v>
      </c>
      <c r="Q128" s="95" t="s">
        <v>169</v>
      </c>
      <c r="R128" s="95" t="s">
        <v>170</v>
      </c>
      <c r="S128" s="95" t="s">
        <v>171</v>
      </c>
      <c r="T128" s="96" t="s">
        <v>172</v>
      </c>
    </row>
    <row r="129" s="1" customFormat="1" ht="22.8" customHeight="1">
      <c r="B129" s="37"/>
      <c r="C129" s="101" t="s">
        <v>173</v>
      </c>
      <c r="D129" s="38"/>
      <c r="E129" s="38"/>
      <c r="F129" s="38"/>
      <c r="G129" s="38"/>
      <c r="H129" s="38"/>
      <c r="I129" s="148"/>
      <c r="J129" s="210">
        <f>BK129</f>
        <v>0</v>
      </c>
      <c r="K129" s="38"/>
      <c r="L129" s="42"/>
      <c r="M129" s="97"/>
      <c r="N129" s="98"/>
      <c r="O129" s="98"/>
      <c r="P129" s="211">
        <f>P130+P157</f>
        <v>0</v>
      </c>
      <c r="Q129" s="98"/>
      <c r="R129" s="211">
        <f>R130+R157</f>
        <v>73.151294319000002</v>
      </c>
      <c r="S129" s="98"/>
      <c r="T129" s="212">
        <f>T130+T157</f>
        <v>27.1999</v>
      </c>
      <c r="AT129" s="15" t="s">
        <v>80</v>
      </c>
      <c r="AU129" s="15" t="s">
        <v>151</v>
      </c>
      <c r="BK129" s="213">
        <f>BK130+BK157</f>
        <v>0</v>
      </c>
    </row>
    <row r="130" s="11" customFormat="1" ht="25.92" customHeight="1">
      <c r="B130" s="214"/>
      <c r="C130" s="215"/>
      <c r="D130" s="216" t="s">
        <v>80</v>
      </c>
      <c r="E130" s="217" t="s">
        <v>174</v>
      </c>
      <c r="F130" s="217" t="s">
        <v>175</v>
      </c>
      <c r="G130" s="215"/>
      <c r="H130" s="215"/>
      <c r="I130" s="218"/>
      <c r="J130" s="219">
        <f>BK130</f>
        <v>0</v>
      </c>
      <c r="K130" s="215"/>
      <c r="L130" s="220"/>
      <c r="M130" s="221"/>
      <c r="N130" s="222"/>
      <c r="O130" s="222"/>
      <c r="P130" s="223">
        <f>P131</f>
        <v>0</v>
      </c>
      <c r="Q130" s="222"/>
      <c r="R130" s="223">
        <f>R131</f>
        <v>0.209548764</v>
      </c>
      <c r="S130" s="222"/>
      <c r="T130" s="224">
        <f>T131</f>
        <v>0.043999999999999997</v>
      </c>
      <c r="AR130" s="225" t="s">
        <v>88</v>
      </c>
      <c r="AT130" s="226" t="s">
        <v>80</v>
      </c>
      <c r="AU130" s="226" t="s">
        <v>81</v>
      </c>
      <c r="AY130" s="225" t="s">
        <v>176</v>
      </c>
      <c r="BK130" s="227">
        <f>BK131</f>
        <v>0</v>
      </c>
    </row>
    <row r="131" s="11" customFormat="1" ht="22.8" customHeight="1">
      <c r="B131" s="214"/>
      <c r="C131" s="215"/>
      <c r="D131" s="216" t="s">
        <v>80</v>
      </c>
      <c r="E131" s="228" t="s">
        <v>88</v>
      </c>
      <c r="F131" s="228" t="s">
        <v>177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SUM(P132:P156)</f>
        <v>0</v>
      </c>
      <c r="Q131" s="222"/>
      <c r="R131" s="223">
        <f>SUM(R132:R156)</f>
        <v>0.209548764</v>
      </c>
      <c r="S131" s="222"/>
      <c r="T131" s="224">
        <f>SUM(T132:T156)</f>
        <v>0.043999999999999997</v>
      </c>
      <c r="AR131" s="225" t="s">
        <v>88</v>
      </c>
      <c r="AT131" s="226" t="s">
        <v>80</v>
      </c>
      <c r="AU131" s="226" t="s">
        <v>88</v>
      </c>
      <c r="AY131" s="225" t="s">
        <v>176</v>
      </c>
      <c r="BK131" s="227">
        <f>SUM(BK132:BK156)</f>
        <v>0</v>
      </c>
    </row>
    <row r="132" s="1" customFormat="1" ht="24" customHeight="1">
      <c r="B132" s="37"/>
      <c r="C132" s="230" t="s">
        <v>88</v>
      </c>
      <c r="D132" s="230" t="s">
        <v>178</v>
      </c>
      <c r="E132" s="231" t="s">
        <v>179</v>
      </c>
      <c r="F132" s="232" t="s">
        <v>180</v>
      </c>
      <c r="G132" s="233" t="s">
        <v>181</v>
      </c>
      <c r="H132" s="234">
        <v>500</v>
      </c>
      <c r="I132" s="235"/>
      <c r="J132" s="236">
        <f>ROUND(I132*H132,2)</f>
        <v>0</v>
      </c>
      <c r="K132" s="232" t="s">
        <v>182</v>
      </c>
      <c r="L132" s="42"/>
      <c r="M132" s="237" t="s">
        <v>1</v>
      </c>
      <c r="N132" s="238" t="s">
        <v>46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183</v>
      </c>
      <c r="AT132" s="241" t="s">
        <v>178</v>
      </c>
      <c r="AU132" s="241" t="s">
        <v>90</v>
      </c>
      <c r="AY132" s="15" t="s">
        <v>176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88</v>
      </c>
      <c r="BK132" s="242">
        <f>ROUND(I132*H132,2)</f>
        <v>0</v>
      </c>
      <c r="BL132" s="15" t="s">
        <v>183</v>
      </c>
      <c r="BM132" s="241" t="s">
        <v>184</v>
      </c>
    </row>
    <row r="133" s="1" customFormat="1" ht="16.5" customHeight="1">
      <c r="B133" s="37"/>
      <c r="C133" s="230" t="s">
        <v>90</v>
      </c>
      <c r="D133" s="230" t="s">
        <v>178</v>
      </c>
      <c r="E133" s="231" t="s">
        <v>185</v>
      </c>
      <c r="F133" s="232" t="s">
        <v>186</v>
      </c>
      <c r="G133" s="233" t="s">
        <v>181</v>
      </c>
      <c r="H133" s="234">
        <v>588</v>
      </c>
      <c r="I133" s="235"/>
      <c r="J133" s="236">
        <f>ROUND(I133*H133,2)</f>
        <v>0</v>
      </c>
      <c r="K133" s="232" t="s">
        <v>182</v>
      </c>
      <c r="L133" s="42"/>
      <c r="M133" s="237" t="s">
        <v>1</v>
      </c>
      <c r="N133" s="238" t="s">
        <v>46</v>
      </c>
      <c r="O133" s="85"/>
      <c r="P133" s="239">
        <f>O133*H133</f>
        <v>0</v>
      </c>
      <c r="Q133" s="239">
        <v>0.00018000000000000001</v>
      </c>
      <c r="R133" s="239">
        <f>Q133*H133</f>
        <v>0.10584</v>
      </c>
      <c r="S133" s="239">
        <v>0</v>
      </c>
      <c r="T133" s="240">
        <f>S133*H133</f>
        <v>0</v>
      </c>
      <c r="AR133" s="241" t="s">
        <v>183</v>
      </c>
      <c r="AT133" s="241" t="s">
        <v>178</v>
      </c>
      <c r="AU133" s="241" t="s">
        <v>90</v>
      </c>
      <c r="AY133" s="15" t="s">
        <v>176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88</v>
      </c>
      <c r="BK133" s="242">
        <f>ROUND(I133*H133,2)</f>
        <v>0</v>
      </c>
      <c r="BL133" s="15" t="s">
        <v>183</v>
      </c>
      <c r="BM133" s="241" t="s">
        <v>187</v>
      </c>
    </row>
    <row r="134" s="1" customFormat="1" ht="16.5" customHeight="1">
      <c r="B134" s="37"/>
      <c r="C134" s="230" t="s">
        <v>188</v>
      </c>
      <c r="D134" s="230" t="s">
        <v>178</v>
      </c>
      <c r="E134" s="231" t="s">
        <v>189</v>
      </c>
      <c r="F134" s="232" t="s">
        <v>190</v>
      </c>
      <c r="G134" s="233" t="s">
        <v>191</v>
      </c>
      <c r="H134" s="234">
        <v>6</v>
      </c>
      <c r="I134" s="235"/>
      <c r="J134" s="236">
        <f>ROUND(I134*H134,2)</f>
        <v>0</v>
      </c>
      <c r="K134" s="232" t="s">
        <v>182</v>
      </c>
      <c r="L134" s="42"/>
      <c r="M134" s="237" t="s">
        <v>1</v>
      </c>
      <c r="N134" s="238" t="s">
        <v>46</v>
      </c>
      <c r="O134" s="85"/>
      <c r="P134" s="239">
        <f>O134*H134</f>
        <v>0</v>
      </c>
      <c r="Q134" s="239">
        <v>4.6394000000000003E-05</v>
      </c>
      <c r="R134" s="239">
        <f>Q134*H134</f>
        <v>0.00027836400000000002</v>
      </c>
      <c r="S134" s="239">
        <v>0</v>
      </c>
      <c r="T134" s="240">
        <f>S134*H134</f>
        <v>0</v>
      </c>
      <c r="AR134" s="241" t="s">
        <v>183</v>
      </c>
      <c r="AT134" s="241" t="s">
        <v>178</v>
      </c>
      <c r="AU134" s="241" t="s">
        <v>90</v>
      </c>
      <c r="AY134" s="15" t="s">
        <v>176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88</v>
      </c>
      <c r="BK134" s="242">
        <f>ROUND(I134*H134,2)</f>
        <v>0</v>
      </c>
      <c r="BL134" s="15" t="s">
        <v>183</v>
      </c>
      <c r="BM134" s="241" t="s">
        <v>192</v>
      </c>
    </row>
    <row r="135" s="1" customFormat="1" ht="24" customHeight="1">
      <c r="B135" s="37"/>
      <c r="C135" s="230" t="s">
        <v>183</v>
      </c>
      <c r="D135" s="230" t="s">
        <v>178</v>
      </c>
      <c r="E135" s="231" t="s">
        <v>193</v>
      </c>
      <c r="F135" s="232" t="s">
        <v>194</v>
      </c>
      <c r="G135" s="233" t="s">
        <v>195</v>
      </c>
      <c r="H135" s="234">
        <v>24</v>
      </c>
      <c r="I135" s="235"/>
      <c r="J135" s="236">
        <f>ROUND(I135*H135,2)</f>
        <v>0</v>
      </c>
      <c r="K135" s="232" t="s">
        <v>182</v>
      </c>
      <c r="L135" s="42"/>
      <c r="M135" s="237" t="s">
        <v>1</v>
      </c>
      <c r="N135" s="238" t="s">
        <v>46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183</v>
      </c>
      <c r="AT135" s="241" t="s">
        <v>178</v>
      </c>
      <c r="AU135" s="241" t="s">
        <v>90</v>
      </c>
      <c r="AY135" s="15" t="s">
        <v>176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88</v>
      </c>
      <c r="BK135" s="242">
        <f>ROUND(I135*H135,2)</f>
        <v>0</v>
      </c>
      <c r="BL135" s="15" t="s">
        <v>183</v>
      </c>
      <c r="BM135" s="241" t="s">
        <v>196</v>
      </c>
    </row>
    <row r="136" s="1" customFormat="1">
      <c r="B136" s="37"/>
      <c r="C136" s="38"/>
      <c r="D136" s="243" t="s">
        <v>197</v>
      </c>
      <c r="E136" s="38"/>
      <c r="F136" s="244" t="s">
        <v>198</v>
      </c>
      <c r="G136" s="38"/>
      <c r="H136" s="38"/>
      <c r="I136" s="148"/>
      <c r="J136" s="38"/>
      <c r="K136" s="38"/>
      <c r="L136" s="42"/>
      <c r="M136" s="245"/>
      <c r="N136" s="85"/>
      <c r="O136" s="85"/>
      <c r="P136" s="85"/>
      <c r="Q136" s="85"/>
      <c r="R136" s="85"/>
      <c r="S136" s="85"/>
      <c r="T136" s="86"/>
      <c r="AT136" s="15" t="s">
        <v>197</v>
      </c>
      <c r="AU136" s="15" t="s">
        <v>90</v>
      </c>
    </row>
    <row r="137" s="12" customFormat="1">
      <c r="B137" s="246"/>
      <c r="C137" s="247"/>
      <c r="D137" s="243" t="s">
        <v>199</v>
      </c>
      <c r="E137" s="248" t="s">
        <v>1</v>
      </c>
      <c r="F137" s="249" t="s">
        <v>200</v>
      </c>
      <c r="G137" s="247"/>
      <c r="H137" s="250">
        <v>24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199</v>
      </c>
      <c r="AU137" s="256" t="s">
        <v>90</v>
      </c>
      <c r="AV137" s="12" t="s">
        <v>90</v>
      </c>
      <c r="AW137" s="12" t="s">
        <v>37</v>
      </c>
      <c r="AX137" s="12" t="s">
        <v>88</v>
      </c>
      <c r="AY137" s="256" t="s">
        <v>176</v>
      </c>
    </row>
    <row r="138" s="1" customFormat="1" ht="24" customHeight="1">
      <c r="B138" s="37"/>
      <c r="C138" s="230" t="s">
        <v>201</v>
      </c>
      <c r="D138" s="230" t="s">
        <v>178</v>
      </c>
      <c r="E138" s="231" t="s">
        <v>202</v>
      </c>
      <c r="F138" s="232" t="s">
        <v>203</v>
      </c>
      <c r="G138" s="233" t="s">
        <v>195</v>
      </c>
      <c r="H138" s="234">
        <v>24</v>
      </c>
      <c r="I138" s="235"/>
      <c r="J138" s="236">
        <f>ROUND(I138*H138,2)</f>
        <v>0</v>
      </c>
      <c r="K138" s="232" t="s">
        <v>182</v>
      </c>
      <c r="L138" s="42"/>
      <c r="M138" s="237" t="s">
        <v>1</v>
      </c>
      <c r="N138" s="238" t="s">
        <v>46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183</v>
      </c>
      <c r="AT138" s="241" t="s">
        <v>178</v>
      </c>
      <c r="AU138" s="241" t="s">
        <v>90</v>
      </c>
      <c r="AY138" s="15" t="s">
        <v>176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5" t="s">
        <v>88</v>
      </c>
      <c r="BK138" s="242">
        <f>ROUND(I138*H138,2)</f>
        <v>0</v>
      </c>
      <c r="BL138" s="15" t="s">
        <v>183</v>
      </c>
      <c r="BM138" s="241" t="s">
        <v>204</v>
      </c>
    </row>
    <row r="139" s="1" customFormat="1" ht="24" customHeight="1">
      <c r="B139" s="37"/>
      <c r="C139" s="230" t="s">
        <v>205</v>
      </c>
      <c r="D139" s="230" t="s">
        <v>178</v>
      </c>
      <c r="E139" s="231" t="s">
        <v>206</v>
      </c>
      <c r="F139" s="232" t="s">
        <v>207</v>
      </c>
      <c r="G139" s="233" t="s">
        <v>181</v>
      </c>
      <c r="H139" s="234">
        <v>30</v>
      </c>
      <c r="I139" s="235"/>
      <c r="J139" s="236">
        <f>ROUND(I139*H139,2)</f>
        <v>0</v>
      </c>
      <c r="K139" s="232" t="s">
        <v>182</v>
      </c>
      <c r="L139" s="42"/>
      <c r="M139" s="237" t="s">
        <v>1</v>
      </c>
      <c r="N139" s="238" t="s">
        <v>46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183</v>
      </c>
      <c r="AT139" s="241" t="s">
        <v>178</v>
      </c>
      <c r="AU139" s="241" t="s">
        <v>90</v>
      </c>
      <c r="AY139" s="15" t="s">
        <v>176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5" t="s">
        <v>88</v>
      </c>
      <c r="BK139" s="242">
        <f>ROUND(I139*H139,2)</f>
        <v>0</v>
      </c>
      <c r="BL139" s="15" t="s">
        <v>183</v>
      </c>
      <c r="BM139" s="241" t="s">
        <v>208</v>
      </c>
    </row>
    <row r="140" s="1" customFormat="1" ht="24" customHeight="1">
      <c r="B140" s="37"/>
      <c r="C140" s="230" t="s">
        <v>209</v>
      </c>
      <c r="D140" s="230" t="s">
        <v>178</v>
      </c>
      <c r="E140" s="231" t="s">
        <v>210</v>
      </c>
      <c r="F140" s="232" t="s">
        <v>211</v>
      </c>
      <c r="G140" s="233" t="s">
        <v>181</v>
      </c>
      <c r="H140" s="234">
        <v>30</v>
      </c>
      <c r="I140" s="235"/>
      <c r="J140" s="236">
        <f>ROUND(I140*H140,2)</f>
        <v>0</v>
      </c>
      <c r="K140" s="232" t="s">
        <v>182</v>
      </c>
      <c r="L140" s="42"/>
      <c r="M140" s="237" t="s">
        <v>1</v>
      </c>
      <c r="N140" s="238" t="s">
        <v>46</v>
      </c>
      <c r="O140" s="85"/>
      <c r="P140" s="239">
        <f>O140*H140</f>
        <v>0</v>
      </c>
      <c r="Q140" s="239">
        <v>0.0034476799999999998</v>
      </c>
      <c r="R140" s="239">
        <f>Q140*H140</f>
        <v>0.10343039999999999</v>
      </c>
      <c r="S140" s="239">
        <v>0</v>
      </c>
      <c r="T140" s="240">
        <f>S140*H140</f>
        <v>0</v>
      </c>
      <c r="AR140" s="241" t="s">
        <v>183</v>
      </c>
      <c r="AT140" s="241" t="s">
        <v>178</v>
      </c>
      <c r="AU140" s="241" t="s">
        <v>90</v>
      </c>
      <c r="AY140" s="15" t="s">
        <v>176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88</v>
      </c>
      <c r="BK140" s="242">
        <f>ROUND(I140*H140,2)</f>
        <v>0</v>
      </c>
      <c r="BL140" s="15" t="s">
        <v>183</v>
      </c>
      <c r="BM140" s="241" t="s">
        <v>212</v>
      </c>
    </row>
    <row r="141" s="12" customFormat="1">
      <c r="B141" s="246"/>
      <c r="C141" s="247"/>
      <c r="D141" s="243" t="s">
        <v>199</v>
      </c>
      <c r="E141" s="248" t="s">
        <v>1</v>
      </c>
      <c r="F141" s="249" t="s">
        <v>213</v>
      </c>
      <c r="G141" s="247"/>
      <c r="H141" s="250">
        <v>30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199</v>
      </c>
      <c r="AU141" s="256" t="s">
        <v>90</v>
      </c>
      <c r="AV141" s="12" t="s">
        <v>90</v>
      </c>
      <c r="AW141" s="12" t="s">
        <v>37</v>
      </c>
      <c r="AX141" s="12" t="s">
        <v>88</v>
      </c>
      <c r="AY141" s="256" t="s">
        <v>176</v>
      </c>
    </row>
    <row r="142" s="1" customFormat="1" ht="16.5" customHeight="1">
      <c r="B142" s="37"/>
      <c r="C142" s="230" t="s">
        <v>214</v>
      </c>
      <c r="D142" s="230" t="s">
        <v>178</v>
      </c>
      <c r="E142" s="231" t="s">
        <v>215</v>
      </c>
      <c r="F142" s="232" t="s">
        <v>216</v>
      </c>
      <c r="G142" s="233" t="s">
        <v>195</v>
      </c>
      <c r="H142" s="234">
        <v>38</v>
      </c>
      <c r="I142" s="235"/>
      <c r="J142" s="236">
        <f>ROUND(I142*H142,2)</f>
        <v>0</v>
      </c>
      <c r="K142" s="232" t="s">
        <v>182</v>
      </c>
      <c r="L142" s="42"/>
      <c r="M142" s="237" t="s">
        <v>1</v>
      </c>
      <c r="N142" s="238" t="s">
        <v>46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183</v>
      </c>
      <c r="AT142" s="241" t="s">
        <v>178</v>
      </c>
      <c r="AU142" s="241" t="s">
        <v>90</v>
      </c>
      <c r="AY142" s="15" t="s">
        <v>176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5" t="s">
        <v>88</v>
      </c>
      <c r="BK142" s="242">
        <f>ROUND(I142*H142,2)</f>
        <v>0</v>
      </c>
      <c r="BL142" s="15" t="s">
        <v>183</v>
      </c>
      <c r="BM142" s="241" t="s">
        <v>217</v>
      </c>
    </row>
    <row r="143" s="12" customFormat="1">
      <c r="B143" s="246"/>
      <c r="C143" s="247"/>
      <c r="D143" s="243" t="s">
        <v>199</v>
      </c>
      <c r="E143" s="248" t="s">
        <v>1</v>
      </c>
      <c r="F143" s="249" t="s">
        <v>218</v>
      </c>
      <c r="G143" s="247"/>
      <c r="H143" s="250">
        <v>38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199</v>
      </c>
      <c r="AU143" s="256" t="s">
        <v>90</v>
      </c>
      <c r="AV143" s="12" t="s">
        <v>90</v>
      </c>
      <c r="AW143" s="12" t="s">
        <v>37</v>
      </c>
      <c r="AX143" s="12" t="s">
        <v>88</v>
      </c>
      <c r="AY143" s="256" t="s">
        <v>176</v>
      </c>
    </row>
    <row r="144" s="1" customFormat="1" ht="16.5" customHeight="1">
      <c r="B144" s="37"/>
      <c r="C144" s="230" t="s">
        <v>219</v>
      </c>
      <c r="D144" s="230" t="s">
        <v>178</v>
      </c>
      <c r="E144" s="231" t="s">
        <v>220</v>
      </c>
      <c r="F144" s="232" t="s">
        <v>221</v>
      </c>
      <c r="G144" s="233" t="s">
        <v>195</v>
      </c>
      <c r="H144" s="234">
        <v>38</v>
      </c>
      <c r="I144" s="235"/>
      <c r="J144" s="236">
        <f>ROUND(I144*H144,2)</f>
        <v>0</v>
      </c>
      <c r="K144" s="232" t="s">
        <v>182</v>
      </c>
      <c r="L144" s="42"/>
      <c r="M144" s="237" t="s">
        <v>1</v>
      </c>
      <c r="N144" s="238" t="s">
        <v>46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183</v>
      </c>
      <c r="AT144" s="241" t="s">
        <v>178</v>
      </c>
      <c r="AU144" s="241" t="s">
        <v>90</v>
      </c>
      <c r="AY144" s="15" t="s">
        <v>176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5" t="s">
        <v>88</v>
      </c>
      <c r="BK144" s="242">
        <f>ROUND(I144*H144,2)</f>
        <v>0</v>
      </c>
      <c r="BL144" s="15" t="s">
        <v>183</v>
      </c>
      <c r="BM144" s="241" t="s">
        <v>222</v>
      </c>
    </row>
    <row r="145" s="1" customFormat="1" ht="24" customHeight="1">
      <c r="B145" s="37"/>
      <c r="C145" s="230" t="s">
        <v>223</v>
      </c>
      <c r="D145" s="230" t="s">
        <v>178</v>
      </c>
      <c r="E145" s="231" t="s">
        <v>224</v>
      </c>
      <c r="F145" s="232" t="s">
        <v>225</v>
      </c>
      <c r="G145" s="233" t="s">
        <v>195</v>
      </c>
      <c r="H145" s="234">
        <v>18</v>
      </c>
      <c r="I145" s="235"/>
      <c r="J145" s="236">
        <f>ROUND(I145*H145,2)</f>
        <v>0</v>
      </c>
      <c r="K145" s="232" t="s">
        <v>182</v>
      </c>
      <c r="L145" s="42"/>
      <c r="M145" s="237" t="s">
        <v>1</v>
      </c>
      <c r="N145" s="238" t="s">
        <v>46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183</v>
      </c>
      <c r="AT145" s="241" t="s">
        <v>178</v>
      </c>
      <c r="AU145" s="241" t="s">
        <v>90</v>
      </c>
      <c r="AY145" s="15" t="s">
        <v>176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5" t="s">
        <v>88</v>
      </c>
      <c r="BK145" s="242">
        <f>ROUND(I145*H145,2)</f>
        <v>0</v>
      </c>
      <c r="BL145" s="15" t="s">
        <v>183</v>
      </c>
      <c r="BM145" s="241" t="s">
        <v>226</v>
      </c>
    </row>
    <row r="146" s="1" customFormat="1">
      <c r="B146" s="37"/>
      <c r="C146" s="38"/>
      <c r="D146" s="243" t="s">
        <v>197</v>
      </c>
      <c r="E146" s="38"/>
      <c r="F146" s="244" t="s">
        <v>227</v>
      </c>
      <c r="G146" s="38"/>
      <c r="H146" s="38"/>
      <c r="I146" s="148"/>
      <c r="J146" s="38"/>
      <c r="K146" s="38"/>
      <c r="L146" s="42"/>
      <c r="M146" s="245"/>
      <c r="N146" s="85"/>
      <c r="O146" s="85"/>
      <c r="P146" s="85"/>
      <c r="Q146" s="85"/>
      <c r="R146" s="85"/>
      <c r="S146" s="85"/>
      <c r="T146" s="86"/>
      <c r="AT146" s="15" t="s">
        <v>197</v>
      </c>
      <c r="AU146" s="15" t="s">
        <v>90</v>
      </c>
    </row>
    <row r="147" s="12" customFormat="1">
      <c r="B147" s="246"/>
      <c r="C147" s="247"/>
      <c r="D147" s="243" t="s">
        <v>199</v>
      </c>
      <c r="E147" s="248" t="s">
        <v>1</v>
      </c>
      <c r="F147" s="249" t="s">
        <v>228</v>
      </c>
      <c r="G147" s="247"/>
      <c r="H147" s="250">
        <v>18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199</v>
      </c>
      <c r="AU147" s="256" t="s">
        <v>90</v>
      </c>
      <c r="AV147" s="12" t="s">
        <v>90</v>
      </c>
      <c r="AW147" s="12" t="s">
        <v>37</v>
      </c>
      <c r="AX147" s="12" t="s">
        <v>88</v>
      </c>
      <c r="AY147" s="256" t="s">
        <v>176</v>
      </c>
    </row>
    <row r="148" s="1" customFormat="1" ht="16.5" customHeight="1">
      <c r="B148" s="37"/>
      <c r="C148" s="230" t="s">
        <v>229</v>
      </c>
      <c r="D148" s="230" t="s">
        <v>178</v>
      </c>
      <c r="E148" s="231" t="s">
        <v>230</v>
      </c>
      <c r="F148" s="232" t="s">
        <v>231</v>
      </c>
      <c r="G148" s="233" t="s">
        <v>181</v>
      </c>
      <c r="H148" s="234">
        <v>260</v>
      </c>
      <c r="I148" s="235"/>
      <c r="J148" s="236">
        <f>ROUND(I148*H148,2)</f>
        <v>0</v>
      </c>
      <c r="K148" s="232" t="s">
        <v>182</v>
      </c>
      <c r="L148" s="42"/>
      <c r="M148" s="237" t="s">
        <v>1</v>
      </c>
      <c r="N148" s="238" t="s">
        <v>46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183</v>
      </c>
      <c r="AT148" s="241" t="s">
        <v>178</v>
      </c>
      <c r="AU148" s="241" t="s">
        <v>90</v>
      </c>
      <c r="AY148" s="15" t="s">
        <v>176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88</v>
      </c>
      <c r="BK148" s="242">
        <f>ROUND(I148*H148,2)</f>
        <v>0</v>
      </c>
      <c r="BL148" s="15" t="s">
        <v>183</v>
      </c>
      <c r="BM148" s="241" t="s">
        <v>232</v>
      </c>
    </row>
    <row r="149" s="1" customFormat="1">
      <c r="B149" s="37"/>
      <c r="C149" s="38"/>
      <c r="D149" s="243" t="s">
        <v>197</v>
      </c>
      <c r="E149" s="38"/>
      <c r="F149" s="244" t="s">
        <v>233</v>
      </c>
      <c r="G149" s="38"/>
      <c r="H149" s="38"/>
      <c r="I149" s="148"/>
      <c r="J149" s="38"/>
      <c r="K149" s="38"/>
      <c r="L149" s="42"/>
      <c r="M149" s="245"/>
      <c r="N149" s="85"/>
      <c r="O149" s="85"/>
      <c r="P149" s="85"/>
      <c r="Q149" s="85"/>
      <c r="R149" s="85"/>
      <c r="S149" s="85"/>
      <c r="T149" s="86"/>
      <c r="AT149" s="15" t="s">
        <v>197</v>
      </c>
      <c r="AU149" s="15" t="s">
        <v>90</v>
      </c>
    </row>
    <row r="150" s="12" customFormat="1">
      <c r="B150" s="246"/>
      <c r="C150" s="247"/>
      <c r="D150" s="243" t="s">
        <v>199</v>
      </c>
      <c r="E150" s="248" t="s">
        <v>1</v>
      </c>
      <c r="F150" s="249" t="s">
        <v>234</v>
      </c>
      <c r="G150" s="247"/>
      <c r="H150" s="250">
        <v>260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AT150" s="256" t="s">
        <v>199</v>
      </c>
      <c r="AU150" s="256" t="s">
        <v>90</v>
      </c>
      <c r="AV150" s="12" t="s">
        <v>90</v>
      </c>
      <c r="AW150" s="12" t="s">
        <v>37</v>
      </c>
      <c r="AX150" s="12" t="s">
        <v>88</v>
      </c>
      <c r="AY150" s="256" t="s">
        <v>176</v>
      </c>
    </row>
    <row r="151" s="1" customFormat="1" ht="16.5" customHeight="1">
      <c r="B151" s="37"/>
      <c r="C151" s="230" t="s">
        <v>235</v>
      </c>
      <c r="D151" s="230" t="s">
        <v>178</v>
      </c>
      <c r="E151" s="231" t="s">
        <v>236</v>
      </c>
      <c r="F151" s="232" t="s">
        <v>237</v>
      </c>
      <c r="G151" s="233" t="s">
        <v>181</v>
      </c>
      <c r="H151" s="234">
        <v>260</v>
      </c>
      <c r="I151" s="235"/>
      <c r="J151" s="236">
        <f>ROUND(I151*H151,2)</f>
        <v>0</v>
      </c>
      <c r="K151" s="232" t="s">
        <v>182</v>
      </c>
      <c r="L151" s="42"/>
      <c r="M151" s="237" t="s">
        <v>1</v>
      </c>
      <c r="N151" s="238" t="s">
        <v>46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183</v>
      </c>
      <c r="AT151" s="241" t="s">
        <v>178</v>
      </c>
      <c r="AU151" s="241" t="s">
        <v>90</v>
      </c>
      <c r="AY151" s="15" t="s">
        <v>176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5" t="s">
        <v>88</v>
      </c>
      <c r="BK151" s="242">
        <f>ROUND(I151*H151,2)</f>
        <v>0</v>
      </c>
      <c r="BL151" s="15" t="s">
        <v>183</v>
      </c>
      <c r="BM151" s="241" t="s">
        <v>238</v>
      </c>
    </row>
    <row r="152" s="1" customFormat="1" ht="24" customHeight="1">
      <c r="B152" s="37"/>
      <c r="C152" s="230" t="s">
        <v>239</v>
      </c>
      <c r="D152" s="230" t="s">
        <v>178</v>
      </c>
      <c r="E152" s="231" t="s">
        <v>240</v>
      </c>
      <c r="F152" s="232" t="s">
        <v>241</v>
      </c>
      <c r="G152" s="233" t="s">
        <v>181</v>
      </c>
      <c r="H152" s="234">
        <v>88</v>
      </c>
      <c r="I152" s="235"/>
      <c r="J152" s="236">
        <f>ROUND(I152*H152,2)</f>
        <v>0</v>
      </c>
      <c r="K152" s="232" t="s">
        <v>182</v>
      </c>
      <c r="L152" s="42"/>
      <c r="M152" s="237" t="s">
        <v>1</v>
      </c>
      <c r="N152" s="238" t="s">
        <v>46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0.00050000000000000001</v>
      </c>
      <c r="T152" s="240">
        <f>S152*H152</f>
        <v>0.043999999999999997</v>
      </c>
      <c r="AR152" s="241" t="s">
        <v>183</v>
      </c>
      <c r="AT152" s="241" t="s">
        <v>178</v>
      </c>
      <c r="AU152" s="241" t="s">
        <v>90</v>
      </c>
      <c r="AY152" s="15" t="s">
        <v>176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5" t="s">
        <v>88</v>
      </c>
      <c r="BK152" s="242">
        <f>ROUND(I152*H152,2)</f>
        <v>0</v>
      </c>
      <c r="BL152" s="15" t="s">
        <v>183</v>
      </c>
      <c r="BM152" s="241" t="s">
        <v>242</v>
      </c>
    </row>
    <row r="153" s="12" customFormat="1">
      <c r="B153" s="246"/>
      <c r="C153" s="247"/>
      <c r="D153" s="243" t="s">
        <v>199</v>
      </c>
      <c r="E153" s="248" t="s">
        <v>1</v>
      </c>
      <c r="F153" s="249" t="s">
        <v>243</v>
      </c>
      <c r="G153" s="247"/>
      <c r="H153" s="250">
        <v>88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199</v>
      </c>
      <c r="AU153" s="256" t="s">
        <v>90</v>
      </c>
      <c r="AV153" s="12" t="s">
        <v>90</v>
      </c>
      <c r="AW153" s="12" t="s">
        <v>37</v>
      </c>
      <c r="AX153" s="12" t="s">
        <v>88</v>
      </c>
      <c r="AY153" s="256" t="s">
        <v>176</v>
      </c>
    </row>
    <row r="154" s="1" customFormat="1" ht="16.5" customHeight="1">
      <c r="B154" s="37"/>
      <c r="C154" s="230" t="s">
        <v>244</v>
      </c>
      <c r="D154" s="230" t="s">
        <v>178</v>
      </c>
      <c r="E154" s="231" t="s">
        <v>245</v>
      </c>
      <c r="F154" s="232" t="s">
        <v>246</v>
      </c>
      <c r="G154" s="233" t="s">
        <v>181</v>
      </c>
      <c r="H154" s="234">
        <v>500</v>
      </c>
      <c r="I154" s="235"/>
      <c r="J154" s="236">
        <f>ROUND(I154*H154,2)</f>
        <v>0</v>
      </c>
      <c r="K154" s="232" t="s">
        <v>182</v>
      </c>
      <c r="L154" s="42"/>
      <c r="M154" s="237" t="s">
        <v>1</v>
      </c>
      <c r="N154" s="238" t="s">
        <v>46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183</v>
      </c>
      <c r="AT154" s="241" t="s">
        <v>178</v>
      </c>
      <c r="AU154" s="241" t="s">
        <v>90</v>
      </c>
      <c r="AY154" s="15" t="s">
        <v>176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88</v>
      </c>
      <c r="BK154" s="242">
        <f>ROUND(I154*H154,2)</f>
        <v>0</v>
      </c>
      <c r="BL154" s="15" t="s">
        <v>183</v>
      </c>
      <c r="BM154" s="241" t="s">
        <v>247</v>
      </c>
    </row>
    <row r="155" s="1" customFormat="1" ht="24" customHeight="1">
      <c r="B155" s="37"/>
      <c r="C155" s="230" t="s">
        <v>8</v>
      </c>
      <c r="D155" s="230" t="s">
        <v>178</v>
      </c>
      <c r="E155" s="231" t="s">
        <v>248</v>
      </c>
      <c r="F155" s="232" t="s">
        <v>249</v>
      </c>
      <c r="G155" s="233" t="s">
        <v>195</v>
      </c>
      <c r="H155" s="234">
        <v>14</v>
      </c>
      <c r="I155" s="235"/>
      <c r="J155" s="236">
        <f>ROUND(I155*H155,2)</f>
        <v>0</v>
      </c>
      <c r="K155" s="232" t="s">
        <v>182</v>
      </c>
      <c r="L155" s="42"/>
      <c r="M155" s="237" t="s">
        <v>1</v>
      </c>
      <c r="N155" s="238" t="s">
        <v>46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183</v>
      </c>
      <c r="AT155" s="241" t="s">
        <v>178</v>
      </c>
      <c r="AU155" s="241" t="s">
        <v>90</v>
      </c>
      <c r="AY155" s="15" t="s">
        <v>176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88</v>
      </c>
      <c r="BK155" s="242">
        <f>ROUND(I155*H155,2)</f>
        <v>0</v>
      </c>
      <c r="BL155" s="15" t="s">
        <v>183</v>
      </c>
      <c r="BM155" s="241" t="s">
        <v>250</v>
      </c>
    </row>
    <row r="156" s="12" customFormat="1">
      <c r="B156" s="246"/>
      <c r="C156" s="247"/>
      <c r="D156" s="243" t="s">
        <v>199</v>
      </c>
      <c r="E156" s="248" t="s">
        <v>1</v>
      </c>
      <c r="F156" s="249" t="s">
        <v>251</v>
      </c>
      <c r="G156" s="247"/>
      <c r="H156" s="250">
        <v>14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AT156" s="256" t="s">
        <v>199</v>
      </c>
      <c r="AU156" s="256" t="s">
        <v>90</v>
      </c>
      <c r="AV156" s="12" t="s">
        <v>90</v>
      </c>
      <c r="AW156" s="12" t="s">
        <v>37</v>
      </c>
      <c r="AX156" s="12" t="s">
        <v>88</v>
      </c>
      <c r="AY156" s="256" t="s">
        <v>176</v>
      </c>
    </row>
    <row r="157" s="11" customFormat="1" ht="25.92" customHeight="1">
      <c r="B157" s="214"/>
      <c r="C157" s="215"/>
      <c r="D157" s="216" t="s">
        <v>80</v>
      </c>
      <c r="E157" s="217" t="s">
        <v>252</v>
      </c>
      <c r="F157" s="217" t="s">
        <v>253</v>
      </c>
      <c r="G157" s="215"/>
      <c r="H157" s="215"/>
      <c r="I157" s="218"/>
      <c r="J157" s="219">
        <f>BK157</f>
        <v>0</v>
      </c>
      <c r="K157" s="215"/>
      <c r="L157" s="220"/>
      <c r="M157" s="221"/>
      <c r="N157" s="222"/>
      <c r="O157" s="222"/>
      <c r="P157" s="223">
        <f>P158+P175+P181+P185+P251+P262</f>
        <v>0</v>
      </c>
      <c r="Q157" s="222"/>
      <c r="R157" s="223">
        <f>R158+R175+R181+R185+R251+R262</f>
        <v>72.941745554999997</v>
      </c>
      <c r="S157" s="222"/>
      <c r="T157" s="224">
        <f>T158+T175+T181+T185+T251+T262</f>
        <v>27.155899999999999</v>
      </c>
      <c r="AR157" s="225" t="s">
        <v>90</v>
      </c>
      <c r="AT157" s="226" t="s">
        <v>80</v>
      </c>
      <c r="AU157" s="226" t="s">
        <v>81</v>
      </c>
      <c r="AY157" s="225" t="s">
        <v>176</v>
      </c>
      <c r="BK157" s="227">
        <f>BK158+BK175+BK181+BK185+BK251+BK262</f>
        <v>0</v>
      </c>
    </row>
    <row r="158" s="11" customFormat="1" ht="22.8" customHeight="1">
      <c r="B158" s="214"/>
      <c r="C158" s="215"/>
      <c r="D158" s="216" t="s">
        <v>80</v>
      </c>
      <c r="E158" s="228" t="s">
        <v>188</v>
      </c>
      <c r="F158" s="228" t="s">
        <v>254</v>
      </c>
      <c r="G158" s="215"/>
      <c r="H158" s="215"/>
      <c r="I158" s="218"/>
      <c r="J158" s="229">
        <f>BK158</f>
        <v>0</v>
      </c>
      <c r="K158" s="215"/>
      <c r="L158" s="220"/>
      <c r="M158" s="221"/>
      <c r="N158" s="222"/>
      <c r="O158" s="222"/>
      <c r="P158" s="223">
        <f>SUM(P159:P174)</f>
        <v>0</v>
      </c>
      <c r="Q158" s="222"/>
      <c r="R158" s="223">
        <f>SUM(R159:R174)</f>
        <v>36.315097000000002</v>
      </c>
      <c r="S158" s="222"/>
      <c r="T158" s="224">
        <f>SUM(T159:T174)</f>
        <v>0</v>
      </c>
      <c r="AR158" s="225" t="s">
        <v>88</v>
      </c>
      <c r="AT158" s="226" t="s">
        <v>80</v>
      </c>
      <c r="AU158" s="226" t="s">
        <v>88</v>
      </c>
      <c r="AY158" s="225" t="s">
        <v>176</v>
      </c>
      <c r="BK158" s="227">
        <f>SUM(BK159:BK174)</f>
        <v>0</v>
      </c>
    </row>
    <row r="159" s="1" customFormat="1" ht="24" customHeight="1">
      <c r="B159" s="37"/>
      <c r="C159" s="230" t="s">
        <v>255</v>
      </c>
      <c r="D159" s="230" t="s">
        <v>178</v>
      </c>
      <c r="E159" s="231" t="s">
        <v>256</v>
      </c>
      <c r="F159" s="232" t="s">
        <v>257</v>
      </c>
      <c r="G159" s="233" t="s">
        <v>191</v>
      </c>
      <c r="H159" s="234">
        <v>40</v>
      </c>
      <c r="I159" s="235"/>
      <c r="J159" s="236">
        <f>ROUND(I159*H159,2)</f>
        <v>0</v>
      </c>
      <c r="K159" s="232" t="s">
        <v>182</v>
      </c>
      <c r="L159" s="42"/>
      <c r="M159" s="237" t="s">
        <v>1</v>
      </c>
      <c r="N159" s="238" t="s">
        <v>46</v>
      </c>
      <c r="O159" s="85"/>
      <c r="P159" s="239">
        <f>O159*H159</f>
        <v>0</v>
      </c>
      <c r="Q159" s="239">
        <v>0.00069999999999999999</v>
      </c>
      <c r="R159" s="239">
        <f>Q159*H159</f>
        <v>0.028000000000000001</v>
      </c>
      <c r="S159" s="239">
        <v>0</v>
      </c>
      <c r="T159" s="240">
        <f>S159*H159</f>
        <v>0</v>
      </c>
      <c r="AR159" s="241" t="s">
        <v>183</v>
      </c>
      <c r="AT159" s="241" t="s">
        <v>178</v>
      </c>
      <c r="AU159" s="241" t="s">
        <v>90</v>
      </c>
      <c r="AY159" s="15" t="s">
        <v>176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5" t="s">
        <v>88</v>
      </c>
      <c r="BK159" s="242">
        <f>ROUND(I159*H159,2)</f>
        <v>0</v>
      </c>
      <c r="BL159" s="15" t="s">
        <v>183</v>
      </c>
      <c r="BM159" s="241" t="s">
        <v>258</v>
      </c>
    </row>
    <row r="160" s="1" customFormat="1">
      <c r="B160" s="37"/>
      <c r="C160" s="38"/>
      <c r="D160" s="243" t="s">
        <v>197</v>
      </c>
      <c r="E160" s="38"/>
      <c r="F160" s="244" t="s">
        <v>259</v>
      </c>
      <c r="G160" s="38"/>
      <c r="H160" s="38"/>
      <c r="I160" s="148"/>
      <c r="J160" s="38"/>
      <c r="K160" s="38"/>
      <c r="L160" s="42"/>
      <c r="M160" s="245"/>
      <c r="N160" s="85"/>
      <c r="O160" s="85"/>
      <c r="P160" s="85"/>
      <c r="Q160" s="85"/>
      <c r="R160" s="85"/>
      <c r="S160" s="85"/>
      <c r="T160" s="86"/>
      <c r="AT160" s="15" t="s">
        <v>197</v>
      </c>
      <c r="AU160" s="15" t="s">
        <v>90</v>
      </c>
    </row>
    <row r="161" s="12" customFormat="1">
      <c r="B161" s="246"/>
      <c r="C161" s="247"/>
      <c r="D161" s="243" t="s">
        <v>199</v>
      </c>
      <c r="E161" s="248" t="s">
        <v>1</v>
      </c>
      <c r="F161" s="249" t="s">
        <v>260</v>
      </c>
      <c r="G161" s="247"/>
      <c r="H161" s="250">
        <v>40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199</v>
      </c>
      <c r="AU161" s="256" t="s">
        <v>90</v>
      </c>
      <c r="AV161" s="12" t="s">
        <v>90</v>
      </c>
      <c r="AW161" s="12" t="s">
        <v>37</v>
      </c>
      <c r="AX161" s="12" t="s">
        <v>88</v>
      </c>
      <c r="AY161" s="256" t="s">
        <v>176</v>
      </c>
    </row>
    <row r="162" s="1" customFormat="1" ht="16.5" customHeight="1">
      <c r="B162" s="37"/>
      <c r="C162" s="257" t="s">
        <v>261</v>
      </c>
      <c r="D162" s="257" t="s">
        <v>262</v>
      </c>
      <c r="E162" s="258" t="s">
        <v>263</v>
      </c>
      <c r="F162" s="259" t="s">
        <v>264</v>
      </c>
      <c r="G162" s="260" t="s">
        <v>191</v>
      </c>
      <c r="H162" s="261">
        <v>40</v>
      </c>
      <c r="I162" s="262"/>
      <c r="J162" s="263">
        <f>ROUND(I162*H162,2)</f>
        <v>0</v>
      </c>
      <c r="K162" s="259" t="s">
        <v>182</v>
      </c>
      <c r="L162" s="264"/>
      <c r="M162" s="265" t="s">
        <v>1</v>
      </c>
      <c r="N162" s="266" t="s">
        <v>46</v>
      </c>
      <c r="O162" s="85"/>
      <c r="P162" s="239">
        <f>O162*H162</f>
        <v>0</v>
      </c>
      <c r="Q162" s="239">
        <v>0.0048700000000000002</v>
      </c>
      <c r="R162" s="239">
        <f>Q162*H162</f>
        <v>0.1948</v>
      </c>
      <c r="S162" s="239">
        <v>0</v>
      </c>
      <c r="T162" s="240">
        <f>S162*H162</f>
        <v>0</v>
      </c>
      <c r="AR162" s="241" t="s">
        <v>214</v>
      </c>
      <c r="AT162" s="241" t="s">
        <v>262</v>
      </c>
      <c r="AU162" s="241" t="s">
        <v>90</v>
      </c>
      <c r="AY162" s="15" t="s">
        <v>176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5" t="s">
        <v>88</v>
      </c>
      <c r="BK162" s="242">
        <f>ROUND(I162*H162,2)</f>
        <v>0</v>
      </c>
      <c r="BL162" s="15" t="s">
        <v>183</v>
      </c>
      <c r="BM162" s="241" t="s">
        <v>265</v>
      </c>
    </row>
    <row r="163" s="1" customFormat="1" ht="16.5" customHeight="1">
      <c r="B163" s="37"/>
      <c r="C163" s="230" t="s">
        <v>266</v>
      </c>
      <c r="D163" s="230" t="s">
        <v>178</v>
      </c>
      <c r="E163" s="231" t="s">
        <v>267</v>
      </c>
      <c r="F163" s="232" t="s">
        <v>268</v>
      </c>
      <c r="G163" s="233" t="s">
        <v>195</v>
      </c>
      <c r="H163" s="234">
        <v>12.960000000000001</v>
      </c>
      <c r="I163" s="235"/>
      <c r="J163" s="236">
        <f>ROUND(I163*H163,2)</f>
        <v>0</v>
      </c>
      <c r="K163" s="232" t="s">
        <v>182</v>
      </c>
      <c r="L163" s="42"/>
      <c r="M163" s="237" t="s">
        <v>1</v>
      </c>
      <c r="N163" s="238" t="s">
        <v>46</v>
      </c>
      <c r="O163" s="85"/>
      <c r="P163" s="239">
        <f>O163*H163</f>
        <v>0</v>
      </c>
      <c r="Q163" s="239">
        <v>2.4778600000000002</v>
      </c>
      <c r="R163" s="239">
        <f>Q163*H163</f>
        <v>32.113065600000006</v>
      </c>
      <c r="S163" s="239">
        <v>0</v>
      </c>
      <c r="T163" s="240">
        <f>S163*H163</f>
        <v>0</v>
      </c>
      <c r="AR163" s="241" t="s">
        <v>183</v>
      </c>
      <c r="AT163" s="241" t="s">
        <v>178</v>
      </c>
      <c r="AU163" s="241" t="s">
        <v>90</v>
      </c>
      <c r="AY163" s="15" t="s">
        <v>176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5" t="s">
        <v>88</v>
      </c>
      <c r="BK163" s="242">
        <f>ROUND(I163*H163,2)</f>
        <v>0</v>
      </c>
      <c r="BL163" s="15" t="s">
        <v>183</v>
      </c>
      <c r="BM163" s="241" t="s">
        <v>269</v>
      </c>
    </row>
    <row r="164" s="1" customFormat="1">
      <c r="B164" s="37"/>
      <c r="C164" s="38"/>
      <c r="D164" s="243" t="s">
        <v>197</v>
      </c>
      <c r="E164" s="38"/>
      <c r="F164" s="244" t="s">
        <v>270</v>
      </c>
      <c r="G164" s="38"/>
      <c r="H164" s="38"/>
      <c r="I164" s="148"/>
      <c r="J164" s="38"/>
      <c r="K164" s="38"/>
      <c r="L164" s="42"/>
      <c r="M164" s="245"/>
      <c r="N164" s="85"/>
      <c r="O164" s="85"/>
      <c r="P164" s="85"/>
      <c r="Q164" s="85"/>
      <c r="R164" s="85"/>
      <c r="S164" s="85"/>
      <c r="T164" s="86"/>
      <c r="AT164" s="15" t="s">
        <v>197</v>
      </c>
      <c r="AU164" s="15" t="s">
        <v>90</v>
      </c>
    </row>
    <row r="165" s="12" customFormat="1">
      <c r="B165" s="246"/>
      <c r="C165" s="247"/>
      <c r="D165" s="243" t="s">
        <v>199</v>
      </c>
      <c r="E165" s="248" t="s">
        <v>1</v>
      </c>
      <c r="F165" s="249" t="s">
        <v>271</v>
      </c>
      <c r="G165" s="247"/>
      <c r="H165" s="250">
        <v>10.800000000000001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199</v>
      </c>
      <c r="AU165" s="256" t="s">
        <v>90</v>
      </c>
      <c r="AV165" s="12" t="s">
        <v>90</v>
      </c>
      <c r="AW165" s="12" t="s">
        <v>37</v>
      </c>
      <c r="AX165" s="12" t="s">
        <v>88</v>
      </c>
      <c r="AY165" s="256" t="s">
        <v>176</v>
      </c>
    </row>
    <row r="166" s="12" customFormat="1">
      <c r="B166" s="246"/>
      <c r="C166" s="247"/>
      <c r="D166" s="243" t="s">
        <v>199</v>
      </c>
      <c r="E166" s="247"/>
      <c r="F166" s="249" t="s">
        <v>272</v>
      </c>
      <c r="G166" s="247"/>
      <c r="H166" s="250">
        <v>12.960000000000001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199</v>
      </c>
      <c r="AU166" s="256" t="s">
        <v>90</v>
      </c>
      <c r="AV166" s="12" t="s">
        <v>90</v>
      </c>
      <c r="AW166" s="12" t="s">
        <v>4</v>
      </c>
      <c r="AX166" s="12" t="s">
        <v>88</v>
      </c>
      <c r="AY166" s="256" t="s">
        <v>176</v>
      </c>
    </row>
    <row r="167" s="1" customFormat="1" ht="16.5" customHeight="1">
      <c r="B167" s="37"/>
      <c r="C167" s="230" t="s">
        <v>273</v>
      </c>
      <c r="D167" s="230" t="s">
        <v>178</v>
      </c>
      <c r="E167" s="231" t="s">
        <v>274</v>
      </c>
      <c r="F167" s="232" t="s">
        <v>275</v>
      </c>
      <c r="G167" s="233" t="s">
        <v>181</v>
      </c>
      <c r="H167" s="234">
        <v>48.399999999999999</v>
      </c>
      <c r="I167" s="235"/>
      <c r="J167" s="236">
        <f>ROUND(I167*H167,2)</f>
        <v>0</v>
      </c>
      <c r="K167" s="232" t="s">
        <v>182</v>
      </c>
      <c r="L167" s="42"/>
      <c r="M167" s="237" t="s">
        <v>1</v>
      </c>
      <c r="N167" s="238" t="s">
        <v>46</v>
      </c>
      <c r="O167" s="85"/>
      <c r="P167" s="239">
        <f>O167*H167</f>
        <v>0</v>
      </c>
      <c r="Q167" s="239">
        <v>0.041739999999999999</v>
      </c>
      <c r="R167" s="239">
        <f>Q167*H167</f>
        <v>2.020216</v>
      </c>
      <c r="S167" s="239">
        <v>0</v>
      </c>
      <c r="T167" s="240">
        <f>S167*H167</f>
        <v>0</v>
      </c>
      <c r="AR167" s="241" t="s">
        <v>183</v>
      </c>
      <c r="AT167" s="241" t="s">
        <v>178</v>
      </c>
      <c r="AU167" s="241" t="s">
        <v>90</v>
      </c>
      <c r="AY167" s="15" t="s">
        <v>176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5" t="s">
        <v>88</v>
      </c>
      <c r="BK167" s="242">
        <f>ROUND(I167*H167,2)</f>
        <v>0</v>
      </c>
      <c r="BL167" s="15" t="s">
        <v>183</v>
      </c>
      <c r="BM167" s="241" t="s">
        <v>276</v>
      </c>
    </row>
    <row r="168" s="12" customFormat="1">
      <c r="B168" s="246"/>
      <c r="C168" s="247"/>
      <c r="D168" s="243" t="s">
        <v>199</v>
      </c>
      <c r="E168" s="248" t="s">
        <v>1</v>
      </c>
      <c r="F168" s="249" t="s">
        <v>277</v>
      </c>
      <c r="G168" s="247"/>
      <c r="H168" s="250">
        <v>48.399999999999999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199</v>
      </c>
      <c r="AU168" s="256" t="s">
        <v>90</v>
      </c>
      <c r="AV168" s="12" t="s">
        <v>90</v>
      </c>
      <c r="AW168" s="12" t="s">
        <v>37</v>
      </c>
      <c r="AX168" s="12" t="s">
        <v>88</v>
      </c>
      <c r="AY168" s="256" t="s">
        <v>176</v>
      </c>
    </row>
    <row r="169" s="1" customFormat="1" ht="16.5" customHeight="1">
      <c r="B169" s="37"/>
      <c r="C169" s="230" t="s">
        <v>278</v>
      </c>
      <c r="D169" s="230" t="s">
        <v>178</v>
      </c>
      <c r="E169" s="231" t="s">
        <v>279</v>
      </c>
      <c r="F169" s="232" t="s">
        <v>280</v>
      </c>
      <c r="G169" s="233" t="s">
        <v>181</v>
      </c>
      <c r="H169" s="234">
        <v>48.399999999999999</v>
      </c>
      <c r="I169" s="235"/>
      <c r="J169" s="236">
        <f>ROUND(I169*H169,2)</f>
        <v>0</v>
      </c>
      <c r="K169" s="232" t="s">
        <v>182</v>
      </c>
      <c r="L169" s="42"/>
      <c r="M169" s="237" t="s">
        <v>1</v>
      </c>
      <c r="N169" s="238" t="s">
        <v>46</v>
      </c>
      <c r="O169" s="85"/>
      <c r="P169" s="239">
        <f>O169*H169</f>
        <v>0</v>
      </c>
      <c r="Q169" s="239">
        <v>2.0000000000000002E-05</v>
      </c>
      <c r="R169" s="239">
        <f>Q169*H169</f>
        <v>0.000968</v>
      </c>
      <c r="S169" s="239">
        <v>0</v>
      </c>
      <c r="T169" s="240">
        <f>S169*H169</f>
        <v>0</v>
      </c>
      <c r="AR169" s="241" t="s">
        <v>183</v>
      </c>
      <c r="AT169" s="241" t="s">
        <v>178</v>
      </c>
      <c r="AU169" s="241" t="s">
        <v>90</v>
      </c>
      <c r="AY169" s="15" t="s">
        <v>176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5" t="s">
        <v>88</v>
      </c>
      <c r="BK169" s="242">
        <f>ROUND(I169*H169,2)</f>
        <v>0</v>
      </c>
      <c r="BL169" s="15" t="s">
        <v>183</v>
      </c>
      <c r="BM169" s="241" t="s">
        <v>281</v>
      </c>
    </row>
    <row r="170" s="1" customFormat="1" ht="16.5" customHeight="1">
      <c r="B170" s="37"/>
      <c r="C170" s="230" t="s">
        <v>7</v>
      </c>
      <c r="D170" s="230" t="s">
        <v>178</v>
      </c>
      <c r="E170" s="231" t="s">
        <v>282</v>
      </c>
      <c r="F170" s="232" t="s">
        <v>283</v>
      </c>
      <c r="G170" s="233" t="s">
        <v>284</v>
      </c>
      <c r="H170" s="234">
        <v>1.6200000000000001</v>
      </c>
      <c r="I170" s="235"/>
      <c r="J170" s="236">
        <f>ROUND(I170*H170,2)</f>
        <v>0</v>
      </c>
      <c r="K170" s="232" t="s">
        <v>182</v>
      </c>
      <c r="L170" s="42"/>
      <c r="M170" s="237" t="s">
        <v>1</v>
      </c>
      <c r="N170" s="238" t="s">
        <v>46</v>
      </c>
      <c r="O170" s="85"/>
      <c r="P170" s="239">
        <f>O170*H170</f>
        <v>0</v>
      </c>
      <c r="Q170" s="239">
        <v>1.04877</v>
      </c>
      <c r="R170" s="239">
        <f>Q170*H170</f>
        <v>1.6990074000000002</v>
      </c>
      <c r="S170" s="239">
        <v>0</v>
      </c>
      <c r="T170" s="240">
        <f>S170*H170</f>
        <v>0</v>
      </c>
      <c r="AR170" s="241" t="s">
        <v>183</v>
      </c>
      <c r="AT170" s="241" t="s">
        <v>178</v>
      </c>
      <c r="AU170" s="241" t="s">
        <v>90</v>
      </c>
      <c r="AY170" s="15" t="s">
        <v>176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5" t="s">
        <v>88</v>
      </c>
      <c r="BK170" s="242">
        <f>ROUND(I170*H170,2)</f>
        <v>0</v>
      </c>
      <c r="BL170" s="15" t="s">
        <v>183</v>
      </c>
      <c r="BM170" s="241" t="s">
        <v>285</v>
      </c>
    </row>
    <row r="171" s="12" customFormat="1">
      <c r="B171" s="246"/>
      <c r="C171" s="247"/>
      <c r="D171" s="243" t="s">
        <v>199</v>
      </c>
      <c r="E171" s="248" t="s">
        <v>1</v>
      </c>
      <c r="F171" s="249" t="s">
        <v>286</v>
      </c>
      <c r="G171" s="247"/>
      <c r="H171" s="250">
        <v>1.6200000000000001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199</v>
      </c>
      <c r="AU171" s="256" t="s">
        <v>90</v>
      </c>
      <c r="AV171" s="12" t="s">
        <v>90</v>
      </c>
      <c r="AW171" s="12" t="s">
        <v>37</v>
      </c>
      <c r="AX171" s="12" t="s">
        <v>88</v>
      </c>
      <c r="AY171" s="256" t="s">
        <v>176</v>
      </c>
    </row>
    <row r="172" s="1" customFormat="1" ht="16.5" customHeight="1">
      <c r="B172" s="37"/>
      <c r="C172" s="230" t="s">
        <v>287</v>
      </c>
      <c r="D172" s="230" t="s">
        <v>178</v>
      </c>
      <c r="E172" s="231" t="s">
        <v>288</v>
      </c>
      <c r="F172" s="232" t="s">
        <v>289</v>
      </c>
      <c r="G172" s="233" t="s">
        <v>195</v>
      </c>
      <c r="H172" s="234">
        <v>2</v>
      </c>
      <c r="I172" s="235"/>
      <c r="J172" s="236">
        <f>ROUND(I172*H172,2)</f>
        <v>0</v>
      </c>
      <c r="K172" s="232" t="s">
        <v>182</v>
      </c>
      <c r="L172" s="42"/>
      <c r="M172" s="237" t="s">
        <v>1</v>
      </c>
      <c r="N172" s="238" t="s">
        <v>46</v>
      </c>
      <c r="O172" s="85"/>
      <c r="P172" s="239">
        <f>O172*H172</f>
        <v>0</v>
      </c>
      <c r="Q172" s="239">
        <v>0.12952</v>
      </c>
      <c r="R172" s="239">
        <f>Q172*H172</f>
        <v>0.25903999999999999</v>
      </c>
      <c r="S172" s="239">
        <v>0</v>
      </c>
      <c r="T172" s="240">
        <f>S172*H172</f>
        <v>0</v>
      </c>
      <c r="AR172" s="241" t="s">
        <v>183</v>
      </c>
      <c r="AT172" s="241" t="s">
        <v>178</v>
      </c>
      <c r="AU172" s="241" t="s">
        <v>90</v>
      </c>
      <c r="AY172" s="15" t="s">
        <v>176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5" t="s">
        <v>88</v>
      </c>
      <c r="BK172" s="242">
        <f>ROUND(I172*H172,2)</f>
        <v>0</v>
      </c>
      <c r="BL172" s="15" t="s">
        <v>183</v>
      </c>
      <c r="BM172" s="241" t="s">
        <v>290</v>
      </c>
    </row>
    <row r="173" s="1" customFormat="1">
      <c r="B173" s="37"/>
      <c r="C173" s="38"/>
      <c r="D173" s="243" t="s">
        <v>197</v>
      </c>
      <c r="E173" s="38"/>
      <c r="F173" s="244" t="s">
        <v>291</v>
      </c>
      <c r="G173" s="38"/>
      <c r="H173" s="38"/>
      <c r="I173" s="148"/>
      <c r="J173" s="38"/>
      <c r="K173" s="38"/>
      <c r="L173" s="42"/>
      <c r="M173" s="245"/>
      <c r="N173" s="85"/>
      <c r="O173" s="85"/>
      <c r="P173" s="85"/>
      <c r="Q173" s="85"/>
      <c r="R173" s="85"/>
      <c r="S173" s="85"/>
      <c r="T173" s="86"/>
      <c r="AT173" s="15" t="s">
        <v>197</v>
      </c>
      <c r="AU173" s="15" t="s">
        <v>90</v>
      </c>
    </row>
    <row r="174" s="1" customFormat="1" ht="24" customHeight="1">
      <c r="B174" s="37"/>
      <c r="C174" s="230" t="s">
        <v>292</v>
      </c>
      <c r="D174" s="230" t="s">
        <v>178</v>
      </c>
      <c r="E174" s="231" t="s">
        <v>293</v>
      </c>
      <c r="F174" s="232" t="s">
        <v>294</v>
      </c>
      <c r="G174" s="233" t="s">
        <v>195</v>
      </c>
      <c r="H174" s="234">
        <v>2</v>
      </c>
      <c r="I174" s="235"/>
      <c r="J174" s="236">
        <f>ROUND(I174*H174,2)</f>
        <v>0</v>
      </c>
      <c r="K174" s="232" t="s">
        <v>182</v>
      </c>
      <c r="L174" s="42"/>
      <c r="M174" s="237" t="s">
        <v>1</v>
      </c>
      <c r="N174" s="238" t="s">
        <v>46</v>
      </c>
      <c r="O174" s="85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AR174" s="241" t="s">
        <v>183</v>
      </c>
      <c r="AT174" s="241" t="s">
        <v>178</v>
      </c>
      <c r="AU174" s="241" t="s">
        <v>90</v>
      </c>
      <c r="AY174" s="15" t="s">
        <v>176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5" t="s">
        <v>88</v>
      </c>
      <c r="BK174" s="242">
        <f>ROUND(I174*H174,2)</f>
        <v>0</v>
      </c>
      <c r="BL174" s="15" t="s">
        <v>183</v>
      </c>
      <c r="BM174" s="241" t="s">
        <v>295</v>
      </c>
    </row>
    <row r="175" s="11" customFormat="1" ht="22.8" customHeight="1">
      <c r="B175" s="214"/>
      <c r="C175" s="215"/>
      <c r="D175" s="216" t="s">
        <v>80</v>
      </c>
      <c r="E175" s="228" t="s">
        <v>183</v>
      </c>
      <c r="F175" s="228" t="s">
        <v>296</v>
      </c>
      <c r="G175" s="215"/>
      <c r="H175" s="215"/>
      <c r="I175" s="218"/>
      <c r="J175" s="229">
        <f>BK175</f>
        <v>0</v>
      </c>
      <c r="K175" s="215"/>
      <c r="L175" s="220"/>
      <c r="M175" s="221"/>
      <c r="N175" s="222"/>
      <c r="O175" s="222"/>
      <c r="P175" s="223">
        <f>SUM(P176:P180)</f>
        <v>0</v>
      </c>
      <c r="Q175" s="222"/>
      <c r="R175" s="223">
        <f>SUM(R176:R180)</f>
        <v>0.040329000000000004</v>
      </c>
      <c r="S175" s="222"/>
      <c r="T175" s="224">
        <f>SUM(T176:T180)</f>
        <v>0</v>
      </c>
      <c r="AR175" s="225" t="s">
        <v>88</v>
      </c>
      <c r="AT175" s="226" t="s">
        <v>80</v>
      </c>
      <c r="AU175" s="226" t="s">
        <v>88</v>
      </c>
      <c r="AY175" s="225" t="s">
        <v>176</v>
      </c>
      <c r="BK175" s="227">
        <f>SUM(BK176:BK180)</f>
        <v>0</v>
      </c>
    </row>
    <row r="176" s="1" customFormat="1" ht="24" customHeight="1">
      <c r="B176" s="37"/>
      <c r="C176" s="230" t="s">
        <v>297</v>
      </c>
      <c r="D176" s="230" t="s">
        <v>178</v>
      </c>
      <c r="E176" s="231" t="s">
        <v>298</v>
      </c>
      <c r="F176" s="232" t="s">
        <v>299</v>
      </c>
      <c r="G176" s="233" t="s">
        <v>181</v>
      </c>
      <c r="H176" s="234">
        <v>0.90000000000000002</v>
      </c>
      <c r="I176" s="235"/>
      <c r="J176" s="236">
        <f>ROUND(I176*H176,2)</f>
        <v>0</v>
      </c>
      <c r="K176" s="232" t="s">
        <v>182</v>
      </c>
      <c r="L176" s="42"/>
      <c r="M176" s="237" t="s">
        <v>1</v>
      </c>
      <c r="N176" s="238" t="s">
        <v>46</v>
      </c>
      <c r="O176" s="85"/>
      <c r="P176" s="239">
        <f>O176*H176</f>
        <v>0</v>
      </c>
      <c r="Q176" s="239">
        <v>0.01453</v>
      </c>
      <c r="R176" s="239">
        <f>Q176*H176</f>
        <v>0.013077</v>
      </c>
      <c r="S176" s="239">
        <v>0</v>
      </c>
      <c r="T176" s="240">
        <f>S176*H176</f>
        <v>0</v>
      </c>
      <c r="AR176" s="241" t="s">
        <v>183</v>
      </c>
      <c r="AT176" s="241" t="s">
        <v>178</v>
      </c>
      <c r="AU176" s="241" t="s">
        <v>90</v>
      </c>
      <c r="AY176" s="15" t="s">
        <v>176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5" t="s">
        <v>88</v>
      </c>
      <c r="BK176" s="242">
        <f>ROUND(I176*H176,2)</f>
        <v>0</v>
      </c>
      <c r="BL176" s="15" t="s">
        <v>183</v>
      </c>
      <c r="BM176" s="241" t="s">
        <v>300</v>
      </c>
    </row>
    <row r="177" s="1" customFormat="1">
      <c r="B177" s="37"/>
      <c r="C177" s="38"/>
      <c r="D177" s="243" t="s">
        <v>197</v>
      </c>
      <c r="E177" s="38"/>
      <c r="F177" s="244" t="s">
        <v>301</v>
      </c>
      <c r="G177" s="38"/>
      <c r="H177" s="38"/>
      <c r="I177" s="148"/>
      <c r="J177" s="38"/>
      <c r="K177" s="38"/>
      <c r="L177" s="42"/>
      <c r="M177" s="245"/>
      <c r="N177" s="85"/>
      <c r="O177" s="85"/>
      <c r="P177" s="85"/>
      <c r="Q177" s="85"/>
      <c r="R177" s="85"/>
      <c r="S177" s="85"/>
      <c r="T177" s="86"/>
      <c r="AT177" s="15" t="s">
        <v>197</v>
      </c>
      <c r="AU177" s="15" t="s">
        <v>90</v>
      </c>
    </row>
    <row r="178" s="12" customFormat="1">
      <c r="B178" s="246"/>
      <c r="C178" s="247"/>
      <c r="D178" s="243" t="s">
        <v>199</v>
      </c>
      <c r="E178" s="248" t="s">
        <v>1</v>
      </c>
      <c r="F178" s="249" t="s">
        <v>302</v>
      </c>
      <c r="G178" s="247"/>
      <c r="H178" s="250">
        <v>0.90000000000000002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199</v>
      </c>
      <c r="AU178" s="256" t="s">
        <v>90</v>
      </c>
      <c r="AV178" s="12" t="s">
        <v>90</v>
      </c>
      <c r="AW178" s="12" t="s">
        <v>37</v>
      </c>
      <c r="AX178" s="12" t="s">
        <v>88</v>
      </c>
      <c r="AY178" s="256" t="s">
        <v>176</v>
      </c>
    </row>
    <row r="179" s="1" customFormat="1" ht="24" customHeight="1">
      <c r="B179" s="37"/>
      <c r="C179" s="230" t="s">
        <v>303</v>
      </c>
      <c r="D179" s="230" t="s">
        <v>178</v>
      </c>
      <c r="E179" s="231" t="s">
        <v>304</v>
      </c>
      <c r="F179" s="232" t="s">
        <v>305</v>
      </c>
      <c r="G179" s="233" t="s">
        <v>181</v>
      </c>
      <c r="H179" s="234">
        <v>1.8</v>
      </c>
      <c r="I179" s="235"/>
      <c r="J179" s="236">
        <f>ROUND(I179*H179,2)</f>
        <v>0</v>
      </c>
      <c r="K179" s="232" t="s">
        <v>182</v>
      </c>
      <c r="L179" s="42"/>
      <c r="M179" s="237" t="s">
        <v>1</v>
      </c>
      <c r="N179" s="238" t="s">
        <v>46</v>
      </c>
      <c r="O179" s="85"/>
      <c r="P179" s="239">
        <f>O179*H179</f>
        <v>0</v>
      </c>
      <c r="Q179" s="239">
        <v>0.015140000000000001</v>
      </c>
      <c r="R179" s="239">
        <f>Q179*H179</f>
        <v>0.027252000000000002</v>
      </c>
      <c r="S179" s="239">
        <v>0</v>
      </c>
      <c r="T179" s="240">
        <f>S179*H179</f>
        <v>0</v>
      </c>
      <c r="AR179" s="241" t="s">
        <v>183</v>
      </c>
      <c r="AT179" s="241" t="s">
        <v>178</v>
      </c>
      <c r="AU179" s="241" t="s">
        <v>90</v>
      </c>
      <c r="AY179" s="15" t="s">
        <v>176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5" t="s">
        <v>88</v>
      </c>
      <c r="BK179" s="242">
        <f>ROUND(I179*H179,2)</f>
        <v>0</v>
      </c>
      <c r="BL179" s="15" t="s">
        <v>183</v>
      </c>
      <c r="BM179" s="241" t="s">
        <v>306</v>
      </c>
    </row>
    <row r="180" s="12" customFormat="1">
      <c r="B180" s="246"/>
      <c r="C180" s="247"/>
      <c r="D180" s="243" t="s">
        <v>199</v>
      </c>
      <c r="E180" s="247"/>
      <c r="F180" s="249" t="s">
        <v>307</v>
      </c>
      <c r="G180" s="247"/>
      <c r="H180" s="250">
        <v>1.8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199</v>
      </c>
      <c r="AU180" s="256" t="s">
        <v>90</v>
      </c>
      <c r="AV180" s="12" t="s">
        <v>90</v>
      </c>
      <c r="AW180" s="12" t="s">
        <v>4</v>
      </c>
      <c r="AX180" s="12" t="s">
        <v>88</v>
      </c>
      <c r="AY180" s="256" t="s">
        <v>176</v>
      </c>
    </row>
    <row r="181" s="11" customFormat="1" ht="22.8" customHeight="1">
      <c r="B181" s="214"/>
      <c r="C181" s="215"/>
      <c r="D181" s="216" t="s">
        <v>80</v>
      </c>
      <c r="E181" s="228" t="s">
        <v>205</v>
      </c>
      <c r="F181" s="228" t="s">
        <v>308</v>
      </c>
      <c r="G181" s="215"/>
      <c r="H181" s="215"/>
      <c r="I181" s="218"/>
      <c r="J181" s="229">
        <f>BK181</f>
        <v>0</v>
      </c>
      <c r="K181" s="215"/>
      <c r="L181" s="220"/>
      <c r="M181" s="221"/>
      <c r="N181" s="222"/>
      <c r="O181" s="222"/>
      <c r="P181" s="223">
        <f>SUM(P182:P184)</f>
        <v>0</v>
      </c>
      <c r="Q181" s="222"/>
      <c r="R181" s="223">
        <f>SUM(R182:R184)</f>
        <v>1.7347999999999999</v>
      </c>
      <c r="S181" s="222"/>
      <c r="T181" s="224">
        <f>SUM(T182:T184)</f>
        <v>0</v>
      </c>
      <c r="AR181" s="225" t="s">
        <v>88</v>
      </c>
      <c r="AT181" s="226" t="s">
        <v>80</v>
      </c>
      <c r="AU181" s="226" t="s">
        <v>88</v>
      </c>
      <c r="AY181" s="225" t="s">
        <v>176</v>
      </c>
      <c r="BK181" s="227">
        <f>SUM(BK182:BK184)</f>
        <v>0</v>
      </c>
    </row>
    <row r="182" s="1" customFormat="1" ht="24" customHeight="1">
      <c r="B182" s="37"/>
      <c r="C182" s="230" t="s">
        <v>309</v>
      </c>
      <c r="D182" s="230" t="s">
        <v>178</v>
      </c>
      <c r="E182" s="231" t="s">
        <v>310</v>
      </c>
      <c r="F182" s="232" t="s">
        <v>311</v>
      </c>
      <c r="G182" s="233" t="s">
        <v>181</v>
      </c>
      <c r="H182" s="234">
        <v>20</v>
      </c>
      <c r="I182" s="235"/>
      <c r="J182" s="236">
        <f>ROUND(I182*H182,2)</f>
        <v>0</v>
      </c>
      <c r="K182" s="232" t="s">
        <v>182</v>
      </c>
      <c r="L182" s="42"/>
      <c r="M182" s="237" t="s">
        <v>1</v>
      </c>
      <c r="N182" s="238" t="s">
        <v>46</v>
      </c>
      <c r="O182" s="85"/>
      <c r="P182" s="239">
        <f>O182*H182</f>
        <v>0</v>
      </c>
      <c r="Q182" s="239">
        <v>0.086739999999999998</v>
      </c>
      <c r="R182" s="239">
        <f>Q182*H182</f>
        <v>1.7347999999999999</v>
      </c>
      <c r="S182" s="239">
        <v>0</v>
      </c>
      <c r="T182" s="240">
        <f>S182*H182</f>
        <v>0</v>
      </c>
      <c r="AR182" s="241" t="s">
        <v>183</v>
      </c>
      <c r="AT182" s="241" t="s">
        <v>178</v>
      </c>
      <c r="AU182" s="241" t="s">
        <v>90</v>
      </c>
      <c r="AY182" s="15" t="s">
        <v>176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5" t="s">
        <v>88</v>
      </c>
      <c r="BK182" s="242">
        <f>ROUND(I182*H182,2)</f>
        <v>0</v>
      </c>
      <c r="BL182" s="15" t="s">
        <v>183</v>
      </c>
      <c r="BM182" s="241" t="s">
        <v>312</v>
      </c>
    </row>
    <row r="183" s="1" customFormat="1">
      <c r="B183" s="37"/>
      <c r="C183" s="38"/>
      <c r="D183" s="243" t="s">
        <v>197</v>
      </c>
      <c r="E183" s="38"/>
      <c r="F183" s="244" t="s">
        <v>313</v>
      </c>
      <c r="G183" s="38"/>
      <c r="H183" s="38"/>
      <c r="I183" s="148"/>
      <c r="J183" s="38"/>
      <c r="K183" s="38"/>
      <c r="L183" s="42"/>
      <c r="M183" s="245"/>
      <c r="N183" s="85"/>
      <c r="O183" s="85"/>
      <c r="P183" s="85"/>
      <c r="Q183" s="85"/>
      <c r="R183" s="85"/>
      <c r="S183" s="85"/>
      <c r="T183" s="86"/>
      <c r="AT183" s="15" t="s">
        <v>197</v>
      </c>
      <c r="AU183" s="15" t="s">
        <v>90</v>
      </c>
    </row>
    <row r="184" s="12" customFormat="1">
      <c r="B184" s="246"/>
      <c r="C184" s="247"/>
      <c r="D184" s="243" t="s">
        <v>199</v>
      </c>
      <c r="E184" s="248" t="s">
        <v>1</v>
      </c>
      <c r="F184" s="249" t="s">
        <v>314</v>
      </c>
      <c r="G184" s="247"/>
      <c r="H184" s="250">
        <v>20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AT184" s="256" t="s">
        <v>199</v>
      </c>
      <c r="AU184" s="256" t="s">
        <v>90</v>
      </c>
      <c r="AV184" s="12" t="s">
        <v>90</v>
      </c>
      <c r="AW184" s="12" t="s">
        <v>37</v>
      </c>
      <c r="AX184" s="12" t="s">
        <v>88</v>
      </c>
      <c r="AY184" s="256" t="s">
        <v>176</v>
      </c>
    </row>
    <row r="185" s="11" customFormat="1" ht="22.8" customHeight="1">
      <c r="B185" s="214"/>
      <c r="C185" s="215"/>
      <c r="D185" s="216" t="s">
        <v>80</v>
      </c>
      <c r="E185" s="228" t="s">
        <v>219</v>
      </c>
      <c r="F185" s="228" t="s">
        <v>315</v>
      </c>
      <c r="G185" s="215"/>
      <c r="H185" s="215"/>
      <c r="I185" s="218"/>
      <c r="J185" s="229">
        <f>BK185</f>
        <v>0</v>
      </c>
      <c r="K185" s="215"/>
      <c r="L185" s="220"/>
      <c r="M185" s="221"/>
      <c r="N185" s="222"/>
      <c r="O185" s="222"/>
      <c r="P185" s="223">
        <f>SUM(P186:P250)</f>
        <v>0</v>
      </c>
      <c r="Q185" s="222"/>
      <c r="R185" s="223">
        <f>SUM(R186:R250)</f>
        <v>34.851519554999996</v>
      </c>
      <c r="S185" s="222"/>
      <c r="T185" s="224">
        <f>SUM(T186:T250)</f>
        <v>27.155899999999999</v>
      </c>
      <c r="AR185" s="225" t="s">
        <v>88</v>
      </c>
      <c r="AT185" s="226" t="s">
        <v>80</v>
      </c>
      <c r="AU185" s="226" t="s">
        <v>88</v>
      </c>
      <c r="AY185" s="225" t="s">
        <v>176</v>
      </c>
      <c r="BK185" s="227">
        <f>SUM(BK186:BK250)</f>
        <v>0</v>
      </c>
    </row>
    <row r="186" s="1" customFormat="1" ht="16.5" customHeight="1">
      <c r="B186" s="37"/>
      <c r="C186" s="230" t="s">
        <v>316</v>
      </c>
      <c r="D186" s="230" t="s">
        <v>178</v>
      </c>
      <c r="E186" s="231" t="s">
        <v>317</v>
      </c>
      <c r="F186" s="232" t="s">
        <v>318</v>
      </c>
      <c r="G186" s="233" t="s">
        <v>319</v>
      </c>
      <c r="H186" s="234">
        <v>20</v>
      </c>
      <c r="I186" s="235"/>
      <c r="J186" s="236">
        <f>ROUND(I186*H186,2)</f>
        <v>0</v>
      </c>
      <c r="K186" s="232" t="s">
        <v>182</v>
      </c>
      <c r="L186" s="42"/>
      <c r="M186" s="237" t="s">
        <v>1</v>
      </c>
      <c r="N186" s="238" t="s">
        <v>46</v>
      </c>
      <c r="O186" s="85"/>
      <c r="P186" s="239">
        <f>O186*H186</f>
        <v>0</v>
      </c>
      <c r="Q186" s="239">
        <v>0.00117</v>
      </c>
      <c r="R186" s="239">
        <f>Q186*H186</f>
        <v>0.023400000000000001</v>
      </c>
      <c r="S186" s="239">
        <v>0</v>
      </c>
      <c r="T186" s="240">
        <f>S186*H186</f>
        <v>0</v>
      </c>
      <c r="AR186" s="241" t="s">
        <v>183</v>
      </c>
      <c r="AT186" s="241" t="s">
        <v>178</v>
      </c>
      <c r="AU186" s="241" t="s">
        <v>90</v>
      </c>
      <c r="AY186" s="15" t="s">
        <v>176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5" t="s">
        <v>88</v>
      </c>
      <c r="BK186" s="242">
        <f>ROUND(I186*H186,2)</f>
        <v>0</v>
      </c>
      <c r="BL186" s="15" t="s">
        <v>183</v>
      </c>
      <c r="BM186" s="241" t="s">
        <v>320</v>
      </c>
    </row>
    <row r="187" s="12" customFormat="1">
      <c r="B187" s="246"/>
      <c r="C187" s="247"/>
      <c r="D187" s="243" t="s">
        <v>199</v>
      </c>
      <c r="E187" s="248" t="s">
        <v>1</v>
      </c>
      <c r="F187" s="249" t="s">
        <v>321</v>
      </c>
      <c r="G187" s="247"/>
      <c r="H187" s="250">
        <v>20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199</v>
      </c>
      <c r="AU187" s="256" t="s">
        <v>90</v>
      </c>
      <c r="AV187" s="12" t="s">
        <v>90</v>
      </c>
      <c r="AW187" s="12" t="s">
        <v>37</v>
      </c>
      <c r="AX187" s="12" t="s">
        <v>88</v>
      </c>
      <c r="AY187" s="256" t="s">
        <v>176</v>
      </c>
    </row>
    <row r="188" s="1" customFormat="1" ht="16.5" customHeight="1">
      <c r="B188" s="37"/>
      <c r="C188" s="230" t="s">
        <v>322</v>
      </c>
      <c r="D188" s="230" t="s">
        <v>178</v>
      </c>
      <c r="E188" s="231" t="s">
        <v>323</v>
      </c>
      <c r="F188" s="232" t="s">
        <v>324</v>
      </c>
      <c r="G188" s="233" t="s">
        <v>319</v>
      </c>
      <c r="H188" s="234">
        <v>20</v>
      </c>
      <c r="I188" s="235"/>
      <c r="J188" s="236">
        <f>ROUND(I188*H188,2)</f>
        <v>0</v>
      </c>
      <c r="K188" s="232" t="s">
        <v>182</v>
      </c>
      <c r="L188" s="42"/>
      <c r="M188" s="237" t="s">
        <v>1</v>
      </c>
      <c r="N188" s="238" t="s">
        <v>46</v>
      </c>
      <c r="O188" s="85"/>
      <c r="P188" s="239">
        <f>O188*H188</f>
        <v>0</v>
      </c>
      <c r="Q188" s="239">
        <v>0.00066399999999999999</v>
      </c>
      <c r="R188" s="239">
        <f>Q188*H188</f>
        <v>0.01328</v>
      </c>
      <c r="S188" s="239">
        <v>0</v>
      </c>
      <c r="T188" s="240">
        <f>S188*H188</f>
        <v>0</v>
      </c>
      <c r="AR188" s="241" t="s">
        <v>183</v>
      </c>
      <c r="AT188" s="241" t="s">
        <v>178</v>
      </c>
      <c r="AU188" s="241" t="s">
        <v>90</v>
      </c>
      <c r="AY188" s="15" t="s">
        <v>176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5" t="s">
        <v>88</v>
      </c>
      <c r="BK188" s="242">
        <f>ROUND(I188*H188,2)</f>
        <v>0</v>
      </c>
      <c r="BL188" s="15" t="s">
        <v>183</v>
      </c>
      <c r="BM188" s="241" t="s">
        <v>325</v>
      </c>
    </row>
    <row r="189" s="12" customFormat="1">
      <c r="B189" s="246"/>
      <c r="C189" s="247"/>
      <c r="D189" s="243" t="s">
        <v>199</v>
      </c>
      <c r="E189" s="248" t="s">
        <v>1</v>
      </c>
      <c r="F189" s="249" t="s">
        <v>321</v>
      </c>
      <c r="G189" s="247"/>
      <c r="H189" s="250">
        <v>20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199</v>
      </c>
      <c r="AU189" s="256" t="s">
        <v>90</v>
      </c>
      <c r="AV189" s="12" t="s">
        <v>90</v>
      </c>
      <c r="AW189" s="12" t="s">
        <v>37</v>
      </c>
      <c r="AX189" s="12" t="s">
        <v>88</v>
      </c>
      <c r="AY189" s="256" t="s">
        <v>176</v>
      </c>
    </row>
    <row r="190" s="1" customFormat="1" ht="24" customHeight="1">
      <c r="B190" s="37"/>
      <c r="C190" s="257" t="s">
        <v>326</v>
      </c>
      <c r="D190" s="257" t="s">
        <v>262</v>
      </c>
      <c r="E190" s="258" t="s">
        <v>327</v>
      </c>
      <c r="F190" s="259" t="s">
        <v>328</v>
      </c>
      <c r="G190" s="260" t="s">
        <v>284</v>
      </c>
      <c r="H190" s="261">
        <v>0.106</v>
      </c>
      <c r="I190" s="262"/>
      <c r="J190" s="263">
        <f>ROUND(I190*H190,2)</f>
        <v>0</v>
      </c>
      <c r="K190" s="259" t="s">
        <v>182</v>
      </c>
      <c r="L190" s="264"/>
      <c r="M190" s="265" t="s">
        <v>1</v>
      </c>
      <c r="N190" s="266" t="s">
        <v>46</v>
      </c>
      <c r="O190" s="85"/>
      <c r="P190" s="239">
        <f>O190*H190</f>
        <v>0</v>
      </c>
      <c r="Q190" s="239">
        <v>1</v>
      </c>
      <c r="R190" s="239">
        <f>Q190*H190</f>
        <v>0.106</v>
      </c>
      <c r="S190" s="239">
        <v>0</v>
      </c>
      <c r="T190" s="240">
        <f>S190*H190</f>
        <v>0</v>
      </c>
      <c r="AR190" s="241" t="s">
        <v>214</v>
      </c>
      <c r="AT190" s="241" t="s">
        <v>262</v>
      </c>
      <c r="AU190" s="241" t="s">
        <v>90</v>
      </c>
      <c r="AY190" s="15" t="s">
        <v>176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5" t="s">
        <v>88</v>
      </c>
      <c r="BK190" s="242">
        <f>ROUND(I190*H190,2)</f>
        <v>0</v>
      </c>
      <c r="BL190" s="15" t="s">
        <v>183</v>
      </c>
      <c r="BM190" s="241" t="s">
        <v>329</v>
      </c>
    </row>
    <row r="191" s="1" customFormat="1">
      <c r="B191" s="37"/>
      <c r="C191" s="38"/>
      <c r="D191" s="243" t="s">
        <v>197</v>
      </c>
      <c r="E191" s="38"/>
      <c r="F191" s="244" t="s">
        <v>330</v>
      </c>
      <c r="G191" s="38"/>
      <c r="H191" s="38"/>
      <c r="I191" s="148"/>
      <c r="J191" s="38"/>
      <c r="K191" s="38"/>
      <c r="L191" s="42"/>
      <c r="M191" s="245"/>
      <c r="N191" s="85"/>
      <c r="O191" s="85"/>
      <c r="P191" s="85"/>
      <c r="Q191" s="85"/>
      <c r="R191" s="85"/>
      <c r="S191" s="85"/>
      <c r="T191" s="86"/>
      <c r="AT191" s="15" t="s">
        <v>197</v>
      </c>
      <c r="AU191" s="15" t="s">
        <v>90</v>
      </c>
    </row>
    <row r="192" s="12" customFormat="1">
      <c r="B192" s="246"/>
      <c r="C192" s="247"/>
      <c r="D192" s="243" t="s">
        <v>199</v>
      </c>
      <c r="E192" s="248" t="s">
        <v>1</v>
      </c>
      <c r="F192" s="249" t="s">
        <v>331</v>
      </c>
      <c r="G192" s="247"/>
      <c r="H192" s="250">
        <v>0.106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199</v>
      </c>
      <c r="AU192" s="256" t="s">
        <v>90</v>
      </c>
      <c r="AV192" s="12" t="s">
        <v>90</v>
      </c>
      <c r="AW192" s="12" t="s">
        <v>37</v>
      </c>
      <c r="AX192" s="12" t="s">
        <v>88</v>
      </c>
      <c r="AY192" s="256" t="s">
        <v>176</v>
      </c>
    </row>
    <row r="193" s="1" customFormat="1" ht="24" customHeight="1">
      <c r="B193" s="37"/>
      <c r="C193" s="257" t="s">
        <v>332</v>
      </c>
      <c r="D193" s="257" t="s">
        <v>262</v>
      </c>
      <c r="E193" s="258" t="s">
        <v>333</v>
      </c>
      <c r="F193" s="259" t="s">
        <v>334</v>
      </c>
      <c r="G193" s="260" t="s">
        <v>284</v>
      </c>
      <c r="H193" s="261">
        <v>0.443</v>
      </c>
      <c r="I193" s="262"/>
      <c r="J193" s="263">
        <f>ROUND(I193*H193,2)</f>
        <v>0</v>
      </c>
      <c r="K193" s="259" t="s">
        <v>182</v>
      </c>
      <c r="L193" s="264"/>
      <c r="M193" s="265" t="s">
        <v>1</v>
      </c>
      <c r="N193" s="266" t="s">
        <v>46</v>
      </c>
      <c r="O193" s="85"/>
      <c r="P193" s="239">
        <f>O193*H193</f>
        <v>0</v>
      </c>
      <c r="Q193" s="239">
        <v>1</v>
      </c>
      <c r="R193" s="239">
        <f>Q193*H193</f>
        <v>0.443</v>
      </c>
      <c r="S193" s="239">
        <v>0</v>
      </c>
      <c r="T193" s="240">
        <f>S193*H193</f>
        <v>0</v>
      </c>
      <c r="AR193" s="241" t="s">
        <v>214</v>
      </c>
      <c r="AT193" s="241" t="s">
        <v>262</v>
      </c>
      <c r="AU193" s="241" t="s">
        <v>90</v>
      </c>
      <c r="AY193" s="15" t="s">
        <v>176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5" t="s">
        <v>88</v>
      </c>
      <c r="BK193" s="242">
        <f>ROUND(I193*H193,2)</f>
        <v>0</v>
      </c>
      <c r="BL193" s="15" t="s">
        <v>183</v>
      </c>
      <c r="BM193" s="241" t="s">
        <v>335</v>
      </c>
    </row>
    <row r="194" s="1" customFormat="1">
      <c r="B194" s="37"/>
      <c r="C194" s="38"/>
      <c r="D194" s="243" t="s">
        <v>197</v>
      </c>
      <c r="E194" s="38"/>
      <c r="F194" s="244" t="s">
        <v>336</v>
      </c>
      <c r="G194" s="38"/>
      <c r="H194" s="38"/>
      <c r="I194" s="148"/>
      <c r="J194" s="38"/>
      <c r="K194" s="38"/>
      <c r="L194" s="42"/>
      <c r="M194" s="245"/>
      <c r="N194" s="85"/>
      <c r="O194" s="85"/>
      <c r="P194" s="85"/>
      <c r="Q194" s="85"/>
      <c r="R194" s="85"/>
      <c r="S194" s="85"/>
      <c r="T194" s="86"/>
      <c r="AT194" s="15" t="s">
        <v>197</v>
      </c>
      <c r="AU194" s="15" t="s">
        <v>90</v>
      </c>
    </row>
    <row r="195" s="12" customFormat="1">
      <c r="B195" s="246"/>
      <c r="C195" s="247"/>
      <c r="D195" s="243" t="s">
        <v>199</v>
      </c>
      <c r="E195" s="248" t="s">
        <v>1</v>
      </c>
      <c r="F195" s="249" t="s">
        <v>337</v>
      </c>
      <c r="G195" s="247"/>
      <c r="H195" s="250">
        <v>0.443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AT195" s="256" t="s">
        <v>199</v>
      </c>
      <c r="AU195" s="256" t="s">
        <v>90</v>
      </c>
      <c r="AV195" s="12" t="s">
        <v>90</v>
      </c>
      <c r="AW195" s="12" t="s">
        <v>37</v>
      </c>
      <c r="AX195" s="12" t="s">
        <v>88</v>
      </c>
      <c r="AY195" s="256" t="s">
        <v>176</v>
      </c>
    </row>
    <row r="196" s="1" customFormat="1" ht="16.5" customHeight="1">
      <c r="B196" s="37"/>
      <c r="C196" s="257" t="s">
        <v>338</v>
      </c>
      <c r="D196" s="257" t="s">
        <v>262</v>
      </c>
      <c r="E196" s="258" t="s">
        <v>339</v>
      </c>
      <c r="F196" s="259" t="s">
        <v>340</v>
      </c>
      <c r="G196" s="260" t="s">
        <v>284</v>
      </c>
      <c r="H196" s="261">
        <v>0.059999999999999998</v>
      </c>
      <c r="I196" s="262"/>
      <c r="J196" s="263">
        <f>ROUND(I196*H196,2)</f>
        <v>0</v>
      </c>
      <c r="K196" s="259" t="s">
        <v>182</v>
      </c>
      <c r="L196" s="264"/>
      <c r="M196" s="265" t="s">
        <v>1</v>
      </c>
      <c r="N196" s="266" t="s">
        <v>46</v>
      </c>
      <c r="O196" s="85"/>
      <c r="P196" s="239">
        <f>O196*H196</f>
        <v>0</v>
      </c>
      <c r="Q196" s="239">
        <v>1</v>
      </c>
      <c r="R196" s="239">
        <f>Q196*H196</f>
        <v>0.059999999999999998</v>
      </c>
      <c r="S196" s="239">
        <v>0</v>
      </c>
      <c r="T196" s="240">
        <f>S196*H196</f>
        <v>0</v>
      </c>
      <c r="AR196" s="241" t="s">
        <v>214</v>
      </c>
      <c r="AT196" s="241" t="s">
        <v>262</v>
      </c>
      <c r="AU196" s="241" t="s">
        <v>90</v>
      </c>
      <c r="AY196" s="15" t="s">
        <v>176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5" t="s">
        <v>88</v>
      </c>
      <c r="BK196" s="242">
        <f>ROUND(I196*H196,2)</f>
        <v>0</v>
      </c>
      <c r="BL196" s="15" t="s">
        <v>183</v>
      </c>
      <c r="BM196" s="241" t="s">
        <v>341</v>
      </c>
    </row>
    <row r="197" s="1" customFormat="1">
      <c r="B197" s="37"/>
      <c r="C197" s="38"/>
      <c r="D197" s="243" t="s">
        <v>197</v>
      </c>
      <c r="E197" s="38"/>
      <c r="F197" s="244" t="s">
        <v>342</v>
      </c>
      <c r="G197" s="38"/>
      <c r="H197" s="38"/>
      <c r="I197" s="148"/>
      <c r="J197" s="38"/>
      <c r="K197" s="38"/>
      <c r="L197" s="42"/>
      <c r="M197" s="245"/>
      <c r="N197" s="85"/>
      <c r="O197" s="85"/>
      <c r="P197" s="85"/>
      <c r="Q197" s="85"/>
      <c r="R197" s="85"/>
      <c r="S197" s="85"/>
      <c r="T197" s="86"/>
      <c r="AT197" s="15" t="s">
        <v>197</v>
      </c>
      <c r="AU197" s="15" t="s">
        <v>90</v>
      </c>
    </row>
    <row r="198" s="12" customFormat="1">
      <c r="B198" s="246"/>
      <c r="C198" s="247"/>
      <c r="D198" s="243" t="s">
        <v>199</v>
      </c>
      <c r="E198" s="248" t="s">
        <v>1</v>
      </c>
      <c r="F198" s="249" t="s">
        <v>343</v>
      </c>
      <c r="G198" s="247"/>
      <c r="H198" s="250">
        <v>0.059999999999999998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199</v>
      </c>
      <c r="AU198" s="256" t="s">
        <v>90</v>
      </c>
      <c r="AV198" s="12" t="s">
        <v>90</v>
      </c>
      <c r="AW198" s="12" t="s">
        <v>37</v>
      </c>
      <c r="AX198" s="12" t="s">
        <v>88</v>
      </c>
      <c r="AY198" s="256" t="s">
        <v>176</v>
      </c>
    </row>
    <row r="199" s="1" customFormat="1" ht="24" customHeight="1">
      <c r="B199" s="37"/>
      <c r="C199" s="230" t="s">
        <v>344</v>
      </c>
      <c r="D199" s="230" t="s">
        <v>178</v>
      </c>
      <c r="E199" s="231" t="s">
        <v>345</v>
      </c>
      <c r="F199" s="232" t="s">
        <v>346</v>
      </c>
      <c r="G199" s="233" t="s">
        <v>181</v>
      </c>
      <c r="H199" s="234">
        <v>280.39999999999998</v>
      </c>
      <c r="I199" s="235"/>
      <c r="J199" s="236">
        <f>ROUND(I199*H199,2)</f>
        <v>0</v>
      </c>
      <c r="K199" s="232" t="s">
        <v>182</v>
      </c>
      <c r="L199" s="42"/>
      <c r="M199" s="237" t="s">
        <v>1</v>
      </c>
      <c r="N199" s="238" t="s">
        <v>46</v>
      </c>
      <c r="O199" s="85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AR199" s="241" t="s">
        <v>183</v>
      </c>
      <c r="AT199" s="241" t="s">
        <v>178</v>
      </c>
      <c r="AU199" s="241" t="s">
        <v>90</v>
      </c>
      <c r="AY199" s="15" t="s">
        <v>176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5" t="s">
        <v>88</v>
      </c>
      <c r="BK199" s="242">
        <f>ROUND(I199*H199,2)</f>
        <v>0</v>
      </c>
      <c r="BL199" s="15" t="s">
        <v>183</v>
      </c>
      <c r="BM199" s="241" t="s">
        <v>347</v>
      </c>
    </row>
    <row r="200" s="12" customFormat="1">
      <c r="B200" s="246"/>
      <c r="C200" s="247"/>
      <c r="D200" s="243" t="s">
        <v>199</v>
      </c>
      <c r="E200" s="248" t="s">
        <v>1</v>
      </c>
      <c r="F200" s="249" t="s">
        <v>348</v>
      </c>
      <c r="G200" s="247"/>
      <c r="H200" s="250">
        <v>49.600000000000001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199</v>
      </c>
      <c r="AU200" s="256" t="s">
        <v>90</v>
      </c>
      <c r="AV200" s="12" t="s">
        <v>90</v>
      </c>
      <c r="AW200" s="12" t="s">
        <v>37</v>
      </c>
      <c r="AX200" s="12" t="s">
        <v>81</v>
      </c>
      <c r="AY200" s="256" t="s">
        <v>176</v>
      </c>
    </row>
    <row r="201" s="12" customFormat="1">
      <c r="B201" s="246"/>
      <c r="C201" s="247"/>
      <c r="D201" s="243" t="s">
        <v>199</v>
      </c>
      <c r="E201" s="248" t="s">
        <v>1</v>
      </c>
      <c r="F201" s="249" t="s">
        <v>349</v>
      </c>
      <c r="G201" s="247"/>
      <c r="H201" s="250">
        <v>96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199</v>
      </c>
      <c r="AU201" s="256" t="s">
        <v>90</v>
      </c>
      <c r="AV201" s="12" t="s">
        <v>90</v>
      </c>
      <c r="AW201" s="12" t="s">
        <v>37</v>
      </c>
      <c r="AX201" s="12" t="s">
        <v>81</v>
      </c>
      <c r="AY201" s="256" t="s">
        <v>176</v>
      </c>
    </row>
    <row r="202" s="12" customFormat="1">
      <c r="B202" s="246"/>
      <c r="C202" s="247"/>
      <c r="D202" s="243" t="s">
        <v>199</v>
      </c>
      <c r="E202" s="248" t="s">
        <v>1</v>
      </c>
      <c r="F202" s="249" t="s">
        <v>350</v>
      </c>
      <c r="G202" s="247"/>
      <c r="H202" s="250">
        <v>16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199</v>
      </c>
      <c r="AU202" s="256" t="s">
        <v>90</v>
      </c>
      <c r="AV202" s="12" t="s">
        <v>90</v>
      </c>
      <c r="AW202" s="12" t="s">
        <v>37</v>
      </c>
      <c r="AX202" s="12" t="s">
        <v>81</v>
      </c>
      <c r="AY202" s="256" t="s">
        <v>176</v>
      </c>
    </row>
    <row r="203" s="12" customFormat="1">
      <c r="B203" s="246"/>
      <c r="C203" s="247"/>
      <c r="D203" s="243" t="s">
        <v>199</v>
      </c>
      <c r="E203" s="248" t="s">
        <v>1</v>
      </c>
      <c r="F203" s="249" t="s">
        <v>351</v>
      </c>
      <c r="G203" s="247"/>
      <c r="H203" s="250">
        <v>52.799999999999997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199</v>
      </c>
      <c r="AU203" s="256" t="s">
        <v>90</v>
      </c>
      <c r="AV203" s="12" t="s">
        <v>90</v>
      </c>
      <c r="AW203" s="12" t="s">
        <v>37</v>
      </c>
      <c r="AX203" s="12" t="s">
        <v>81</v>
      </c>
      <c r="AY203" s="256" t="s">
        <v>176</v>
      </c>
    </row>
    <row r="204" s="12" customFormat="1">
      <c r="B204" s="246"/>
      <c r="C204" s="247"/>
      <c r="D204" s="243" t="s">
        <v>199</v>
      </c>
      <c r="E204" s="248" t="s">
        <v>1</v>
      </c>
      <c r="F204" s="249" t="s">
        <v>352</v>
      </c>
      <c r="G204" s="247"/>
      <c r="H204" s="250">
        <v>66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AT204" s="256" t="s">
        <v>199</v>
      </c>
      <c r="AU204" s="256" t="s">
        <v>90</v>
      </c>
      <c r="AV204" s="12" t="s">
        <v>90</v>
      </c>
      <c r="AW204" s="12" t="s">
        <v>37</v>
      </c>
      <c r="AX204" s="12" t="s">
        <v>81</v>
      </c>
      <c r="AY204" s="256" t="s">
        <v>176</v>
      </c>
    </row>
    <row r="205" s="13" customFormat="1">
      <c r="B205" s="267"/>
      <c r="C205" s="268"/>
      <c r="D205" s="243" t="s">
        <v>199</v>
      </c>
      <c r="E205" s="269" t="s">
        <v>1</v>
      </c>
      <c r="F205" s="270" t="s">
        <v>353</v>
      </c>
      <c r="G205" s="268"/>
      <c r="H205" s="271">
        <v>280.39999999999998</v>
      </c>
      <c r="I205" s="272"/>
      <c r="J205" s="268"/>
      <c r="K205" s="268"/>
      <c r="L205" s="273"/>
      <c r="M205" s="274"/>
      <c r="N205" s="275"/>
      <c r="O205" s="275"/>
      <c r="P205" s="275"/>
      <c r="Q205" s="275"/>
      <c r="R205" s="275"/>
      <c r="S205" s="275"/>
      <c r="T205" s="276"/>
      <c r="AT205" s="277" t="s">
        <v>199</v>
      </c>
      <c r="AU205" s="277" t="s">
        <v>90</v>
      </c>
      <c r="AV205" s="13" t="s">
        <v>183</v>
      </c>
      <c r="AW205" s="13" t="s">
        <v>37</v>
      </c>
      <c r="AX205" s="13" t="s">
        <v>88</v>
      </c>
      <c r="AY205" s="277" t="s">
        <v>176</v>
      </c>
    </row>
    <row r="206" s="1" customFormat="1" ht="24" customHeight="1">
      <c r="B206" s="37"/>
      <c r="C206" s="230" t="s">
        <v>354</v>
      </c>
      <c r="D206" s="230" t="s">
        <v>178</v>
      </c>
      <c r="E206" s="231" t="s">
        <v>355</v>
      </c>
      <c r="F206" s="232" t="s">
        <v>356</v>
      </c>
      <c r="G206" s="233" t="s">
        <v>181</v>
      </c>
      <c r="H206" s="234">
        <v>11216</v>
      </c>
      <c r="I206" s="235"/>
      <c r="J206" s="236">
        <f>ROUND(I206*H206,2)</f>
        <v>0</v>
      </c>
      <c r="K206" s="232" t="s">
        <v>182</v>
      </c>
      <c r="L206" s="42"/>
      <c r="M206" s="237" t="s">
        <v>1</v>
      </c>
      <c r="N206" s="238" t="s">
        <v>46</v>
      </c>
      <c r="O206" s="85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AR206" s="241" t="s">
        <v>183</v>
      </c>
      <c r="AT206" s="241" t="s">
        <v>178</v>
      </c>
      <c r="AU206" s="241" t="s">
        <v>90</v>
      </c>
      <c r="AY206" s="15" t="s">
        <v>176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5" t="s">
        <v>88</v>
      </c>
      <c r="BK206" s="242">
        <f>ROUND(I206*H206,2)</f>
        <v>0</v>
      </c>
      <c r="BL206" s="15" t="s">
        <v>183</v>
      </c>
      <c r="BM206" s="241" t="s">
        <v>357</v>
      </c>
    </row>
    <row r="207" s="12" customFormat="1">
      <c r="B207" s="246"/>
      <c r="C207" s="247"/>
      <c r="D207" s="243" t="s">
        <v>199</v>
      </c>
      <c r="E207" s="247"/>
      <c r="F207" s="249" t="s">
        <v>358</v>
      </c>
      <c r="G207" s="247"/>
      <c r="H207" s="250">
        <v>11216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199</v>
      </c>
      <c r="AU207" s="256" t="s">
        <v>90</v>
      </c>
      <c r="AV207" s="12" t="s">
        <v>90</v>
      </c>
      <c r="AW207" s="12" t="s">
        <v>4</v>
      </c>
      <c r="AX207" s="12" t="s">
        <v>88</v>
      </c>
      <c r="AY207" s="256" t="s">
        <v>176</v>
      </c>
    </row>
    <row r="208" s="1" customFormat="1" ht="24" customHeight="1">
      <c r="B208" s="37"/>
      <c r="C208" s="230" t="s">
        <v>359</v>
      </c>
      <c r="D208" s="230" t="s">
        <v>178</v>
      </c>
      <c r="E208" s="231" t="s">
        <v>360</v>
      </c>
      <c r="F208" s="232" t="s">
        <v>361</v>
      </c>
      <c r="G208" s="233" t="s">
        <v>181</v>
      </c>
      <c r="H208" s="234">
        <v>280.39999999999998</v>
      </c>
      <c r="I208" s="235"/>
      <c r="J208" s="236">
        <f>ROUND(I208*H208,2)</f>
        <v>0</v>
      </c>
      <c r="K208" s="232" t="s">
        <v>182</v>
      </c>
      <c r="L208" s="42"/>
      <c r="M208" s="237" t="s">
        <v>1</v>
      </c>
      <c r="N208" s="238" t="s">
        <v>46</v>
      </c>
      <c r="O208" s="85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AR208" s="241" t="s">
        <v>183</v>
      </c>
      <c r="AT208" s="241" t="s">
        <v>178</v>
      </c>
      <c r="AU208" s="241" t="s">
        <v>90</v>
      </c>
      <c r="AY208" s="15" t="s">
        <v>176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5" t="s">
        <v>88</v>
      </c>
      <c r="BK208" s="242">
        <f>ROUND(I208*H208,2)</f>
        <v>0</v>
      </c>
      <c r="BL208" s="15" t="s">
        <v>183</v>
      </c>
      <c r="BM208" s="241" t="s">
        <v>362</v>
      </c>
    </row>
    <row r="209" s="1" customFormat="1" ht="24" customHeight="1">
      <c r="B209" s="37"/>
      <c r="C209" s="230" t="s">
        <v>363</v>
      </c>
      <c r="D209" s="230" t="s">
        <v>178</v>
      </c>
      <c r="E209" s="231" t="s">
        <v>364</v>
      </c>
      <c r="F209" s="232" t="s">
        <v>365</v>
      </c>
      <c r="G209" s="233" t="s">
        <v>319</v>
      </c>
      <c r="H209" s="234">
        <v>93.466999999999999</v>
      </c>
      <c r="I209" s="235"/>
      <c r="J209" s="236">
        <f>ROUND(I209*H209,2)</f>
        <v>0</v>
      </c>
      <c r="K209" s="232" t="s">
        <v>182</v>
      </c>
      <c r="L209" s="42"/>
      <c r="M209" s="237" t="s">
        <v>1</v>
      </c>
      <c r="N209" s="238" t="s">
        <v>46</v>
      </c>
      <c r="O209" s="85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AR209" s="241" t="s">
        <v>183</v>
      </c>
      <c r="AT209" s="241" t="s">
        <v>178</v>
      </c>
      <c r="AU209" s="241" t="s">
        <v>90</v>
      </c>
      <c r="AY209" s="15" t="s">
        <v>176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5" t="s">
        <v>88</v>
      </c>
      <c r="BK209" s="242">
        <f>ROUND(I209*H209,2)</f>
        <v>0</v>
      </c>
      <c r="BL209" s="15" t="s">
        <v>183</v>
      </c>
      <c r="BM209" s="241" t="s">
        <v>366</v>
      </c>
    </row>
    <row r="210" s="12" customFormat="1">
      <c r="B210" s="246"/>
      <c r="C210" s="247"/>
      <c r="D210" s="243" t="s">
        <v>199</v>
      </c>
      <c r="E210" s="248" t="s">
        <v>1</v>
      </c>
      <c r="F210" s="249" t="s">
        <v>367</v>
      </c>
      <c r="G210" s="247"/>
      <c r="H210" s="250">
        <v>93.466999999999999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199</v>
      </c>
      <c r="AU210" s="256" t="s">
        <v>90</v>
      </c>
      <c r="AV210" s="12" t="s">
        <v>90</v>
      </c>
      <c r="AW210" s="12" t="s">
        <v>37</v>
      </c>
      <c r="AX210" s="12" t="s">
        <v>88</v>
      </c>
      <c r="AY210" s="256" t="s">
        <v>176</v>
      </c>
    </row>
    <row r="211" s="1" customFormat="1" ht="24" customHeight="1">
      <c r="B211" s="37"/>
      <c r="C211" s="230" t="s">
        <v>368</v>
      </c>
      <c r="D211" s="230" t="s">
        <v>178</v>
      </c>
      <c r="E211" s="231" t="s">
        <v>369</v>
      </c>
      <c r="F211" s="232" t="s">
        <v>370</v>
      </c>
      <c r="G211" s="233" t="s">
        <v>319</v>
      </c>
      <c r="H211" s="234">
        <v>3738.6799999999998</v>
      </c>
      <c r="I211" s="235"/>
      <c r="J211" s="236">
        <f>ROUND(I211*H211,2)</f>
        <v>0</v>
      </c>
      <c r="K211" s="232" t="s">
        <v>182</v>
      </c>
      <c r="L211" s="42"/>
      <c r="M211" s="237" t="s">
        <v>1</v>
      </c>
      <c r="N211" s="238" t="s">
        <v>46</v>
      </c>
      <c r="O211" s="85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AR211" s="241" t="s">
        <v>183</v>
      </c>
      <c r="AT211" s="241" t="s">
        <v>178</v>
      </c>
      <c r="AU211" s="241" t="s">
        <v>90</v>
      </c>
      <c r="AY211" s="15" t="s">
        <v>176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5" t="s">
        <v>88</v>
      </c>
      <c r="BK211" s="242">
        <f>ROUND(I211*H211,2)</f>
        <v>0</v>
      </c>
      <c r="BL211" s="15" t="s">
        <v>183</v>
      </c>
      <c r="BM211" s="241" t="s">
        <v>371</v>
      </c>
    </row>
    <row r="212" s="12" customFormat="1">
      <c r="B212" s="246"/>
      <c r="C212" s="247"/>
      <c r="D212" s="243" t="s">
        <v>199</v>
      </c>
      <c r="E212" s="247"/>
      <c r="F212" s="249" t="s">
        <v>372</v>
      </c>
      <c r="G212" s="247"/>
      <c r="H212" s="250">
        <v>3738.6799999999998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199</v>
      </c>
      <c r="AU212" s="256" t="s">
        <v>90</v>
      </c>
      <c r="AV212" s="12" t="s">
        <v>90</v>
      </c>
      <c r="AW212" s="12" t="s">
        <v>4</v>
      </c>
      <c r="AX212" s="12" t="s">
        <v>88</v>
      </c>
      <c r="AY212" s="256" t="s">
        <v>176</v>
      </c>
    </row>
    <row r="213" s="1" customFormat="1" ht="24" customHeight="1">
      <c r="B213" s="37"/>
      <c r="C213" s="230" t="s">
        <v>373</v>
      </c>
      <c r="D213" s="230" t="s">
        <v>178</v>
      </c>
      <c r="E213" s="231" t="s">
        <v>374</v>
      </c>
      <c r="F213" s="232" t="s">
        <v>375</v>
      </c>
      <c r="G213" s="233" t="s">
        <v>319</v>
      </c>
      <c r="H213" s="234">
        <v>93.466999999999999</v>
      </c>
      <c r="I213" s="235"/>
      <c r="J213" s="236">
        <f>ROUND(I213*H213,2)</f>
        <v>0</v>
      </c>
      <c r="K213" s="232" t="s">
        <v>182</v>
      </c>
      <c r="L213" s="42"/>
      <c r="M213" s="237" t="s">
        <v>1</v>
      </c>
      <c r="N213" s="238" t="s">
        <v>46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AR213" s="241" t="s">
        <v>183</v>
      </c>
      <c r="AT213" s="241" t="s">
        <v>178</v>
      </c>
      <c r="AU213" s="241" t="s">
        <v>90</v>
      </c>
      <c r="AY213" s="15" t="s">
        <v>176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5" t="s">
        <v>88</v>
      </c>
      <c r="BK213" s="242">
        <f>ROUND(I213*H213,2)</f>
        <v>0</v>
      </c>
      <c r="BL213" s="15" t="s">
        <v>183</v>
      </c>
      <c r="BM213" s="241" t="s">
        <v>376</v>
      </c>
    </row>
    <row r="214" s="1" customFormat="1" ht="24" customHeight="1">
      <c r="B214" s="37"/>
      <c r="C214" s="230" t="s">
        <v>377</v>
      </c>
      <c r="D214" s="230" t="s">
        <v>178</v>
      </c>
      <c r="E214" s="231" t="s">
        <v>378</v>
      </c>
      <c r="F214" s="232" t="s">
        <v>379</v>
      </c>
      <c r="G214" s="233" t="s">
        <v>380</v>
      </c>
      <c r="H214" s="234">
        <v>20</v>
      </c>
      <c r="I214" s="235"/>
      <c r="J214" s="236">
        <f>ROUND(I214*H214,2)</f>
        <v>0</v>
      </c>
      <c r="K214" s="232" t="s">
        <v>182</v>
      </c>
      <c r="L214" s="42"/>
      <c r="M214" s="237" t="s">
        <v>1</v>
      </c>
      <c r="N214" s="238" t="s">
        <v>46</v>
      </c>
      <c r="O214" s="85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AR214" s="241" t="s">
        <v>183</v>
      </c>
      <c r="AT214" s="241" t="s">
        <v>178</v>
      </c>
      <c r="AU214" s="241" t="s">
        <v>90</v>
      </c>
      <c r="AY214" s="15" t="s">
        <v>176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5" t="s">
        <v>88</v>
      </c>
      <c r="BK214" s="242">
        <f>ROUND(I214*H214,2)</f>
        <v>0</v>
      </c>
      <c r="BL214" s="15" t="s">
        <v>183</v>
      </c>
      <c r="BM214" s="241" t="s">
        <v>381</v>
      </c>
    </row>
    <row r="215" s="1" customFormat="1" ht="16.5" customHeight="1">
      <c r="B215" s="37"/>
      <c r="C215" s="230" t="s">
        <v>382</v>
      </c>
      <c r="D215" s="230" t="s">
        <v>178</v>
      </c>
      <c r="E215" s="231" t="s">
        <v>383</v>
      </c>
      <c r="F215" s="232" t="s">
        <v>384</v>
      </c>
      <c r="G215" s="233" t="s">
        <v>319</v>
      </c>
      <c r="H215" s="234">
        <v>20</v>
      </c>
      <c r="I215" s="235"/>
      <c r="J215" s="236">
        <f>ROUND(I215*H215,2)</f>
        <v>0</v>
      </c>
      <c r="K215" s="232" t="s">
        <v>182</v>
      </c>
      <c r="L215" s="42"/>
      <c r="M215" s="237" t="s">
        <v>1</v>
      </c>
      <c r="N215" s="238" t="s">
        <v>46</v>
      </c>
      <c r="O215" s="85"/>
      <c r="P215" s="239">
        <f>O215*H215</f>
        <v>0</v>
      </c>
      <c r="Q215" s="239">
        <v>8.3599999999999999E-05</v>
      </c>
      <c r="R215" s="239">
        <f>Q215*H215</f>
        <v>0.0016719999999999999</v>
      </c>
      <c r="S215" s="239">
        <v>0.017999999999999999</v>
      </c>
      <c r="T215" s="240">
        <f>S215*H215</f>
        <v>0.35999999999999999</v>
      </c>
      <c r="AR215" s="241" t="s">
        <v>183</v>
      </c>
      <c r="AT215" s="241" t="s">
        <v>178</v>
      </c>
      <c r="AU215" s="241" t="s">
        <v>90</v>
      </c>
      <c r="AY215" s="15" t="s">
        <v>176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5" t="s">
        <v>88</v>
      </c>
      <c r="BK215" s="242">
        <f>ROUND(I215*H215,2)</f>
        <v>0</v>
      </c>
      <c r="BL215" s="15" t="s">
        <v>183</v>
      </c>
      <c r="BM215" s="241" t="s">
        <v>385</v>
      </c>
    </row>
    <row r="216" s="12" customFormat="1">
      <c r="B216" s="246"/>
      <c r="C216" s="247"/>
      <c r="D216" s="243" t="s">
        <v>199</v>
      </c>
      <c r="E216" s="248" t="s">
        <v>1</v>
      </c>
      <c r="F216" s="249" t="s">
        <v>386</v>
      </c>
      <c r="G216" s="247"/>
      <c r="H216" s="250">
        <v>20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199</v>
      </c>
      <c r="AU216" s="256" t="s">
        <v>90</v>
      </c>
      <c r="AV216" s="12" t="s">
        <v>90</v>
      </c>
      <c r="AW216" s="12" t="s">
        <v>37</v>
      </c>
      <c r="AX216" s="12" t="s">
        <v>88</v>
      </c>
      <c r="AY216" s="256" t="s">
        <v>176</v>
      </c>
    </row>
    <row r="217" s="1" customFormat="1" ht="24" customHeight="1">
      <c r="B217" s="37"/>
      <c r="C217" s="230" t="s">
        <v>387</v>
      </c>
      <c r="D217" s="230" t="s">
        <v>178</v>
      </c>
      <c r="E217" s="231" t="s">
        <v>388</v>
      </c>
      <c r="F217" s="232" t="s">
        <v>389</v>
      </c>
      <c r="G217" s="233" t="s">
        <v>195</v>
      </c>
      <c r="H217" s="234">
        <v>1</v>
      </c>
      <c r="I217" s="235"/>
      <c r="J217" s="236">
        <f>ROUND(I217*H217,2)</f>
        <v>0</v>
      </c>
      <c r="K217" s="232" t="s">
        <v>182</v>
      </c>
      <c r="L217" s="42"/>
      <c r="M217" s="237" t="s">
        <v>1</v>
      </c>
      <c r="N217" s="238" t="s">
        <v>46</v>
      </c>
      <c r="O217" s="85"/>
      <c r="P217" s="239">
        <f>O217*H217</f>
        <v>0</v>
      </c>
      <c r="Q217" s="239">
        <v>0.00010000000000000001</v>
      </c>
      <c r="R217" s="239">
        <f>Q217*H217</f>
        <v>0.00010000000000000001</v>
      </c>
      <c r="S217" s="239">
        <v>2.4100000000000001</v>
      </c>
      <c r="T217" s="240">
        <f>S217*H217</f>
        <v>2.4100000000000001</v>
      </c>
      <c r="AR217" s="241" t="s">
        <v>183</v>
      </c>
      <c r="AT217" s="241" t="s">
        <v>178</v>
      </c>
      <c r="AU217" s="241" t="s">
        <v>90</v>
      </c>
      <c r="AY217" s="15" t="s">
        <v>176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5" t="s">
        <v>88</v>
      </c>
      <c r="BK217" s="242">
        <f>ROUND(I217*H217,2)</f>
        <v>0</v>
      </c>
      <c r="BL217" s="15" t="s">
        <v>183</v>
      </c>
      <c r="BM217" s="241" t="s">
        <v>390</v>
      </c>
    </row>
    <row r="218" s="1" customFormat="1">
      <c r="B218" s="37"/>
      <c r="C218" s="38"/>
      <c r="D218" s="243" t="s">
        <v>197</v>
      </c>
      <c r="E218" s="38"/>
      <c r="F218" s="244" t="s">
        <v>391</v>
      </c>
      <c r="G218" s="38"/>
      <c r="H218" s="38"/>
      <c r="I218" s="148"/>
      <c r="J218" s="38"/>
      <c r="K218" s="38"/>
      <c r="L218" s="42"/>
      <c r="M218" s="245"/>
      <c r="N218" s="85"/>
      <c r="O218" s="85"/>
      <c r="P218" s="85"/>
      <c r="Q218" s="85"/>
      <c r="R218" s="85"/>
      <c r="S218" s="85"/>
      <c r="T218" s="86"/>
      <c r="AT218" s="15" t="s">
        <v>197</v>
      </c>
      <c r="AU218" s="15" t="s">
        <v>90</v>
      </c>
    </row>
    <row r="219" s="1" customFormat="1" ht="24" customHeight="1">
      <c r="B219" s="37"/>
      <c r="C219" s="230" t="s">
        <v>392</v>
      </c>
      <c r="D219" s="230" t="s">
        <v>178</v>
      </c>
      <c r="E219" s="231" t="s">
        <v>393</v>
      </c>
      <c r="F219" s="232" t="s">
        <v>394</v>
      </c>
      <c r="G219" s="233" t="s">
        <v>181</v>
      </c>
      <c r="H219" s="234">
        <v>280.39999999999998</v>
      </c>
      <c r="I219" s="235"/>
      <c r="J219" s="236">
        <f>ROUND(I219*H219,2)</f>
        <v>0</v>
      </c>
      <c r="K219" s="232" t="s">
        <v>182</v>
      </c>
      <c r="L219" s="42"/>
      <c r="M219" s="237" t="s">
        <v>1</v>
      </c>
      <c r="N219" s="238" t="s">
        <v>46</v>
      </c>
      <c r="O219" s="85"/>
      <c r="P219" s="239">
        <f>O219*H219</f>
        <v>0</v>
      </c>
      <c r="Q219" s="239">
        <v>0.048000000000000001</v>
      </c>
      <c r="R219" s="239">
        <f>Q219*H219</f>
        <v>13.459199999999999</v>
      </c>
      <c r="S219" s="239">
        <v>0.048000000000000001</v>
      </c>
      <c r="T219" s="240">
        <f>S219*H219</f>
        <v>13.459199999999999</v>
      </c>
      <c r="AR219" s="241" t="s">
        <v>183</v>
      </c>
      <c r="AT219" s="241" t="s">
        <v>178</v>
      </c>
      <c r="AU219" s="241" t="s">
        <v>90</v>
      </c>
      <c r="AY219" s="15" t="s">
        <v>176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5" t="s">
        <v>88</v>
      </c>
      <c r="BK219" s="242">
        <f>ROUND(I219*H219,2)</f>
        <v>0</v>
      </c>
      <c r="BL219" s="15" t="s">
        <v>183</v>
      </c>
      <c r="BM219" s="241" t="s">
        <v>395</v>
      </c>
    </row>
    <row r="220" s="12" customFormat="1">
      <c r="B220" s="246"/>
      <c r="C220" s="247"/>
      <c r="D220" s="243" t="s">
        <v>199</v>
      </c>
      <c r="E220" s="248" t="s">
        <v>1</v>
      </c>
      <c r="F220" s="249" t="s">
        <v>348</v>
      </c>
      <c r="G220" s="247"/>
      <c r="H220" s="250">
        <v>49.600000000000001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AT220" s="256" t="s">
        <v>199</v>
      </c>
      <c r="AU220" s="256" t="s">
        <v>90</v>
      </c>
      <c r="AV220" s="12" t="s">
        <v>90</v>
      </c>
      <c r="AW220" s="12" t="s">
        <v>37</v>
      </c>
      <c r="AX220" s="12" t="s">
        <v>81</v>
      </c>
      <c r="AY220" s="256" t="s">
        <v>176</v>
      </c>
    </row>
    <row r="221" s="12" customFormat="1">
      <c r="B221" s="246"/>
      <c r="C221" s="247"/>
      <c r="D221" s="243" t="s">
        <v>199</v>
      </c>
      <c r="E221" s="248" t="s">
        <v>1</v>
      </c>
      <c r="F221" s="249" t="s">
        <v>349</v>
      </c>
      <c r="G221" s="247"/>
      <c r="H221" s="250">
        <v>96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199</v>
      </c>
      <c r="AU221" s="256" t="s">
        <v>90</v>
      </c>
      <c r="AV221" s="12" t="s">
        <v>90</v>
      </c>
      <c r="AW221" s="12" t="s">
        <v>37</v>
      </c>
      <c r="AX221" s="12" t="s">
        <v>81</v>
      </c>
      <c r="AY221" s="256" t="s">
        <v>176</v>
      </c>
    </row>
    <row r="222" s="12" customFormat="1">
      <c r="B222" s="246"/>
      <c r="C222" s="247"/>
      <c r="D222" s="243" t="s">
        <v>199</v>
      </c>
      <c r="E222" s="248" t="s">
        <v>1</v>
      </c>
      <c r="F222" s="249" t="s">
        <v>350</v>
      </c>
      <c r="G222" s="247"/>
      <c r="H222" s="250">
        <v>16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199</v>
      </c>
      <c r="AU222" s="256" t="s">
        <v>90</v>
      </c>
      <c r="AV222" s="12" t="s">
        <v>90</v>
      </c>
      <c r="AW222" s="12" t="s">
        <v>37</v>
      </c>
      <c r="AX222" s="12" t="s">
        <v>81</v>
      </c>
      <c r="AY222" s="256" t="s">
        <v>176</v>
      </c>
    </row>
    <row r="223" s="12" customFormat="1">
      <c r="B223" s="246"/>
      <c r="C223" s="247"/>
      <c r="D223" s="243" t="s">
        <v>199</v>
      </c>
      <c r="E223" s="248" t="s">
        <v>1</v>
      </c>
      <c r="F223" s="249" t="s">
        <v>351</v>
      </c>
      <c r="G223" s="247"/>
      <c r="H223" s="250">
        <v>52.799999999999997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AT223" s="256" t="s">
        <v>199</v>
      </c>
      <c r="AU223" s="256" t="s">
        <v>90</v>
      </c>
      <c r="AV223" s="12" t="s">
        <v>90</v>
      </c>
      <c r="AW223" s="12" t="s">
        <v>37</v>
      </c>
      <c r="AX223" s="12" t="s">
        <v>81</v>
      </c>
      <c r="AY223" s="256" t="s">
        <v>176</v>
      </c>
    </row>
    <row r="224" s="12" customFormat="1">
      <c r="B224" s="246"/>
      <c r="C224" s="247"/>
      <c r="D224" s="243" t="s">
        <v>199</v>
      </c>
      <c r="E224" s="248" t="s">
        <v>1</v>
      </c>
      <c r="F224" s="249" t="s">
        <v>352</v>
      </c>
      <c r="G224" s="247"/>
      <c r="H224" s="250">
        <v>66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AT224" s="256" t="s">
        <v>199</v>
      </c>
      <c r="AU224" s="256" t="s">
        <v>90</v>
      </c>
      <c r="AV224" s="12" t="s">
        <v>90</v>
      </c>
      <c r="AW224" s="12" t="s">
        <v>37</v>
      </c>
      <c r="AX224" s="12" t="s">
        <v>81</v>
      </c>
      <c r="AY224" s="256" t="s">
        <v>176</v>
      </c>
    </row>
    <row r="225" s="13" customFormat="1">
      <c r="B225" s="267"/>
      <c r="C225" s="268"/>
      <c r="D225" s="243" t="s">
        <v>199</v>
      </c>
      <c r="E225" s="269" t="s">
        <v>1</v>
      </c>
      <c r="F225" s="270" t="s">
        <v>353</v>
      </c>
      <c r="G225" s="268"/>
      <c r="H225" s="271">
        <v>280.39999999999998</v>
      </c>
      <c r="I225" s="272"/>
      <c r="J225" s="268"/>
      <c r="K225" s="268"/>
      <c r="L225" s="273"/>
      <c r="M225" s="274"/>
      <c r="N225" s="275"/>
      <c r="O225" s="275"/>
      <c r="P225" s="275"/>
      <c r="Q225" s="275"/>
      <c r="R225" s="275"/>
      <c r="S225" s="275"/>
      <c r="T225" s="276"/>
      <c r="AT225" s="277" t="s">
        <v>199</v>
      </c>
      <c r="AU225" s="277" t="s">
        <v>90</v>
      </c>
      <c r="AV225" s="13" t="s">
        <v>183</v>
      </c>
      <c r="AW225" s="13" t="s">
        <v>37</v>
      </c>
      <c r="AX225" s="13" t="s">
        <v>88</v>
      </c>
      <c r="AY225" s="277" t="s">
        <v>176</v>
      </c>
    </row>
    <row r="226" s="1" customFormat="1" ht="24" customHeight="1">
      <c r="B226" s="37"/>
      <c r="C226" s="230" t="s">
        <v>396</v>
      </c>
      <c r="D226" s="230" t="s">
        <v>178</v>
      </c>
      <c r="E226" s="231" t="s">
        <v>397</v>
      </c>
      <c r="F226" s="232" t="s">
        <v>398</v>
      </c>
      <c r="G226" s="233" t="s">
        <v>181</v>
      </c>
      <c r="H226" s="234">
        <v>84.120000000000005</v>
      </c>
      <c r="I226" s="235"/>
      <c r="J226" s="236">
        <f>ROUND(I226*H226,2)</f>
        <v>0</v>
      </c>
      <c r="K226" s="232" t="s">
        <v>182</v>
      </c>
      <c r="L226" s="42"/>
      <c r="M226" s="237" t="s">
        <v>1</v>
      </c>
      <c r="N226" s="238" t="s">
        <v>46</v>
      </c>
      <c r="O226" s="85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AR226" s="241" t="s">
        <v>183</v>
      </c>
      <c r="AT226" s="241" t="s">
        <v>178</v>
      </c>
      <c r="AU226" s="241" t="s">
        <v>90</v>
      </c>
      <c r="AY226" s="15" t="s">
        <v>176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5" t="s">
        <v>88</v>
      </c>
      <c r="BK226" s="242">
        <f>ROUND(I226*H226,2)</f>
        <v>0</v>
      </c>
      <c r="BL226" s="15" t="s">
        <v>183</v>
      </c>
      <c r="BM226" s="241" t="s">
        <v>399</v>
      </c>
    </row>
    <row r="227" s="12" customFormat="1">
      <c r="B227" s="246"/>
      <c r="C227" s="247"/>
      <c r="D227" s="243" t="s">
        <v>199</v>
      </c>
      <c r="E227" s="248" t="s">
        <v>1</v>
      </c>
      <c r="F227" s="249" t="s">
        <v>348</v>
      </c>
      <c r="G227" s="247"/>
      <c r="H227" s="250">
        <v>49.600000000000001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199</v>
      </c>
      <c r="AU227" s="256" t="s">
        <v>90</v>
      </c>
      <c r="AV227" s="12" t="s">
        <v>90</v>
      </c>
      <c r="AW227" s="12" t="s">
        <v>37</v>
      </c>
      <c r="AX227" s="12" t="s">
        <v>81</v>
      </c>
      <c r="AY227" s="256" t="s">
        <v>176</v>
      </c>
    </row>
    <row r="228" s="12" customFormat="1">
      <c r="B228" s="246"/>
      <c r="C228" s="247"/>
      <c r="D228" s="243" t="s">
        <v>199</v>
      </c>
      <c r="E228" s="248" t="s">
        <v>1</v>
      </c>
      <c r="F228" s="249" t="s">
        <v>349</v>
      </c>
      <c r="G228" s="247"/>
      <c r="H228" s="250">
        <v>96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199</v>
      </c>
      <c r="AU228" s="256" t="s">
        <v>90</v>
      </c>
      <c r="AV228" s="12" t="s">
        <v>90</v>
      </c>
      <c r="AW228" s="12" t="s">
        <v>37</v>
      </c>
      <c r="AX228" s="12" t="s">
        <v>81</v>
      </c>
      <c r="AY228" s="256" t="s">
        <v>176</v>
      </c>
    </row>
    <row r="229" s="12" customFormat="1">
      <c r="B229" s="246"/>
      <c r="C229" s="247"/>
      <c r="D229" s="243" t="s">
        <v>199</v>
      </c>
      <c r="E229" s="248" t="s">
        <v>1</v>
      </c>
      <c r="F229" s="249" t="s">
        <v>350</v>
      </c>
      <c r="G229" s="247"/>
      <c r="H229" s="250">
        <v>16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AT229" s="256" t="s">
        <v>199</v>
      </c>
      <c r="AU229" s="256" t="s">
        <v>90</v>
      </c>
      <c r="AV229" s="12" t="s">
        <v>90</v>
      </c>
      <c r="AW229" s="12" t="s">
        <v>37</v>
      </c>
      <c r="AX229" s="12" t="s">
        <v>81</v>
      </c>
      <c r="AY229" s="256" t="s">
        <v>176</v>
      </c>
    </row>
    <row r="230" s="12" customFormat="1">
      <c r="B230" s="246"/>
      <c r="C230" s="247"/>
      <c r="D230" s="243" t="s">
        <v>199</v>
      </c>
      <c r="E230" s="248" t="s">
        <v>1</v>
      </c>
      <c r="F230" s="249" t="s">
        <v>351</v>
      </c>
      <c r="G230" s="247"/>
      <c r="H230" s="250">
        <v>52.799999999999997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199</v>
      </c>
      <c r="AU230" s="256" t="s">
        <v>90</v>
      </c>
      <c r="AV230" s="12" t="s">
        <v>90</v>
      </c>
      <c r="AW230" s="12" t="s">
        <v>37</v>
      </c>
      <c r="AX230" s="12" t="s">
        <v>81</v>
      </c>
      <c r="AY230" s="256" t="s">
        <v>176</v>
      </c>
    </row>
    <row r="231" s="12" customFormat="1">
      <c r="B231" s="246"/>
      <c r="C231" s="247"/>
      <c r="D231" s="243" t="s">
        <v>199</v>
      </c>
      <c r="E231" s="248" t="s">
        <v>1</v>
      </c>
      <c r="F231" s="249" t="s">
        <v>352</v>
      </c>
      <c r="G231" s="247"/>
      <c r="H231" s="250">
        <v>66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AT231" s="256" t="s">
        <v>199</v>
      </c>
      <c r="AU231" s="256" t="s">
        <v>90</v>
      </c>
      <c r="AV231" s="12" t="s">
        <v>90</v>
      </c>
      <c r="AW231" s="12" t="s">
        <v>37</v>
      </c>
      <c r="AX231" s="12" t="s">
        <v>81</v>
      </c>
      <c r="AY231" s="256" t="s">
        <v>176</v>
      </c>
    </row>
    <row r="232" s="13" customFormat="1">
      <c r="B232" s="267"/>
      <c r="C232" s="268"/>
      <c r="D232" s="243" t="s">
        <v>199</v>
      </c>
      <c r="E232" s="269" t="s">
        <v>1</v>
      </c>
      <c r="F232" s="270" t="s">
        <v>353</v>
      </c>
      <c r="G232" s="268"/>
      <c r="H232" s="271">
        <v>280.39999999999998</v>
      </c>
      <c r="I232" s="272"/>
      <c r="J232" s="268"/>
      <c r="K232" s="268"/>
      <c r="L232" s="273"/>
      <c r="M232" s="274"/>
      <c r="N232" s="275"/>
      <c r="O232" s="275"/>
      <c r="P232" s="275"/>
      <c r="Q232" s="275"/>
      <c r="R232" s="275"/>
      <c r="S232" s="275"/>
      <c r="T232" s="276"/>
      <c r="AT232" s="277" t="s">
        <v>199</v>
      </c>
      <c r="AU232" s="277" t="s">
        <v>90</v>
      </c>
      <c r="AV232" s="13" t="s">
        <v>183</v>
      </c>
      <c r="AW232" s="13" t="s">
        <v>37</v>
      </c>
      <c r="AX232" s="13" t="s">
        <v>88</v>
      </c>
      <c r="AY232" s="277" t="s">
        <v>176</v>
      </c>
    </row>
    <row r="233" s="12" customFormat="1">
      <c r="B233" s="246"/>
      <c r="C233" s="247"/>
      <c r="D233" s="243" t="s">
        <v>199</v>
      </c>
      <c r="E233" s="247"/>
      <c r="F233" s="249" t="s">
        <v>400</v>
      </c>
      <c r="G233" s="247"/>
      <c r="H233" s="250">
        <v>84.120000000000005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AT233" s="256" t="s">
        <v>199</v>
      </c>
      <c r="AU233" s="256" t="s">
        <v>90</v>
      </c>
      <c r="AV233" s="12" t="s">
        <v>90</v>
      </c>
      <c r="AW233" s="12" t="s">
        <v>4</v>
      </c>
      <c r="AX233" s="12" t="s">
        <v>88</v>
      </c>
      <c r="AY233" s="256" t="s">
        <v>176</v>
      </c>
    </row>
    <row r="234" s="1" customFormat="1" ht="24" customHeight="1">
      <c r="B234" s="37"/>
      <c r="C234" s="230" t="s">
        <v>401</v>
      </c>
      <c r="D234" s="230" t="s">
        <v>178</v>
      </c>
      <c r="E234" s="231" t="s">
        <v>402</v>
      </c>
      <c r="F234" s="232" t="s">
        <v>403</v>
      </c>
      <c r="G234" s="233" t="s">
        <v>181</v>
      </c>
      <c r="H234" s="234">
        <v>148.12000000000001</v>
      </c>
      <c r="I234" s="235"/>
      <c r="J234" s="236">
        <f>ROUND(I234*H234,2)</f>
        <v>0</v>
      </c>
      <c r="K234" s="232" t="s">
        <v>182</v>
      </c>
      <c r="L234" s="42"/>
      <c r="M234" s="237" t="s">
        <v>1</v>
      </c>
      <c r="N234" s="238" t="s">
        <v>46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0.059999999999999998</v>
      </c>
      <c r="T234" s="240">
        <f>S234*H234</f>
        <v>8.8872</v>
      </c>
      <c r="AR234" s="241" t="s">
        <v>183</v>
      </c>
      <c r="AT234" s="241" t="s">
        <v>178</v>
      </c>
      <c r="AU234" s="241" t="s">
        <v>90</v>
      </c>
      <c r="AY234" s="15" t="s">
        <v>176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5" t="s">
        <v>88</v>
      </c>
      <c r="BK234" s="242">
        <f>ROUND(I234*H234,2)</f>
        <v>0</v>
      </c>
      <c r="BL234" s="15" t="s">
        <v>183</v>
      </c>
      <c r="BM234" s="241" t="s">
        <v>404</v>
      </c>
    </row>
    <row r="235" s="1" customFormat="1" ht="24" customHeight="1">
      <c r="B235" s="37"/>
      <c r="C235" s="230" t="s">
        <v>405</v>
      </c>
      <c r="D235" s="230" t="s">
        <v>178</v>
      </c>
      <c r="E235" s="231" t="s">
        <v>406</v>
      </c>
      <c r="F235" s="232" t="s">
        <v>407</v>
      </c>
      <c r="G235" s="233" t="s">
        <v>181</v>
      </c>
      <c r="H235" s="234">
        <v>16</v>
      </c>
      <c r="I235" s="235"/>
      <c r="J235" s="236">
        <f>ROUND(I235*H235,2)</f>
        <v>0</v>
      </c>
      <c r="K235" s="232" t="s">
        <v>182</v>
      </c>
      <c r="L235" s="42"/>
      <c r="M235" s="237" t="s">
        <v>1</v>
      </c>
      <c r="N235" s="238" t="s">
        <v>46</v>
      </c>
      <c r="O235" s="85"/>
      <c r="P235" s="239">
        <f>O235*H235</f>
        <v>0</v>
      </c>
      <c r="Q235" s="239">
        <v>0.030779999999999998</v>
      </c>
      <c r="R235" s="239">
        <f>Q235*H235</f>
        <v>0.49247999999999997</v>
      </c>
      <c r="S235" s="239">
        <v>0</v>
      </c>
      <c r="T235" s="240">
        <f>S235*H235</f>
        <v>0</v>
      </c>
      <c r="AR235" s="241" t="s">
        <v>183</v>
      </c>
      <c r="AT235" s="241" t="s">
        <v>178</v>
      </c>
      <c r="AU235" s="241" t="s">
        <v>90</v>
      </c>
      <c r="AY235" s="15" t="s">
        <v>176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5" t="s">
        <v>88</v>
      </c>
      <c r="BK235" s="242">
        <f>ROUND(I235*H235,2)</f>
        <v>0</v>
      </c>
      <c r="BL235" s="15" t="s">
        <v>183</v>
      </c>
      <c r="BM235" s="241" t="s">
        <v>408</v>
      </c>
    </row>
    <row r="236" s="12" customFormat="1">
      <c r="B236" s="246"/>
      <c r="C236" s="247"/>
      <c r="D236" s="243" t="s">
        <v>199</v>
      </c>
      <c r="E236" s="248" t="s">
        <v>1</v>
      </c>
      <c r="F236" s="249" t="s">
        <v>409</v>
      </c>
      <c r="G236" s="247"/>
      <c r="H236" s="250">
        <v>16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199</v>
      </c>
      <c r="AU236" s="256" t="s">
        <v>90</v>
      </c>
      <c r="AV236" s="12" t="s">
        <v>90</v>
      </c>
      <c r="AW236" s="12" t="s">
        <v>37</v>
      </c>
      <c r="AX236" s="12" t="s">
        <v>88</v>
      </c>
      <c r="AY236" s="256" t="s">
        <v>176</v>
      </c>
    </row>
    <row r="237" s="1" customFormat="1" ht="24" customHeight="1">
      <c r="B237" s="37"/>
      <c r="C237" s="230" t="s">
        <v>410</v>
      </c>
      <c r="D237" s="230" t="s">
        <v>178</v>
      </c>
      <c r="E237" s="231" t="s">
        <v>411</v>
      </c>
      <c r="F237" s="232" t="s">
        <v>412</v>
      </c>
      <c r="G237" s="233" t="s">
        <v>181</v>
      </c>
      <c r="H237" s="234">
        <v>16</v>
      </c>
      <c r="I237" s="235"/>
      <c r="J237" s="236">
        <f>ROUND(I237*H237,2)</f>
        <v>0</v>
      </c>
      <c r="K237" s="232" t="s">
        <v>182</v>
      </c>
      <c r="L237" s="42"/>
      <c r="M237" s="237" t="s">
        <v>1</v>
      </c>
      <c r="N237" s="238" t="s">
        <v>46</v>
      </c>
      <c r="O237" s="85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AR237" s="241" t="s">
        <v>183</v>
      </c>
      <c r="AT237" s="241" t="s">
        <v>178</v>
      </c>
      <c r="AU237" s="241" t="s">
        <v>90</v>
      </c>
      <c r="AY237" s="15" t="s">
        <v>176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5" t="s">
        <v>88</v>
      </c>
      <c r="BK237" s="242">
        <f>ROUND(I237*H237,2)</f>
        <v>0</v>
      </c>
      <c r="BL237" s="15" t="s">
        <v>183</v>
      </c>
      <c r="BM237" s="241" t="s">
        <v>413</v>
      </c>
    </row>
    <row r="238" s="1" customFormat="1" ht="16.5" customHeight="1">
      <c r="B238" s="37"/>
      <c r="C238" s="230" t="s">
        <v>414</v>
      </c>
      <c r="D238" s="230" t="s">
        <v>178</v>
      </c>
      <c r="E238" s="231" t="s">
        <v>415</v>
      </c>
      <c r="F238" s="232" t="s">
        <v>416</v>
      </c>
      <c r="G238" s="233" t="s">
        <v>195</v>
      </c>
      <c r="H238" s="234">
        <v>4</v>
      </c>
      <c r="I238" s="235"/>
      <c r="J238" s="236">
        <f>ROUND(I238*H238,2)</f>
        <v>0</v>
      </c>
      <c r="K238" s="232" t="s">
        <v>182</v>
      </c>
      <c r="L238" s="42"/>
      <c r="M238" s="237" t="s">
        <v>1</v>
      </c>
      <c r="N238" s="238" t="s">
        <v>46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183</v>
      </c>
      <c r="AT238" s="241" t="s">
        <v>178</v>
      </c>
      <c r="AU238" s="241" t="s">
        <v>90</v>
      </c>
      <c r="AY238" s="15" t="s">
        <v>176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5" t="s">
        <v>88</v>
      </c>
      <c r="BK238" s="242">
        <f>ROUND(I238*H238,2)</f>
        <v>0</v>
      </c>
      <c r="BL238" s="15" t="s">
        <v>183</v>
      </c>
      <c r="BM238" s="241" t="s">
        <v>417</v>
      </c>
    </row>
    <row r="239" s="1" customFormat="1" ht="24" customHeight="1">
      <c r="B239" s="37"/>
      <c r="C239" s="230" t="s">
        <v>418</v>
      </c>
      <c r="D239" s="230" t="s">
        <v>178</v>
      </c>
      <c r="E239" s="231" t="s">
        <v>419</v>
      </c>
      <c r="F239" s="232" t="s">
        <v>420</v>
      </c>
      <c r="G239" s="233" t="s">
        <v>195</v>
      </c>
      <c r="H239" s="234">
        <v>4</v>
      </c>
      <c r="I239" s="235"/>
      <c r="J239" s="236">
        <f>ROUND(I239*H239,2)</f>
        <v>0</v>
      </c>
      <c r="K239" s="232" t="s">
        <v>182</v>
      </c>
      <c r="L239" s="42"/>
      <c r="M239" s="237" t="s">
        <v>1</v>
      </c>
      <c r="N239" s="238" t="s">
        <v>46</v>
      </c>
      <c r="O239" s="85"/>
      <c r="P239" s="239">
        <f>O239*H239</f>
        <v>0</v>
      </c>
      <c r="Q239" s="239">
        <v>0.50375000000000003</v>
      </c>
      <c r="R239" s="239">
        <f>Q239*H239</f>
        <v>2.0150000000000001</v>
      </c>
      <c r="S239" s="239">
        <v>0.5</v>
      </c>
      <c r="T239" s="240">
        <f>S239*H239</f>
        <v>2</v>
      </c>
      <c r="AR239" s="241" t="s">
        <v>183</v>
      </c>
      <c r="AT239" s="241" t="s">
        <v>178</v>
      </c>
      <c r="AU239" s="241" t="s">
        <v>90</v>
      </c>
      <c r="AY239" s="15" t="s">
        <v>176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5" t="s">
        <v>88</v>
      </c>
      <c r="BK239" s="242">
        <f>ROUND(I239*H239,2)</f>
        <v>0</v>
      </c>
      <c r="BL239" s="15" t="s">
        <v>183</v>
      </c>
      <c r="BM239" s="241" t="s">
        <v>421</v>
      </c>
    </row>
    <row r="240" s="12" customFormat="1">
      <c r="B240" s="246"/>
      <c r="C240" s="247"/>
      <c r="D240" s="243" t="s">
        <v>199</v>
      </c>
      <c r="E240" s="248" t="s">
        <v>1</v>
      </c>
      <c r="F240" s="249" t="s">
        <v>422</v>
      </c>
      <c r="G240" s="247"/>
      <c r="H240" s="250">
        <v>4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AT240" s="256" t="s">
        <v>199</v>
      </c>
      <c r="AU240" s="256" t="s">
        <v>90</v>
      </c>
      <c r="AV240" s="12" t="s">
        <v>90</v>
      </c>
      <c r="AW240" s="12" t="s">
        <v>37</v>
      </c>
      <c r="AX240" s="12" t="s">
        <v>88</v>
      </c>
      <c r="AY240" s="256" t="s">
        <v>176</v>
      </c>
    </row>
    <row r="241" s="1" customFormat="1" ht="24" customHeight="1">
      <c r="B241" s="37"/>
      <c r="C241" s="230" t="s">
        <v>423</v>
      </c>
      <c r="D241" s="230" t="s">
        <v>178</v>
      </c>
      <c r="E241" s="231" t="s">
        <v>424</v>
      </c>
      <c r="F241" s="232" t="s">
        <v>425</v>
      </c>
      <c r="G241" s="233" t="s">
        <v>181</v>
      </c>
      <c r="H241" s="234">
        <v>148.12000000000001</v>
      </c>
      <c r="I241" s="235"/>
      <c r="J241" s="236">
        <f>ROUND(I241*H241,2)</f>
        <v>0</v>
      </c>
      <c r="K241" s="232" t="s">
        <v>182</v>
      </c>
      <c r="L241" s="42"/>
      <c r="M241" s="237" t="s">
        <v>1</v>
      </c>
      <c r="N241" s="238" t="s">
        <v>46</v>
      </c>
      <c r="O241" s="85"/>
      <c r="P241" s="239">
        <f>O241*H241</f>
        <v>0</v>
      </c>
      <c r="Q241" s="239">
        <v>0.122734</v>
      </c>
      <c r="R241" s="239">
        <f>Q241*H241</f>
        <v>18.179360079999999</v>
      </c>
      <c r="S241" s="239">
        <v>0</v>
      </c>
      <c r="T241" s="240">
        <f>S241*H241</f>
        <v>0</v>
      </c>
      <c r="AR241" s="241" t="s">
        <v>183</v>
      </c>
      <c r="AT241" s="241" t="s">
        <v>178</v>
      </c>
      <c r="AU241" s="241" t="s">
        <v>90</v>
      </c>
      <c r="AY241" s="15" t="s">
        <v>176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5" t="s">
        <v>88</v>
      </c>
      <c r="BK241" s="242">
        <f>ROUND(I241*H241,2)</f>
        <v>0</v>
      </c>
      <c r="BL241" s="15" t="s">
        <v>183</v>
      </c>
      <c r="BM241" s="241" t="s">
        <v>426</v>
      </c>
    </row>
    <row r="242" s="12" customFormat="1">
      <c r="B242" s="246"/>
      <c r="C242" s="247"/>
      <c r="D242" s="243" t="s">
        <v>199</v>
      </c>
      <c r="E242" s="248" t="s">
        <v>1</v>
      </c>
      <c r="F242" s="249" t="s">
        <v>427</v>
      </c>
      <c r="G242" s="247"/>
      <c r="H242" s="250">
        <v>14.880000000000001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199</v>
      </c>
      <c r="AU242" s="256" t="s">
        <v>90</v>
      </c>
      <c r="AV242" s="12" t="s">
        <v>90</v>
      </c>
      <c r="AW242" s="12" t="s">
        <v>37</v>
      </c>
      <c r="AX242" s="12" t="s">
        <v>81</v>
      </c>
      <c r="AY242" s="256" t="s">
        <v>176</v>
      </c>
    </row>
    <row r="243" s="12" customFormat="1">
      <c r="B243" s="246"/>
      <c r="C243" s="247"/>
      <c r="D243" s="243" t="s">
        <v>199</v>
      </c>
      <c r="E243" s="248" t="s">
        <v>1</v>
      </c>
      <c r="F243" s="249" t="s">
        <v>428</v>
      </c>
      <c r="G243" s="247"/>
      <c r="H243" s="250">
        <v>96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AT243" s="256" t="s">
        <v>199</v>
      </c>
      <c r="AU243" s="256" t="s">
        <v>90</v>
      </c>
      <c r="AV243" s="12" t="s">
        <v>90</v>
      </c>
      <c r="AW243" s="12" t="s">
        <v>37</v>
      </c>
      <c r="AX243" s="12" t="s">
        <v>81</v>
      </c>
      <c r="AY243" s="256" t="s">
        <v>176</v>
      </c>
    </row>
    <row r="244" s="12" customFormat="1">
      <c r="B244" s="246"/>
      <c r="C244" s="247"/>
      <c r="D244" s="243" t="s">
        <v>199</v>
      </c>
      <c r="E244" s="248" t="s">
        <v>1</v>
      </c>
      <c r="F244" s="249" t="s">
        <v>429</v>
      </c>
      <c r="G244" s="247"/>
      <c r="H244" s="250">
        <v>1.6000000000000001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AT244" s="256" t="s">
        <v>199</v>
      </c>
      <c r="AU244" s="256" t="s">
        <v>90</v>
      </c>
      <c r="AV244" s="12" t="s">
        <v>90</v>
      </c>
      <c r="AW244" s="12" t="s">
        <v>37</v>
      </c>
      <c r="AX244" s="12" t="s">
        <v>81</v>
      </c>
      <c r="AY244" s="256" t="s">
        <v>176</v>
      </c>
    </row>
    <row r="245" s="12" customFormat="1">
      <c r="B245" s="246"/>
      <c r="C245" s="247"/>
      <c r="D245" s="243" t="s">
        <v>199</v>
      </c>
      <c r="E245" s="248" t="s">
        <v>1</v>
      </c>
      <c r="F245" s="249" t="s">
        <v>430</v>
      </c>
      <c r="G245" s="247"/>
      <c r="H245" s="250">
        <v>15.84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AT245" s="256" t="s">
        <v>199</v>
      </c>
      <c r="AU245" s="256" t="s">
        <v>90</v>
      </c>
      <c r="AV245" s="12" t="s">
        <v>90</v>
      </c>
      <c r="AW245" s="12" t="s">
        <v>37</v>
      </c>
      <c r="AX245" s="12" t="s">
        <v>81</v>
      </c>
      <c r="AY245" s="256" t="s">
        <v>176</v>
      </c>
    </row>
    <row r="246" s="12" customFormat="1">
      <c r="B246" s="246"/>
      <c r="C246" s="247"/>
      <c r="D246" s="243" t="s">
        <v>199</v>
      </c>
      <c r="E246" s="248" t="s">
        <v>1</v>
      </c>
      <c r="F246" s="249" t="s">
        <v>431</v>
      </c>
      <c r="G246" s="247"/>
      <c r="H246" s="250">
        <v>19.800000000000001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199</v>
      </c>
      <c r="AU246" s="256" t="s">
        <v>90</v>
      </c>
      <c r="AV246" s="12" t="s">
        <v>90</v>
      </c>
      <c r="AW246" s="12" t="s">
        <v>37</v>
      </c>
      <c r="AX246" s="12" t="s">
        <v>81</v>
      </c>
      <c r="AY246" s="256" t="s">
        <v>176</v>
      </c>
    </row>
    <row r="247" s="13" customFormat="1">
      <c r="B247" s="267"/>
      <c r="C247" s="268"/>
      <c r="D247" s="243" t="s">
        <v>199</v>
      </c>
      <c r="E247" s="269" t="s">
        <v>1</v>
      </c>
      <c r="F247" s="270" t="s">
        <v>353</v>
      </c>
      <c r="G247" s="268"/>
      <c r="H247" s="271">
        <v>148.12000000000001</v>
      </c>
      <c r="I247" s="272"/>
      <c r="J247" s="268"/>
      <c r="K247" s="268"/>
      <c r="L247" s="273"/>
      <c r="M247" s="274"/>
      <c r="N247" s="275"/>
      <c r="O247" s="275"/>
      <c r="P247" s="275"/>
      <c r="Q247" s="275"/>
      <c r="R247" s="275"/>
      <c r="S247" s="275"/>
      <c r="T247" s="276"/>
      <c r="AT247" s="277" t="s">
        <v>199</v>
      </c>
      <c r="AU247" s="277" t="s">
        <v>90</v>
      </c>
      <c r="AV247" s="13" t="s">
        <v>183</v>
      </c>
      <c r="AW247" s="13" t="s">
        <v>37</v>
      </c>
      <c r="AX247" s="13" t="s">
        <v>88</v>
      </c>
      <c r="AY247" s="277" t="s">
        <v>176</v>
      </c>
    </row>
    <row r="248" s="1" customFormat="1" ht="24" customHeight="1">
      <c r="B248" s="37"/>
      <c r="C248" s="230" t="s">
        <v>432</v>
      </c>
      <c r="D248" s="230" t="s">
        <v>178</v>
      </c>
      <c r="E248" s="231" t="s">
        <v>433</v>
      </c>
      <c r="F248" s="232" t="s">
        <v>434</v>
      </c>
      <c r="G248" s="233" t="s">
        <v>319</v>
      </c>
      <c r="H248" s="234">
        <v>39.5</v>
      </c>
      <c r="I248" s="235"/>
      <c r="J248" s="236">
        <f>ROUND(I248*H248,2)</f>
        <v>0</v>
      </c>
      <c r="K248" s="232" t="s">
        <v>182</v>
      </c>
      <c r="L248" s="42"/>
      <c r="M248" s="237" t="s">
        <v>1</v>
      </c>
      <c r="N248" s="238" t="s">
        <v>46</v>
      </c>
      <c r="O248" s="85"/>
      <c r="P248" s="239">
        <f>O248*H248</f>
        <v>0</v>
      </c>
      <c r="Q248" s="239">
        <v>0.00146905</v>
      </c>
      <c r="R248" s="239">
        <f>Q248*H248</f>
        <v>0.058027474999999995</v>
      </c>
      <c r="S248" s="239">
        <v>0.001</v>
      </c>
      <c r="T248" s="240">
        <f>S248*H248</f>
        <v>0.0395</v>
      </c>
      <c r="AR248" s="241" t="s">
        <v>183</v>
      </c>
      <c r="AT248" s="241" t="s">
        <v>178</v>
      </c>
      <c r="AU248" s="241" t="s">
        <v>90</v>
      </c>
      <c r="AY248" s="15" t="s">
        <v>176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5" t="s">
        <v>88</v>
      </c>
      <c r="BK248" s="242">
        <f>ROUND(I248*H248,2)</f>
        <v>0</v>
      </c>
      <c r="BL248" s="15" t="s">
        <v>183</v>
      </c>
      <c r="BM248" s="241" t="s">
        <v>435</v>
      </c>
    </row>
    <row r="249" s="12" customFormat="1">
      <c r="B249" s="246"/>
      <c r="C249" s="247"/>
      <c r="D249" s="243" t="s">
        <v>199</v>
      </c>
      <c r="E249" s="248" t="s">
        <v>1</v>
      </c>
      <c r="F249" s="249" t="s">
        <v>436</v>
      </c>
      <c r="G249" s="247"/>
      <c r="H249" s="250">
        <v>39.5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199</v>
      </c>
      <c r="AU249" s="256" t="s">
        <v>90</v>
      </c>
      <c r="AV249" s="12" t="s">
        <v>90</v>
      </c>
      <c r="AW249" s="12" t="s">
        <v>37</v>
      </c>
      <c r="AX249" s="12" t="s">
        <v>81</v>
      </c>
      <c r="AY249" s="256" t="s">
        <v>176</v>
      </c>
    </row>
    <row r="250" s="13" customFormat="1">
      <c r="B250" s="267"/>
      <c r="C250" s="268"/>
      <c r="D250" s="243" t="s">
        <v>199</v>
      </c>
      <c r="E250" s="269" t="s">
        <v>1</v>
      </c>
      <c r="F250" s="270" t="s">
        <v>353</v>
      </c>
      <c r="G250" s="268"/>
      <c r="H250" s="271">
        <v>39.5</v>
      </c>
      <c r="I250" s="272"/>
      <c r="J250" s="268"/>
      <c r="K250" s="268"/>
      <c r="L250" s="273"/>
      <c r="M250" s="274"/>
      <c r="N250" s="275"/>
      <c r="O250" s="275"/>
      <c r="P250" s="275"/>
      <c r="Q250" s="275"/>
      <c r="R250" s="275"/>
      <c r="S250" s="275"/>
      <c r="T250" s="276"/>
      <c r="AT250" s="277" t="s">
        <v>199</v>
      </c>
      <c r="AU250" s="277" t="s">
        <v>90</v>
      </c>
      <c r="AV250" s="13" t="s">
        <v>183</v>
      </c>
      <c r="AW250" s="13" t="s">
        <v>37</v>
      </c>
      <c r="AX250" s="13" t="s">
        <v>88</v>
      </c>
      <c r="AY250" s="277" t="s">
        <v>176</v>
      </c>
    </row>
    <row r="251" s="11" customFormat="1" ht="22.8" customHeight="1">
      <c r="B251" s="214"/>
      <c r="C251" s="215"/>
      <c r="D251" s="216" t="s">
        <v>80</v>
      </c>
      <c r="E251" s="228" t="s">
        <v>437</v>
      </c>
      <c r="F251" s="228" t="s">
        <v>438</v>
      </c>
      <c r="G251" s="215"/>
      <c r="H251" s="215"/>
      <c r="I251" s="218"/>
      <c r="J251" s="229">
        <f>BK251</f>
        <v>0</v>
      </c>
      <c r="K251" s="215"/>
      <c r="L251" s="220"/>
      <c r="M251" s="221"/>
      <c r="N251" s="222"/>
      <c r="O251" s="222"/>
      <c r="P251" s="223">
        <f>SUM(P252:P261)</f>
        <v>0</v>
      </c>
      <c r="Q251" s="222"/>
      <c r="R251" s="223">
        <f>SUM(R252:R261)</f>
        <v>0</v>
      </c>
      <c r="S251" s="222"/>
      <c r="T251" s="224">
        <f>SUM(T252:T261)</f>
        <v>0</v>
      </c>
      <c r="AR251" s="225" t="s">
        <v>88</v>
      </c>
      <c r="AT251" s="226" t="s">
        <v>80</v>
      </c>
      <c r="AU251" s="226" t="s">
        <v>88</v>
      </c>
      <c r="AY251" s="225" t="s">
        <v>176</v>
      </c>
      <c r="BK251" s="227">
        <f>SUM(BK252:BK261)</f>
        <v>0</v>
      </c>
    </row>
    <row r="252" s="1" customFormat="1" ht="24" customHeight="1">
      <c r="B252" s="37"/>
      <c r="C252" s="230" t="s">
        <v>439</v>
      </c>
      <c r="D252" s="230" t="s">
        <v>178</v>
      </c>
      <c r="E252" s="231" t="s">
        <v>440</v>
      </c>
      <c r="F252" s="232" t="s">
        <v>441</v>
      </c>
      <c r="G252" s="233" t="s">
        <v>284</v>
      </c>
      <c r="H252" s="234">
        <v>27.212</v>
      </c>
      <c r="I252" s="235"/>
      <c r="J252" s="236">
        <f>ROUND(I252*H252,2)</f>
        <v>0</v>
      </c>
      <c r="K252" s="232" t="s">
        <v>182</v>
      </c>
      <c r="L252" s="42"/>
      <c r="M252" s="237" t="s">
        <v>1</v>
      </c>
      <c r="N252" s="238" t="s">
        <v>46</v>
      </c>
      <c r="O252" s="85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AR252" s="241" t="s">
        <v>183</v>
      </c>
      <c r="AT252" s="241" t="s">
        <v>178</v>
      </c>
      <c r="AU252" s="241" t="s">
        <v>90</v>
      </c>
      <c r="AY252" s="15" t="s">
        <v>176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5" t="s">
        <v>88</v>
      </c>
      <c r="BK252" s="242">
        <f>ROUND(I252*H252,2)</f>
        <v>0</v>
      </c>
      <c r="BL252" s="15" t="s">
        <v>183</v>
      </c>
      <c r="BM252" s="241" t="s">
        <v>442</v>
      </c>
    </row>
    <row r="253" s="1" customFormat="1" ht="24" customHeight="1">
      <c r="B253" s="37"/>
      <c r="C253" s="230" t="s">
        <v>443</v>
      </c>
      <c r="D253" s="230" t="s">
        <v>178</v>
      </c>
      <c r="E253" s="231" t="s">
        <v>444</v>
      </c>
      <c r="F253" s="232" t="s">
        <v>445</v>
      </c>
      <c r="G253" s="233" t="s">
        <v>284</v>
      </c>
      <c r="H253" s="234">
        <v>0.59999999999999998</v>
      </c>
      <c r="I253" s="235"/>
      <c r="J253" s="236">
        <f>ROUND(I253*H253,2)</f>
        <v>0</v>
      </c>
      <c r="K253" s="232" t="s">
        <v>182</v>
      </c>
      <c r="L253" s="42"/>
      <c r="M253" s="237" t="s">
        <v>1</v>
      </c>
      <c r="N253" s="238" t="s">
        <v>46</v>
      </c>
      <c r="O253" s="85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AR253" s="241" t="s">
        <v>183</v>
      </c>
      <c r="AT253" s="241" t="s">
        <v>178</v>
      </c>
      <c r="AU253" s="241" t="s">
        <v>90</v>
      </c>
      <c r="AY253" s="15" t="s">
        <v>176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5" t="s">
        <v>88</v>
      </c>
      <c r="BK253" s="242">
        <f>ROUND(I253*H253,2)</f>
        <v>0</v>
      </c>
      <c r="BL253" s="15" t="s">
        <v>183</v>
      </c>
      <c r="BM253" s="241" t="s">
        <v>446</v>
      </c>
    </row>
    <row r="254" s="1" customFormat="1">
      <c r="B254" s="37"/>
      <c r="C254" s="38"/>
      <c r="D254" s="243" t="s">
        <v>197</v>
      </c>
      <c r="E254" s="38"/>
      <c r="F254" s="244" t="s">
        <v>447</v>
      </c>
      <c r="G254" s="38"/>
      <c r="H254" s="38"/>
      <c r="I254" s="148"/>
      <c r="J254" s="38"/>
      <c r="K254" s="38"/>
      <c r="L254" s="42"/>
      <c r="M254" s="245"/>
      <c r="N254" s="85"/>
      <c r="O254" s="85"/>
      <c r="P254" s="85"/>
      <c r="Q254" s="85"/>
      <c r="R254" s="85"/>
      <c r="S254" s="85"/>
      <c r="T254" s="86"/>
      <c r="AT254" s="15" t="s">
        <v>197</v>
      </c>
      <c r="AU254" s="15" t="s">
        <v>90</v>
      </c>
    </row>
    <row r="255" s="12" customFormat="1">
      <c r="B255" s="246"/>
      <c r="C255" s="247"/>
      <c r="D255" s="243" t="s">
        <v>199</v>
      </c>
      <c r="E255" s="248" t="s">
        <v>1</v>
      </c>
      <c r="F255" s="249" t="s">
        <v>448</v>
      </c>
      <c r="G255" s="247"/>
      <c r="H255" s="250">
        <v>0.59999999999999998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AT255" s="256" t="s">
        <v>199</v>
      </c>
      <c r="AU255" s="256" t="s">
        <v>90</v>
      </c>
      <c r="AV255" s="12" t="s">
        <v>90</v>
      </c>
      <c r="AW255" s="12" t="s">
        <v>37</v>
      </c>
      <c r="AX255" s="12" t="s">
        <v>88</v>
      </c>
      <c r="AY255" s="256" t="s">
        <v>176</v>
      </c>
    </row>
    <row r="256" s="1" customFormat="1" ht="16.5" customHeight="1">
      <c r="B256" s="37"/>
      <c r="C256" s="230" t="s">
        <v>449</v>
      </c>
      <c r="D256" s="230" t="s">
        <v>178</v>
      </c>
      <c r="E256" s="231" t="s">
        <v>450</v>
      </c>
      <c r="F256" s="232" t="s">
        <v>451</v>
      </c>
      <c r="G256" s="233" t="s">
        <v>284</v>
      </c>
      <c r="H256" s="234">
        <v>27.199999999999999</v>
      </c>
      <c r="I256" s="235"/>
      <c r="J256" s="236">
        <f>ROUND(I256*H256,2)</f>
        <v>0</v>
      </c>
      <c r="K256" s="232" t="s">
        <v>182</v>
      </c>
      <c r="L256" s="42"/>
      <c r="M256" s="237" t="s">
        <v>1</v>
      </c>
      <c r="N256" s="238" t="s">
        <v>46</v>
      </c>
      <c r="O256" s="85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AR256" s="241" t="s">
        <v>183</v>
      </c>
      <c r="AT256" s="241" t="s">
        <v>178</v>
      </c>
      <c r="AU256" s="241" t="s">
        <v>90</v>
      </c>
      <c r="AY256" s="15" t="s">
        <v>176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5" t="s">
        <v>88</v>
      </c>
      <c r="BK256" s="242">
        <f>ROUND(I256*H256,2)</f>
        <v>0</v>
      </c>
      <c r="BL256" s="15" t="s">
        <v>183</v>
      </c>
      <c r="BM256" s="241" t="s">
        <v>452</v>
      </c>
    </row>
    <row r="257" s="1" customFormat="1" ht="16.5" customHeight="1">
      <c r="B257" s="37"/>
      <c r="C257" s="230" t="s">
        <v>453</v>
      </c>
      <c r="D257" s="230" t="s">
        <v>178</v>
      </c>
      <c r="E257" s="231" t="s">
        <v>454</v>
      </c>
      <c r="F257" s="232" t="s">
        <v>455</v>
      </c>
      <c r="G257" s="233" t="s">
        <v>284</v>
      </c>
      <c r="H257" s="234">
        <v>27.199999999999999</v>
      </c>
      <c r="I257" s="235"/>
      <c r="J257" s="236">
        <f>ROUND(I257*H257,2)</f>
        <v>0</v>
      </c>
      <c r="K257" s="232" t="s">
        <v>182</v>
      </c>
      <c r="L257" s="42"/>
      <c r="M257" s="237" t="s">
        <v>1</v>
      </c>
      <c r="N257" s="238" t="s">
        <v>46</v>
      </c>
      <c r="O257" s="85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AR257" s="241" t="s">
        <v>183</v>
      </c>
      <c r="AT257" s="241" t="s">
        <v>178</v>
      </c>
      <c r="AU257" s="241" t="s">
        <v>90</v>
      </c>
      <c r="AY257" s="15" t="s">
        <v>176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5" t="s">
        <v>88</v>
      </c>
      <c r="BK257" s="242">
        <f>ROUND(I257*H257,2)</f>
        <v>0</v>
      </c>
      <c r="BL257" s="15" t="s">
        <v>183</v>
      </c>
      <c r="BM257" s="241" t="s">
        <v>456</v>
      </c>
    </row>
    <row r="258" s="1" customFormat="1" ht="24" customHeight="1">
      <c r="B258" s="37"/>
      <c r="C258" s="230" t="s">
        <v>457</v>
      </c>
      <c r="D258" s="230" t="s">
        <v>178</v>
      </c>
      <c r="E258" s="231" t="s">
        <v>458</v>
      </c>
      <c r="F258" s="232" t="s">
        <v>459</v>
      </c>
      <c r="G258" s="233" t="s">
        <v>284</v>
      </c>
      <c r="H258" s="234">
        <v>27.199999999999999</v>
      </c>
      <c r="I258" s="235"/>
      <c r="J258" s="236">
        <f>ROUND(I258*H258,2)</f>
        <v>0</v>
      </c>
      <c r="K258" s="232" t="s">
        <v>182</v>
      </c>
      <c r="L258" s="42"/>
      <c r="M258" s="237" t="s">
        <v>1</v>
      </c>
      <c r="N258" s="238" t="s">
        <v>46</v>
      </c>
      <c r="O258" s="85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AR258" s="241" t="s">
        <v>183</v>
      </c>
      <c r="AT258" s="241" t="s">
        <v>178</v>
      </c>
      <c r="AU258" s="241" t="s">
        <v>90</v>
      </c>
      <c r="AY258" s="15" t="s">
        <v>176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5" t="s">
        <v>88</v>
      </c>
      <c r="BK258" s="242">
        <f>ROUND(I258*H258,2)</f>
        <v>0</v>
      </c>
      <c r="BL258" s="15" t="s">
        <v>183</v>
      </c>
      <c r="BM258" s="241" t="s">
        <v>460</v>
      </c>
    </row>
    <row r="259" s="1" customFormat="1" ht="24" customHeight="1">
      <c r="B259" s="37"/>
      <c r="C259" s="230" t="s">
        <v>461</v>
      </c>
      <c r="D259" s="230" t="s">
        <v>178</v>
      </c>
      <c r="E259" s="231" t="s">
        <v>462</v>
      </c>
      <c r="F259" s="232" t="s">
        <v>463</v>
      </c>
      <c r="G259" s="233" t="s">
        <v>284</v>
      </c>
      <c r="H259" s="234">
        <v>816</v>
      </c>
      <c r="I259" s="235"/>
      <c r="J259" s="236">
        <f>ROUND(I259*H259,2)</f>
        <v>0</v>
      </c>
      <c r="K259" s="232" t="s">
        <v>182</v>
      </c>
      <c r="L259" s="42"/>
      <c r="M259" s="237" t="s">
        <v>1</v>
      </c>
      <c r="N259" s="238" t="s">
        <v>46</v>
      </c>
      <c r="O259" s="85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AR259" s="241" t="s">
        <v>183</v>
      </c>
      <c r="AT259" s="241" t="s">
        <v>178</v>
      </c>
      <c r="AU259" s="241" t="s">
        <v>90</v>
      </c>
      <c r="AY259" s="15" t="s">
        <v>176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5" t="s">
        <v>88</v>
      </c>
      <c r="BK259" s="242">
        <f>ROUND(I259*H259,2)</f>
        <v>0</v>
      </c>
      <c r="BL259" s="15" t="s">
        <v>183</v>
      </c>
      <c r="BM259" s="241" t="s">
        <v>464</v>
      </c>
    </row>
    <row r="260" s="12" customFormat="1">
      <c r="B260" s="246"/>
      <c r="C260" s="247"/>
      <c r="D260" s="243" t="s">
        <v>199</v>
      </c>
      <c r="E260" s="247"/>
      <c r="F260" s="249" t="s">
        <v>465</v>
      </c>
      <c r="G260" s="247"/>
      <c r="H260" s="250">
        <v>816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AT260" s="256" t="s">
        <v>199</v>
      </c>
      <c r="AU260" s="256" t="s">
        <v>90</v>
      </c>
      <c r="AV260" s="12" t="s">
        <v>90</v>
      </c>
      <c r="AW260" s="12" t="s">
        <v>4</v>
      </c>
      <c r="AX260" s="12" t="s">
        <v>88</v>
      </c>
      <c r="AY260" s="256" t="s">
        <v>176</v>
      </c>
    </row>
    <row r="261" s="1" customFormat="1" ht="24" customHeight="1">
      <c r="B261" s="37"/>
      <c r="C261" s="230" t="s">
        <v>466</v>
      </c>
      <c r="D261" s="230" t="s">
        <v>178</v>
      </c>
      <c r="E261" s="231" t="s">
        <v>467</v>
      </c>
      <c r="F261" s="232" t="s">
        <v>468</v>
      </c>
      <c r="G261" s="233" t="s">
        <v>284</v>
      </c>
      <c r="H261" s="234">
        <v>27.199999999999999</v>
      </c>
      <c r="I261" s="235"/>
      <c r="J261" s="236">
        <f>ROUND(I261*H261,2)</f>
        <v>0</v>
      </c>
      <c r="K261" s="232" t="s">
        <v>182</v>
      </c>
      <c r="L261" s="42"/>
      <c r="M261" s="237" t="s">
        <v>1</v>
      </c>
      <c r="N261" s="238" t="s">
        <v>46</v>
      </c>
      <c r="O261" s="85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AR261" s="241" t="s">
        <v>183</v>
      </c>
      <c r="AT261" s="241" t="s">
        <v>178</v>
      </c>
      <c r="AU261" s="241" t="s">
        <v>90</v>
      </c>
      <c r="AY261" s="15" t="s">
        <v>176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5" t="s">
        <v>88</v>
      </c>
      <c r="BK261" s="242">
        <f>ROUND(I261*H261,2)</f>
        <v>0</v>
      </c>
      <c r="BL261" s="15" t="s">
        <v>183</v>
      </c>
      <c r="BM261" s="241" t="s">
        <v>469</v>
      </c>
    </row>
    <row r="262" s="11" customFormat="1" ht="22.8" customHeight="1">
      <c r="B262" s="214"/>
      <c r="C262" s="215"/>
      <c r="D262" s="216" t="s">
        <v>80</v>
      </c>
      <c r="E262" s="228" t="s">
        <v>470</v>
      </c>
      <c r="F262" s="228" t="s">
        <v>471</v>
      </c>
      <c r="G262" s="215"/>
      <c r="H262" s="215"/>
      <c r="I262" s="218"/>
      <c r="J262" s="229">
        <f>BK262</f>
        <v>0</v>
      </c>
      <c r="K262" s="215"/>
      <c r="L262" s="220"/>
      <c r="M262" s="221"/>
      <c r="N262" s="222"/>
      <c r="O262" s="222"/>
      <c r="P262" s="223">
        <f>SUM(P263:P266)</f>
        <v>0</v>
      </c>
      <c r="Q262" s="222"/>
      <c r="R262" s="223">
        <f>SUM(R263:R266)</f>
        <v>0</v>
      </c>
      <c r="S262" s="222"/>
      <c r="T262" s="224">
        <f>SUM(T263:T266)</f>
        <v>0</v>
      </c>
      <c r="AR262" s="225" t="s">
        <v>88</v>
      </c>
      <c r="AT262" s="226" t="s">
        <v>80</v>
      </c>
      <c r="AU262" s="226" t="s">
        <v>88</v>
      </c>
      <c r="AY262" s="225" t="s">
        <v>176</v>
      </c>
      <c r="BK262" s="227">
        <f>SUM(BK263:BK266)</f>
        <v>0</v>
      </c>
    </row>
    <row r="263" s="1" customFormat="1" ht="24" customHeight="1">
      <c r="B263" s="37"/>
      <c r="C263" s="230" t="s">
        <v>472</v>
      </c>
      <c r="D263" s="230" t="s">
        <v>178</v>
      </c>
      <c r="E263" s="231" t="s">
        <v>473</v>
      </c>
      <c r="F263" s="232" t="s">
        <v>474</v>
      </c>
      <c r="G263" s="233" t="s">
        <v>284</v>
      </c>
      <c r="H263" s="234">
        <v>73.150999999999996</v>
      </c>
      <c r="I263" s="235"/>
      <c r="J263" s="236">
        <f>ROUND(I263*H263,2)</f>
        <v>0</v>
      </c>
      <c r="K263" s="232" t="s">
        <v>182</v>
      </c>
      <c r="L263" s="42"/>
      <c r="M263" s="237" t="s">
        <v>1</v>
      </c>
      <c r="N263" s="238" t="s">
        <v>46</v>
      </c>
      <c r="O263" s="85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AR263" s="241" t="s">
        <v>183</v>
      </c>
      <c r="AT263" s="241" t="s">
        <v>178</v>
      </c>
      <c r="AU263" s="241" t="s">
        <v>90</v>
      </c>
      <c r="AY263" s="15" t="s">
        <v>176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5" t="s">
        <v>88</v>
      </c>
      <c r="BK263" s="242">
        <f>ROUND(I263*H263,2)</f>
        <v>0</v>
      </c>
      <c r="BL263" s="15" t="s">
        <v>183</v>
      </c>
      <c r="BM263" s="241" t="s">
        <v>475</v>
      </c>
    </row>
    <row r="264" s="1" customFormat="1" ht="24" customHeight="1">
      <c r="B264" s="37"/>
      <c r="C264" s="230" t="s">
        <v>476</v>
      </c>
      <c r="D264" s="230" t="s">
        <v>178</v>
      </c>
      <c r="E264" s="231" t="s">
        <v>477</v>
      </c>
      <c r="F264" s="232" t="s">
        <v>478</v>
      </c>
      <c r="G264" s="233" t="s">
        <v>284</v>
      </c>
      <c r="H264" s="234">
        <v>73.150999999999996</v>
      </c>
      <c r="I264" s="235"/>
      <c r="J264" s="236">
        <f>ROUND(I264*H264,2)</f>
        <v>0</v>
      </c>
      <c r="K264" s="232" t="s">
        <v>182</v>
      </c>
      <c r="L264" s="42"/>
      <c r="M264" s="237" t="s">
        <v>1</v>
      </c>
      <c r="N264" s="238" t="s">
        <v>46</v>
      </c>
      <c r="O264" s="85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AR264" s="241" t="s">
        <v>183</v>
      </c>
      <c r="AT264" s="241" t="s">
        <v>178</v>
      </c>
      <c r="AU264" s="241" t="s">
        <v>90</v>
      </c>
      <c r="AY264" s="15" t="s">
        <v>176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5" t="s">
        <v>88</v>
      </c>
      <c r="BK264" s="242">
        <f>ROUND(I264*H264,2)</f>
        <v>0</v>
      </c>
      <c r="BL264" s="15" t="s">
        <v>183</v>
      </c>
      <c r="BM264" s="241" t="s">
        <v>479</v>
      </c>
    </row>
    <row r="265" s="1" customFormat="1" ht="24" customHeight="1">
      <c r="B265" s="37"/>
      <c r="C265" s="230" t="s">
        <v>480</v>
      </c>
      <c r="D265" s="230" t="s">
        <v>178</v>
      </c>
      <c r="E265" s="231" t="s">
        <v>481</v>
      </c>
      <c r="F265" s="232" t="s">
        <v>482</v>
      </c>
      <c r="G265" s="233" t="s">
        <v>284</v>
      </c>
      <c r="H265" s="234">
        <v>219.453</v>
      </c>
      <c r="I265" s="235"/>
      <c r="J265" s="236">
        <f>ROUND(I265*H265,2)</f>
        <v>0</v>
      </c>
      <c r="K265" s="232" t="s">
        <v>182</v>
      </c>
      <c r="L265" s="42"/>
      <c r="M265" s="237" t="s">
        <v>1</v>
      </c>
      <c r="N265" s="238" t="s">
        <v>46</v>
      </c>
      <c r="O265" s="85"/>
      <c r="P265" s="239">
        <f>O265*H265</f>
        <v>0</v>
      </c>
      <c r="Q265" s="239">
        <v>0</v>
      </c>
      <c r="R265" s="239">
        <f>Q265*H265</f>
        <v>0</v>
      </c>
      <c r="S265" s="239">
        <v>0</v>
      </c>
      <c r="T265" s="240">
        <f>S265*H265</f>
        <v>0</v>
      </c>
      <c r="AR265" s="241" t="s">
        <v>183</v>
      </c>
      <c r="AT265" s="241" t="s">
        <v>178</v>
      </c>
      <c r="AU265" s="241" t="s">
        <v>90</v>
      </c>
      <c r="AY265" s="15" t="s">
        <v>176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5" t="s">
        <v>88</v>
      </c>
      <c r="BK265" s="242">
        <f>ROUND(I265*H265,2)</f>
        <v>0</v>
      </c>
      <c r="BL265" s="15" t="s">
        <v>183</v>
      </c>
      <c r="BM265" s="241" t="s">
        <v>483</v>
      </c>
    </row>
    <row r="266" s="12" customFormat="1">
      <c r="B266" s="246"/>
      <c r="C266" s="247"/>
      <c r="D266" s="243" t="s">
        <v>199</v>
      </c>
      <c r="E266" s="247"/>
      <c r="F266" s="249" t="s">
        <v>484</v>
      </c>
      <c r="G266" s="247"/>
      <c r="H266" s="250">
        <v>219.453</v>
      </c>
      <c r="I266" s="251"/>
      <c r="J266" s="247"/>
      <c r="K266" s="247"/>
      <c r="L266" s="252"/>
      <c r="M266" s="278"/>
      <c r="N266" s="279"/>
      <c r="O266" s="279"/>
      <c r="P266" s="279"/>
      <c r="Q266" s="279"/>
      <c r="R266" s="279"/>
      <c r="S266" s="279"/>
      <c r="T266" s="280"/>
      <c r="AT266" s="256" t="s">
        <v>199</v>
      </c>
      <c r="AU266" s="256" t="s">
        <v>90</v>
      </c>
      <c r="AV266" s="12" t="s">
        <v>90</v>
      </c>
      <c r="AW266" s="12" t="s">
        <v>4</v>
      </c>
      <c r="AX266" s="12" t="s">
        <v>88</v>
      </c>
      <c r="AY266" s="256" t="s">
        <v>176</v>
      </c>
    </row>
    <row r="267" s="1" customFormat="1" ht="6.96" customHeight="1">
      <c r="B267" s="60"/>
      <c r="C267" s="61"/>
      <c r="D267" s="61"/>
      <c r="E267" s="61"/>
      <c r="F267" s="61"/>
      <c r="G267" s="61"/>
      <c r="H267" s="61"/>
      <c r="I267" s="181"/>
      <c r="J267" s="61"/>
      <c r="K267" s="61"/>
      <c r="L267" s="42"/>
    </row>
  </sheetData>
  <sheetProtection sheet="1" autoFilter="0" formatColumns="0" formatRows="0" objects="1" scenarios="1" spinCount="100000" saltValue="xzO3YWfHJbeLXXR/c7uqmJGdR/wG8ldN1UhjlFAFXhr5xxy5hXlyISipVpge7U3LcLNEQz+trPNc/R42SxrFYQ==" hashValue="XhC8+ZiTLBu7STZ3DcTpLy6yUoFuv67r+8/TIiyZWn8w8Ca/h3xEKZqjKZ5Tq34cB9FbKxxXjAC8AzoHc0sAyw==" algorithmName="SHA-512" password="CC35"/>
  <autoFilter ref="C128:K2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97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144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485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ROUND(J129,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ROUND((SUM(BE129:BE154)),  2)</f>
        <v>0</v>
      </c>
      <c r="I35" s="162">
        <v>0.20999999999999999</v>
      </c>
      <c r="J35" s="161">
        <f>ROUND(((SUM(BE129:BE154))*I35),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ROUND((SUM(BF129:BF154)),  2)</f>
        <v>0</v>
      </c>
      <c r="I36" s="162">
        <v>0.14999999999999999</v>
      </c>
      <c r="J36" s="161">
        <f>ROUND(((SUM(BF129:BF154))*I36),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ROUND((SUM(BG129:BG154)),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ROUND((SUM(BH129:BH154)),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ROUND((SUM(BI129:BI154)),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144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SO01 - VRN - Most v km 45,766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J129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J130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J131</f>
        <v>0</v>
      </c>
      <c r="K100" s="127"/>
      <c r="L100" s="203"/>
    </row>
    <row r="101" s="8" customFormat="1" ht="24.96" customHeight="1">
      <c r="B101" s="191"/>
      <c r="C101" s="192"/>
      <c r="D101" s="193" t="s">
        <v>486</v>
      </c>
      <c r="E101" s="194"/>
      <c r="F101" s="194"/>
      <c r="G101" s="194"/>
      <c r="H101" s="194"/>
      <c r="I101" s="195"/>
      <c r="J101" s="196">
        <f>J133</f>
        <v>0</v>
      </c>
      <c r="K101" s="192"/>
      <c r="L101" s="197"/>
    </row>
    <row r="102" s="8" customFormat="1" ht="24.96" customHeight="1">
      <c r="B102" s="191"/>
      <c r="C102" s="192"/>
      <c r="D102" s="193" t="s">
        <v>487</v>
      </c>
      <c r="E102" s="194"/>
      <c r="F102" s="194"/>
      <c r="G102" s="194"/>
      <c r="H102" s="194"/>
      <c r="I102" s="195"/>
      <c r="J102" s="196">
        <f>J141</f>
        <v>0</v>
      </c>
      <c r="K102" s="192"/>
      <c r="L102" s="197"/>
    </row>
    <row r="103" s="8" customFormat="1" ht="24.96" customHeight="1">
      <c r="B103" s="191"/>
      <c r="C103" s="192"/>
      <c r="D103" s="193" t="s">
        <v>488</v>
      </c>
      <c r="E103" s="194"/>
      <c r="F103" s="194"/>
      <c r="G103" s="194"/>
      <c r="H103" s="194"/>
      <c r="I103" s="195"/>
      <c r="J103" s="196">
        <f>J143</f>
        <v>0</v>
      </c>
      <c r="K103" s="192"/>
      <c r="L103" s="197"/>
    </row>
    <row r="104" s="9" customFormat="1" ht="19.92" customHeight="1">
      <c r="B104" s="198"/>
      <c r="C104" s="127"/>
      <c r="D104" s="199" t="s">
        <v>489</v>
      </c>
      <c r="E104" s="200"/>
      <c r="F104" s="200"/>
      <c r="G104" s="200"/>
      <c r="H104" s="200"/>
      <c r="I104" s="201"/>
      <c r="J104" s="202">
        <f>J144</f>
        <v>0</v>
      </c>
      <c r="K104" s="127"/>
      <c r="L104" s="203"/>
    </row>
    <row r="105" s="9" customFormat="1" ht="19.92" customHeight="1">
      <c r="B105" s="198"/>
      <c r="C105" s="127"/>
      <c r="D105" s="199" t="s">
        <v>490</v>
      </c>
      <c r="E105" s="200"/>
      <c r="F105" s="200"/>
      <c r="G105" s="200"/>
      <c r="H105" s="200"/>
      <c r="I105" s="201"/>
      <c r="J105" s="202">
        <f>J146</f>
        <v>0</v>
      </c>
      <c r="K105" s="127"/>
      <c r="L105" s="203"/>
    </row>
    <row r="106" s="9" customFormat="1" ht="19.92" customHeight="1">
      <c r="B106" s="198"/>
      <c r="C106" s="127"/>
      <c r="D106" s="199" t="s">
        <v>491</v>
      </c>
      <c r="E106" s="200"/>
      <c r="F106" s="200"/>
      <c r="G106" s="200"/>
      <c r="H106" s="200"/>
      <c r="I106" s="201"/>
      <c r="J106" s="202">
        <f>J150</f>
        <v>0</v>
      </c>
      <c r="K106" s="127"/>
      <c r="L106" s="203"/>
    </row>
    <row r="107" s="9" customFormat="1" ht="19.92" customHeight="1">
      <c r="B107" s="198"/>
      <c r="C107" s="127"/>
      <c r="D107" s="199" t="s">
        <v>492</v>
      </c>
      <c r="E107" s="200"/>
      <c r="F107" s="200"/>
      <c r="G107" s="200"/>
      <c r="H107" s="200"/>
      <c r="I107" s="201"/>
      <c r="J107" s="202">
        <f>J153</f>
        <v>0</v>
      </c>
      <c r="K107" s="127"/>
      <c r="L107" s="203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81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84"/>
      <c r="J113" s="63"/>
      <c r="K113" s="63"/>
      <c r="L113" s="42"/>
    </row>
    <row r="114" s="1" customFormat="1" ht="24.96" customHeight="1">
      <c r="B114" s="37"/>
      <c r="C114" s="21" t="s">
        <v>161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0" t="s">
        <v>16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185" t="str">
        <f>E7</f>
        <v>Oprava mostních objektů v úseku Hlinsko v čechách - Žďárec u Skutče</v>
      </c>
      <c r="F117" s="30"/>
      <c r="G117" s="30"/>
      <c r="H117" s="30"/>
      <c r="I117" s="148"/>
      <c r="J117" s="38"/>
      <c r="K117" s="38"/>
      <c r="L117" s="42"/>
    </row>
    <row r="118" ht="12" customHeight="1">
      <c r="B118" s="19"/>
      <c r="C118" s="30" t="s">
        <v>143</v>
      </c>
      <c r="D118" s="20"/>
      <c r="E118" s="20"/>
      <c r="F118" s="20"/>
      <c r="G118" s="20"/>
      <c r="H118" s="20"/>
      <c r="I118" s="140"/>
      <c r="J118" s="20"/>
      <c r="K118" s="20"/>
      <c r="L118" s="18"/>
    </row>
    <row r="119" s="1" customFormat="1" ht="16.5" customHeight="1">
      <c r="B119" s="37"/>
      <c r="C119" s="38"/>
      <c r="D119" s="38"/>
      <c r="E119" s="185" t="s">
        <v>144</v>
      </c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0" t="s">
        <v>145</v>
      </c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E11</f>
        <v>SO01 - VRN - Most v km 45,766</v>
      </c>
      <c r="F121" s="38"/>
      <c r="G121" s="38"/>
      <c r="H121" s="38"/>
      <c r="I121" s="14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2" customHeight="1">
      <c r="B123" s="37"/>
      <c r="C123" s="30" t="s">
        <v>22</v>
      </c>
      <c r="D123" s="38"/>
      <c r="E123" s="38"/>
      <c r="F123" s="25" t="str">
        <f>F14</f>
        <v xml:space="preserve"> </v>
      </c>
      <c r="G123" s="38"/>
      <c r="H123" s="38"/>
      <c r="I123" s="150" t="s">
        <v>24</v>
      </c>
      <c r="J123" s="73" t="str">
        <f>IF(J14="","",J14)</f>
        <v>29. 5. 2019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" customFormat="1" ht="15.15" customHeight="1">
      <c r="B125" s="37"/>
      <c r="C125" s="30" t="s">
        <v>28</v>
      </c>
      <c r="D125" s="38"/>
      <c r="E125" s="38"/>
      <c r="F125" s="25" t="str">
        <f>E17</f>
        <v>SŽDC s.o., OŘ Hradec Králové</v>
      </c>
      <c r="G125" s="38"/>
      <c r="H125" s="38"/>
      <c r="I125" s="150" t="s">
        <v>36</v>
      </c>
      <c r="J125" s="35" t="str">
        <f>E23</f>
        <v xml:space="preserve"> </v>
      </c>
      <c r="K125" s="38"/>
      <c r="L125" s="42"/>
    </row>
    <row r="126" s="1" customFormat="1" ht="15.15" customHeight="1">
      <c r="B126" s="37"/>
      <c r="C126" s="30" t="s">
        <v>34</v>
      </c>
      <c r="D126" s="38"/>
      <c r="E126" s="38"/>
      <c r="F126" s="25" t="str">
        <f>IF(E20="","",E20)</f>
        <v>Vyplň údaj</v>
      </c>
      <c r="G126" s="38"/>
      <c r="H126" s="38"/>
      <c r="I126" s="150" t="s">
        <v>38</v>
      </c>
      <c r="J126" s="35" t="str">
        <f>E26</f>
        <v xml:space="preserve"> </v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48"/>
      <c r="J127" s="38"/>
      <c r="K127" s="38"/>
      <c r="L127" s="42"/>
    </row>
    <row r="128" s="10" customFormat="1" ht="29.28" customHeight="1">
      <c r="B128" s="204"/>
      <c r="C128" s="205" t="s">
        <v>162</v>
      </c>
      <c r="D128" s="206" t="s">
        <v>66</v>
      </c>
      <c r="E128" s="206" t="s">
        <v>62</v>
      </c>
      <c r="F128" s="206" t="s">
        <v>63</v>
      </c>
      <c r="G128" s="206" t="s">
        <v>163</v>
      </c>
      <c r="H128" s="206" t="s">
        <v>164</v>
      </c>
      <c r="I128" s="207" t="s">
        <v>165</v>
      </c>
      <c r="J128" s="206" t="s">
        <v>149</v>
      </c>
      <c r="K128" s="208" t="s">
        <v>166</v>
      </c>
      <c r="L128" s="209"/>
      <c r="M128" s="94" t="s">
        <v>1</v>
      </c>
      <c r="N128" s="95" t="s">
        <v>45</v>
      </c>
      <c r="O128" s="95" t="s">
        <v>167</v>
      </c>
      <c r="P128" s="95" t="s">
        <v>168</v>
      </c>
      <c r="Q128" s="95" t="s">
        <v>169</v>
      </c>
      <c r="R128" s="95" t="s">
        <v>170</v>
      </c>
      <c r="S128" s="95" t="s">
        <v>171</v>
      </c>
      <c r="T128" s="96" t="s">
        <v>172</v>
      </c>
    </row>
    <row r="129" s="1" customFormat="1" ht="22.8" customHeight="1">
      <c r="B129" s="37"/>
      <c r="C129" s="101" t="s">
        <v>173</v>
      </c>
      <c r="D129" s="38"/>
      <c r="E129" s="38"/>
      <c r="F129" s="38"/>
      <c r="G129" s="38"/>
      <c r="H129" s="38"/>
      <c r="I129" s="148"/>
      <c r="J129" s="210">
        <f>BK129</f>
        <v>0</v>
      </c>
      <c r="K129" s="38"/>
      <c r="L129" s="42"/>
      <c r="M129" s="97"/>
      <c r="N129" s="98"/>
      <c r="O129" s="98"/>
      <c r="P129" s="211">
        <f>P130+P133+P141+P143</f>
        <v>0</v>
      </c>
      <c r="Q129" s="98"/>
      <c r="R129" s="211">
        <f>R130+R133+R141+R143</f>
        <v>25.7011</v>
      </c>
      <c r="S129" s="98"/>
      <c r="T129" s="212">
        <f>T130+T133+T141+T143</f>
        <v>0</v>
      </c>
      <c r="AT129" s="15" t="s">
        <v>80</v>
      </c>
      <c r="AU129" s="15" t="s">
        <v>151</v>
      </c>
      <c r="BK129" s="213">
        <f>BK130+BK133+BK141+BK143</f>
        <v>0</v>
      </c>
    </row>
    <row r="130" s="11" customFormat="1" ht="25.92" customHeight="1">
      <c r="B130" s="214"/>
      <c r="C130" s="215"/>
      <c r="D130" s="216" t="s">
        <v>80</v>
      </c>
      <c r="E130" s="217" t="s">
        <v>174</v>
      </c>
      <c r="F130" s="217" t="s">
        <v>175</v>
      </c>
      <c r="G130" s="215"/>
      <c r="H130" s="215"/>
      <c r="I130" s="218"/>
      <c r="J130" s="219">
        <f>BK130</f>
        <v>0</v>
      </c>
      <c r="K130" s="215"/>
      <c r="L130" s="220"/>
      <c r="M130" s="221"/>
      <c r="N130" s="222"/>
      <c r="O130" s="222"/>
      <c r="P130" s="223">
        <f>P131</f>
        <v>0</v>
      </c>
      <c r="Q130" s="222"/>
      <c r="R130" s="223">
        <f>R131</f>
        <v>0.9225000000000001</v>
      </c>
      <c r="S130" s="222"/>
      <c r="T130" s="224">
        <f>T131</f>
        <v>0</v>
      </c>
      <c r="AR130" s="225" t="s">
        <v>88</v>
      </c>
      <c r="AT130" s="226" t="s">
        <v>80</v>
      </c>
      <c r="AU130" s="226" t="s">
        <v>81</v>
      </c>
      <c r="AY130" s="225" t="s">
        <v>176</v>
      </c>
      <c r="BK130" s="227">
        <f>BK131</f>
        <v>0</v>
      </c>
    </row>
    <row r="131" s="11" customFormat="1" ht="22.8" customHeight="1">
      <c r="B131" s="214"/>
      <c r="C131" s="215"/>
      <c r="D131" s="216" t="s">
        <v>80</v>
      </c>
      <c r="E131" s="228" t="s">
        <v>88</v>
      </c>
      <c r="F131" s="228" t="s">
        <v>177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P132</f>
        <v>0</v>
      </c>
      <c r="Q131" s="222"/>
      <c r="R131" s="223">
        <f>R132</f>
        <v>0.9225000000000001</v>
      </c>
      <c r="S131" s="222"/>
      <c r="T131" s="224">
        <f>T132</f>
        <v>0</v>
      </c>
      <c r="AR131" s="225" t="s">
        <v>88</v>
      </c>
      <c r="AT131" s="226" t="s">
        <v>80</v>
      </c>
      <c r="AU131" s="226" t="s">
        <v>88</v>
      </c>
      <c r="AY131" s="225" t="s">
        <v>176</v>
      </c>
      <c r="BK131" s="227">
        <f>BK132</f>
        <v>0</v>
      </c>
    </row>
    <row r="132" s="1" customFormat="1" ht="24" customHeight="1">
      <c r="B132" s="37"/>
      <c r="C132" s="230" t="s">
        <v>88</v>
      </c>
      <c r="D132" s="230" t="s">
        <v>178</v>
      </c>
      <c r="E132" s="231" t="s">
        <v>493</v>
      </c>
      <c r="F132" s="232" t="s">
        <v>494</v>
      </c>
      <c r="G132" s="233" t="s">
        <v>319</v>
      </c>
      <c r="H132" s="234">
        <v>25</v>
      </c>
      <c r="I132" s="235"/>
      <c r="J132" s="236">
        <f>ROUND(I132*H132,2)</f>
        <v>0</v>
      </c>
      <c r="K132" s="232" t="s">
        <v>182</v>
      </c>
      <c r="L132" s="42"/>
      <c r="M132" s="237" t="s">
        <v>1</v>
      </c>
      <c r="N132" s="238" t="s">
        <v>46</v>
      </c>
      <c r="O132" s="85"/>
      <c r="P132" s="239">
        <f>O132*H132</f>
        <v>0</v>
      </c>
      <c r="Q132" s="239">
        <v>0.036900000000000002</v>
      </c>
      <c r="R132" s="239">
        <f>Q132*H132</f>
        <v>0.9225000000000001</v>
      </c>
      <c r="S132" s="239">
        <v>0</v>
      </c>
      <c r="T132" s="240">
        <f>S132*H132</f>
        <v>0</v>
      </c>
      <c r="AR132" s="241" t="s">
        <v>183</v>
      </c>
      <c r="AT132" s="241" t="s">
        <v>178</v>
      </c>
      <c r="AU132" s="241" t="s">
        <v>90</v>
      </c>
      <c r="AY132" s="15" t="s">
        <v>176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88</v>
      </c>
      <c r="BK132" s="242">
        <f>ROUND(I132*H132,2)</f>
        <v>0</v>
      </c>
      <c r="BL132" s="15" t="s">
        <v>183</v>
      </c>
      <c r="BM132" s="241" t="s">
        <v>495</v>
      </c>
    </row>
    <row r="133" s="11" customFormat="1" ht="25.92" customHeight="1">
      <c r="B133" s="214"/>
      <c r="C133" s="215"/>
      <c r="D133" s="216" t="s">
        <v>80</v>
      </c>
      <c r="E133" s="217" t="s">
        <v>496</v>
      </c>
      <c r="F133" s="217" t="s">
        <v>497</v>
      </c>
      <c r="G133" s="215"/>
      <c r="H133" s="215"/>
      <c r="I133" s="218"/>
      <c r="J133" s="219">
        <f>BK133</f>
        <v>0</v>
      </c>
      <c r="K133" s="215"/>
      <c r="L133" s="220"/>
      <c r="M133" s="221"/>
      <c r="N133" s="222"/>
      <c r="O133" s="222"/>
      <c r="P133" s="223">
        <f>SUM(P134:P140)</f>
        <v>0</v>
      </c>
      <c r="Q133" s="222"/>
      <c r="R133" s="223">
        <f>SUM(R134:R140)</f>
        <v>24.778600000000001</v>
      </c>
      <c r="S133" s="222"/>
      <c r="T133" s="224">
        <f>SUM(T134:T140)</f>
        <v>0</v>
      </c>
      <c r="AR133" s="225" t="s">
        <v>183</v>
      </c>
      <c r="AT133" s="226" t="s">
        <v>80</v>
      </c>
      <c r="AU133" s="226" t="s">
        <v>81</v>
      </c>
      <c r="AY133" s="225" t="s">
        <v>176</v>
      </c>
      <c r="BK133" s="227">
        <f>SUM(BK134:BK140)</f>
        <v>0</v>
      </c>
    </row>
    <row r="134" s="1" customFormat="1" ht="16.5" customHeight="1">
      <c r="B134" s="37"/>
      <c r="C134" s="230" t="s">
        <v>90</v>
      </c>
      <c r="D134" s="230" t="s">
        <v>178</v>
      </c>
      <c r="E134" s="231" t="s">
        <v>498</v>
      </c>
      <c r="F134" s="232" t="s">
        <v>499</v>
      </c>
      <c r="G134" s="233" t="s">
        <v>500</v>
      </c>
      <c r="H134" s="234">
        <v>10</v>
      </c>
      <c r="I134" s="235"/>
      <c r="J134" s="236">
        <f>ROUND(I134*H134,2)</f>
        <v>0</v>
      </c>
      <c r="K134" s="232" t="s">
        <v>182</v>
      </c>
      <c r="L134" s="42"/>
      <c r="M134" s="237" t="s">
        <v>1</v>
      </c>
      <c r="N134" s="238" t="s">
        <v>46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501</v>
      </c>
      <c r="AT134" s="241" t="s">
        <v>178</v>
      </c>
      <c r="AU134" s="241" t="s">
        <v>88</v>
      </c>
      <c r="AY134" s="15" t="s">
        <v>176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88</v>
      </c>
      <c r="BK134" s="242">
        <f>ROUND(I134*H134,2)</f>
        <v>0</v>
      </c>
      <c r="BL134" s="15" t="s">
        <v>501</v>
      </c>
      <c r="BM134" s="241" t="s">
        <v>502</v>
      </c>
    </row>
    <row r="135" s="1" customFormat="1">
      <c r="B135" s="37"/>
      <c r="C135" s="38"/>
      <c r="D135" s="243" t="s">
        <v>197</v>
      </c>
      <c r="E135" s="38"/>
      <c r="F135" s="244" t="s">
        <v>503</v>
      </c>
      <c r="G135" s="38"/>
      <c r="H135" s="38"/>
      <c r="I135" s="148"/>
      <c r="J135" s="38"/>
      <c r="K135" s="38"/>
      <c r="L135" s="42"/>
      <c r="M135" s="245"/>
      <c r="N135" s="85"/>
      <c r="O135" s="85"/>
      <c r="P135" s="85"/>
      <c r="Q135" s="85"/>
      <c r="R135" s="85"/>
      <c r="S135" s="85"/>
      <c r="T135" s="86"/>
      <c r="AT135" s="15" t="s">
        <v>197</v>
      </c>
      <c r="AU135" s="15" t="s">
        <v>88</v>
      </c>
    </row>
    <row r="136" s="1" customFormat="1" ht="16.5" customHeight="1">
      <c r="B136" s="37"/>
      <c r="C136" s="230" t="s">
        <v>188</v>
      </c>
      <c r="D136" s="230" t="s">
        <v>178</v>
      </c>
      <c r="E136" s="231" t="s">
        <v>504</v>
      </c>
      <c r="F136" s="232" t="s">
        <v>505</v>
      </c>
      <c r="G136" s="233" t="s">
        <v>500</v>
      </c>
      <c r="H136" s="234">
        <v>10</v>
      </c>
      <c r="I136" s="235"/>
      <c r="J136" s="236">
        <f>ROUND(I136*H136,2)</f>
        <v>0</v>
      </c>
      <c r="K136" s="232" t="s">
        <v>182</v>
      </c>
      <c r="L136" s="42"/>
      <c r="M136" s="237" t="s">
        <v>1</v>
      </c>
      <c r="N136" s="238" t="s">
        <v>46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501</v>
      </c>
      <c r="AT136" s="241" t="s">
        <v>178</v>
      </c>
      <c r="AU136" s="241" t="s">
        <v>88</v>
      </c>
      <c r="AY136" s="15" t="s">
        <v>176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88</v>
      </c>
      <c r="BK136" s="242">
        <f>ROUND(I136*H136,2)</f>
        <v>0</v>
      </c>
      <c r="BL136" s="15" t="s">
        <v>501</v>
      </c>
      <c r="BM136" s="241" t="s">
        <v>506</v>
      </c>
    </row>
    <row r="137" s="1" customFormat="1">
      <c r="B137" s="37"/>
      <c r="C137" s="38"/>
      <c r="D137" s="243" t="s">
        <v>197</v>
      </c>
      <c r="E137" s="38"/>
      <c r="F137" s="244" t="s">
        <v>507</v>
      </c>
      <c r="G137" s="38"/>
      <c r="H137" s="38"/>
      <c r="I137" s="148"/>
      <c r="J137" s="38"/>
      <c r="K137" s="38"/>
      <c r="L137" s="42"/>
      <c r="M137" s="245"/>
      <c r="N137" s="85"/>
      <c r="O137" s="85"/>
      <c r="P137" s="85"/>
      <c r="Q137" s="85"/>
      <c r="R137" s="85"/>
      <c r="S137" s="85"/>
      <c r="T137" s="86"/>
      <c r="AT137" s="15" t="s">
        <v>197</v>
      </c>
      <c r="AU137" s="15" t="s">
        <v>88</v>
      </c>
    </row>
    <row r="138" s="1" customFormat="1" ht="24" customHeight="1">
      <c r="B138" s="37"/>
      <c r="C138" s="230" t="s">
        <v>183</v>
      </c>
      <c r="D138" s="230" t="s">
        <v>178</v>
      </c>
      <c r="E138" s="231" t="s">
        <v>508</v>
      </c>
      <c r="F138" s="232" t="s">
        <v>509</v>
      </c>
      <c r="G138" s="233" t="s">
        <v>500</v>
      </c>
      <c r="H138" s="234">
        <v>10</v>
      </c>
      <c r="I138" s="235"/>
      <c r="J138" s="236">
        <f>ROUND(I138*H138,2)</f>
        <v>0</v>
      </c>
      <c r="K138" s="232" t="s">
        <v>182</v>
      </c>
      <c r="L138" s="42"/>
      <c r="M138" s="237" t="s">
        <v>1</v>
      </c>
      <c r="N138" s="238" t="s">
        <v>46</v>
      </c>
      <c r="O138" s="85"/>
      <c r="P138" s="239">
        <f>O138*H138</f>
        <v>0</v>
      </c>
      <c r="Q138" s="239">
        <v>2.4778600000000002</v>
      </c>
      <c r="R138" s="239">
        <f>Q138*H138</f>
        <v>24.778600000000001</v>
      </c>
      <c r="S138" s="239">
        <v>0</v>
      </c>
      <c r="T138" s="240">
        <f>S138*H138</f>
        <v>0</v>
      </c>
      <c r="AR138" s="241" t="s">
        <v>183</v>
      </c>
      <c r="AT138" s="241" t="s">
        <v>178</v>
      </c>
      <c r="AU138" s="241" t="s">
        <v>88</v>
      </c>
      <c r="AY138" s="15" t="s">
        <v>176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5" t="s">
        <v>88</v>
      </c>
      <c r="BK138" s="242">
        <f>ROUND(I138*H138,2)</f>
        <v>0</v>
      </c>
      <c r="BL138" s="15" t="s">
        <v>183</v>
      </c>
      <c r="BM138" s="241" t="s">
        <v>510</v>
      </c>
    </row>
    <row r="139" s="1" customFormat="1">
      <c r="B139" s="37"/>
      <c r="C139" s="38"/>
      <c r="D139" s="243" t="s">
        <v>197</v>
      </c>
      <c r="E139" s="38"/>
      <c r="F139" s="244" t="s">
        <v>270</v>
      </c>
      <c r="G139" s="38"/>
      <c r="H139" s="38"/>
      <c r="I139" s="148"/>
      <c r="J139" s="38"/>
      <c r="K139" s="38"/>
      <c r="L139" s="42"/>
      <c r="M139" s="245"/>
      <c r="N139" s="85"/>
      <c r="O139" s="85"/>
      <c r="P139" s="85"/>
      <c r="Q139" s="85"/>
      <c r="R139" s="85"/>
      <c r="S139" s="85"/>
      <c r="T139" s="86"/>
      <c r="AT139" s="15" t="s">
        <v>197</v>
      </c>
      <c r="AU139" s="15" t="s">
        <v>88</v>
      </c>
    </row>
    <row r="140" s="12" customFormat="1">
      <c r="B140" s="246"/>
      <c r="C140" s="247"/>
      <c r="D140" s="243" t="s">
        <v>199</v>
      </c>
      <c r="E140" s="248" t="s">
        <v>1</v>
      </c>
      <c r="F140" s="249" t="s">
        <v>223</v>
      </c>
      <c r="G140" s="247"/>
      <c r="H140" s="250">
        <v>10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199</v>
      </c>
      <c r="AU140" s="256" t="s">
        <v>88</v>
      </c>
      <c r="AV140" s="12" t="s">
        <v>90</v>
      </c>
      <c r="AW140" s="12" t="s">
        <v>37</v>
      </c>
      <c r="AX140" s="12" t="s">
        <v>88</v>
      </c>
      <c r="AY140" s="256" t="s">
        <v>176</v>
      </c>
    </row>
    <row r="141" s="11" customFormat="1" ht="25.92" customHeight="1">
      <c r="B141" s="214"/>
      <c r="C141" s="215"/>
      <c r="D141" s="216" t="s">
        <v>80</v>
      </c>
      <c r="E141" s="217" t="s">
        <v>511</v>
      </c>
      <c r="F141" s="217" t="s">
        <v>512</v>
      </c>
      <c r="G141" s="215"/>
      <c r="H141" s="215"/>
      <c r="I141" s="218"/>
      <c r="J141" s="219">
        <f>BK141</f>
        <v>0</v>
      </c>
      <c r="K141" s="215"/>
      <c r="L141" s="220"/>
      <c r="M141" s="221"/>
      <c r="N141" s="222"/>
      <c r="O141" s="222"/>
      <c r="P141" s="223">
        <f>P142</f>
        <v>0</v>
      </c>
      <c r="Q141" s="222"/>
      <c r="R141" s="223">
        <f>R142</f>
        <v>0</v>
      </c>
      <c r="S141" s="222"/>
      <c r="T141" s="224">
        <f>T142</f>
        <v>0</v>
      </c>
      <c r="AR141" s="225" t="s">
        <v>88</v>
      </c>
      <c r="AT141" s="226" t="s">
        <v>80</v>
      </c>
      <c r="AU141" s="226" t="s">
        <v>81</v>
      </c>
      <c r="AY141" s="225" t="s">
        <v>176</v>
      </c>
      <c r="BK141" s="227">
        <f>BK142</f>
        <v>0</v>
      </c>
    </row>
    <row r="142" s="1" customFormat="1" ht="24" customHeight="1">
      <c r="B142" s="37"/>
      <c r="C142" s="230" t="s">
        <v>201</v>
      </c>
      <c r="D142" s="230" t="s">
        <v>178</v>
      </c>
      <c r="E142" s="231" t="s">
        <v>513</v>
      </c>
      <c r="F142" s="232" t="s">
        <v>514</v>
      </c>
      <c r="G142" s="233" t="s">
        <v>191</v>
      </c>
      <c r="H142" s="234">
        <v>2</v>
      </c>
      <c r="I142" s="235"/>
      <c r="J142" s="236">
        <f>ROUND(I142*H142,2)</f>
        <v>0</v>
      </c>
      <c r="K142" s="232" t="s">
        <v>515</v>
      </c>
      <c r="L142" s="42"/>
      <c r="M142" s="237" t="s">
        <v>1</v>
      </c>
      <c r="N142" s="238" t="s">
        <v>46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501</v>
      </c>
      <c r="AT142" s="241" t="s">
        <v>178</v>
      </c>
      <c r="AU142" s="241" t="s">
        <v>88</v>
      </c>
      <c r="AY142" s="15" t="s">
        <v>176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5" t="s">
        <v>88</v>
      </c>
      <c r="BK142" s="242">
        <f>ROUND(I142*H142,2)</f>
        <v>0</v>
      </c>
      <c r="BL142" s="15" t="s">
        <v>501</v>
      </c>
      <c r="BM142" s="241" t="s">
        <v>516</v>
      </c>
    </row>
    <row r="143" s="11" customFormat="1" ht="25.92" customHeight="1">
      <c r="B143" s="214"/>
      <c r="C143" s="215"/>
      <c r="D143" s="216" t="s">
        <v>80</v>
      </c>
      <c r="E143" s="217" t="s">
        <v>517</v>
      </c>
      <c r="F143" s="217" t="s">
        <v>518</v>
      </c>
      <c r="G143" s="215"/>
      <c r="H143" s="215"/>
      <c r="I143" s="218"/>
      <c r="J143" s="219">
        <f>BK143</f>
        <v>0</v>
      </c>
      <c r="K143" s="215"/>
      <c r="L143" s="220"/>
      <c r="M143" s="221"/>
      <c r="N143" s="222"/>
      <c r="O143" s="222"/>
      <c r="P143" s="223">
        <f>P144+P146+P150+P153</f>
        <v>0</v>
      </c>
      <c r="Q143" s="222"/>
      <c r="R143" s="223">
        <f>R144+R146+R150+R153</f>
        <v>0</v>
      </c>
      <c r="S143" s="222"/>
      <c r="T143" s="224">
        <f>T144+T146+T150+T153</f>
        <v>0</v>
      </c>
      <c r="AR143" s="225" t="s">
        <v>201</v>
      </c>
      <c r="AT143" s="226" t="s">
        <v>80</v>
      </c>
      <c r="AU143" s="226" t="s">
        <v>81</v>
      </c>
      <c r="AY143" s="225" t="s">
        <v>176</v>
      </c>
      <c r="BK143" s="227">
        <f>BK144+BK146+BK150+BK153</f>
        <v>0</v>
      </c>
    </row>
    <row r="144" s="11" customFormat="1" ht="22.8" customHeight="1">
      <c r="B144" s="214"/>
      <c r="C144" s="215"/>
      <c r="D144" s="216" t="s">
        <v>80</v>
      </c>
      <c r="E144" s="228" t="s">
        <v>519</v>
      </c>
      <c r="F144" s="228" t="s">
        <v>520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P145</f>
        <v>0</v>
      </c>
      <c r="Q144" s="222"/>
      <c r="R144" s="223">
        <f>R145</f>
        <v>0</v>
      </c>
      <c r="S144" s="222"/>
      <c r="T144" s="224">
        <f>T145</f>
        <v>0</v>
      </c>
      <c r="AR144" s="225" t="s">
        <v>201</v>
      </c>
      <c r="AT144" s="226" t="s">
        <v>80</v>
      </c>
      <c r="AU144" s="226" t="s">
        <v>88</v>
      </c>
      <c r="AY144" s="225" t="s">
        <v>176</v>
      </c>
      <c r="BK144" s="227">
        <f>BK145</f>
        <v>0</v>
      </c>
    </row>
    <row r="145" s="1" customFormat="1" ht="16.5" customHeight="1">
      <c r="B145" s="37"/>
      <c r="C145" s="230" t="s">
        <v>205</v>
      </c>
      <c r="D145" s="230" t="s">
        <v>178</v>
      </c>
      <c r="E145" s="231" t="s">
        <v>521</v>
      </c>
      <c r="F145" s="232" t="s">
        <v>522</v>
      </c>
      <c r="G145" s="233" t="s">
        <v>523</v>
      </c>
      <c r="H145" s="234">
        <v>1</v>
      </c>
      <c r="I145" s="235"/>
      <c r="J145" s="236">
        <f>ROUND(I145*H145,2)</f>
        <v>0</v>
      </c>
      <c r="K145" s="232" t="s">
        <v>182</v>
      </c>
      <c r="L145" s="42"/>
      <c r="M145" s="237" t="s">
        <v>1</v>
      </c>
      <c r="N145" s="238" t="s">
        <v>46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524</v>
      </c>
      <c r="AT145" s="241" t="s">
        <v>178</v>
      </c>
      <c r="AU145" s="241" t="s">
        <v>90</v>
      </c>
      <c r="AY145" s="15" t="s">
        <v>176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5" t="s">
        <v>88</v>
      </c>
      <c r="BK145" s="242">
        <f>ROUND(I145*H145,2)</f>
        <v>0</v>
      </c>
      <c r="BL145" s="15" t="s">
        <v>524</v>
      </c>
      <c r="BM145" s="241" t="s">
        <v>525</v>
      </c>
    </row>
    <row r="146" s="11" customFormat="1" ht="22.8" customHeight="1">
      <c r="B146" s="214"/>
      <c r="C146" s="215"/>
      <c r="D146" s="216" t="s">
        <v>80</v>
      </c>
      <c r="E146" s="228" t="s">
        <v>526</v>
      </c>
      <c r="F146" s="228" t="s">
        <v>527</v>
      </c>
      <c r="G146" s="215"/>
      <c r="H146" s="215"/>
      <c r="I146" s="218"/>
      <c r="J146" s="229">
        <f>BK146</f>
        <v>0</v>
      </c>
      <c r="K146" s="215"/>
      <c r="L146" s="220"/>
      <c r="M146" s="221"/>
      <c r="N146" s="222"/>
      <c r="O146" s="222"/>
      <c r="P146" s="223">
        <f>SUM(P147:P149)</f>
        <v>0</v>
      </c>
      <c r="Q146" s="222"/>
      <c r="R146" s="223">
        <f>SUM(R147:R149)</f>
        <v>0</v>
      </c>
      <c r="S146" s="222"/>
      <c r="T146" s="224">
        <f>SUM(T147:T149)</f>
        <v>0</v>
      </c>
      <c r="AR146" s="225" t="s">
        <v>201</v>
      </c>
      <c r="AT146" s="226" t="s">
        <v>80</v>
      </c>
      <c r="AU146" s="226" t="s">
        <v>88</v>
      </c>
      <c r="AY146" s="225" t="s">
        <v>176</v>
      </c>
      <c r="BK146" s="227">
        <f>SUM(BK147:BK149)</f>
        <v>0</v>
      </c>
    </row>
    <row r="147" s="1" customFormat="1" ht="16.5" customHeight="1">
      <c r="B147" s="37"/>
      <c r="C147" s="230" t="s">
        <v>209</v>
      </c>
      <c r="D147" s="230" t="s">
        <v>178</v>
      </c>
      <c r="E147" s="231" t="s">
        <v>528</v>
      </c>
      <c r="F147" s="232" t="s">
        <v>527</v>
      </c>
      <c r="G147" s="233" t="s">
        <v>523</v>
      </c>
      <c r="H147" s="234">
        <v>1</v>
      </c>
      <c r="I147" s="235"/>
      <c r="J147" s="236">
        <f>ROUND(I147*H147,2)</f>
        <v>0</v>
      </c>
      <c r="K147" s="232" t="s">
        <v>182</v>
      </c>
      <c r="L147" s="42"/>
      <c r="M147" s="237" t="s">
        <v>1</v>
      </c>
      <c r="N147" s="238" t="s">
        <v>46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524</v>
      </c>
      <c r="AT147" s="241" t="s">
        <v>178</v>
      </c>
      <c r="AU147" s="241" t="s">
        <v>90</v>
      </c>
      <c r="AY147" s="15" t="s">
        <v>176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5" t="s">
        <v>88</v>
      </c>
      <c r="BK147" s="242">
        <f>ROUND(I147*H147,2)</f>
        <v>0</v>
      </c>
      <c r="BL147" s="15" t="s">
        <v>524</v>
      </c>
      <c r="BM147" s="241" t="s">
        <v>529</v>
      </c>
    </row>
    <row r="148" s="1" customFormat="1" ht="16.5" customHeight="1">
      <c r="B148" s="37"/>
      <c r="C148" s="230" t="s">
        <v>214</v>
      </c>
      <c r="D148" s="230" t="s">
        <v>178</v>
      </c>
      <c r="E148" s="231" t="s">
        <v>530</v>
      </c>
      <c r="F148" s="232" t="s">
        <v>531</v>
      </c>
      <c r="G148" s="233" t="s">
        <v>523</v>
      </c>
      <c r="H148" s="234">
        <v>1</v>
      </c>
      <c r="I148" s="235"/>
      <c r="J148" s="236">
        <f>ROUND(I148*H148,2)</f>
        <v>0</v>
      </c>
      <c r="K148" s="232" t="s">
        <v>182</v>
      </c>
      <c r="L148" s="42"/>
      <c r="M148" s="237" t="s">
        <v>1</v>
      </c>
      <c r="N148" s="238" t="s">
        <v>46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524</v>
      </c>
      <c r="AT148" s="241" t="s">
        <v>178</v>
      </c>
      <c r="AU148" s="241" t="s">
        <v>90</v>
      </c>
      <c r="AY148" s="15" t="s">
        <v>176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88</v>
      </c>
      <c r="BK148" s="242">
        <f>ROUND(I148*H148,2)</f>
        <v>0</v>
      </c>
      <c r="BL148" s="15" t="s">
        <v>524</v>
      </c>
      <c r="BM148" s="241" t="s">
        <v>532</v>
      </c>
    </row>
    <row r="149" s="1" customFormat="1" ht="16.5" customHeight="1">
      <c r="B149" s="37"/>
      <c r="C149" s="230" t="s">
        <v>219</v>
      </c>
      <c r="D149" s="230" t="s">
        <v>178</v>
      </c>
      <c r="E149" s="231" t="s">
        <v>533</v>
      </c>
      <c r="F149" s="232" t="s">
        <v>534</v>
      </c>
      <c r="G149" s="233" t="s">
        <v>523</v>
      </c>
      <c r="H149" s="234">
        <v>1</v>
      </c>
      <c r="I149" s="235"/>
      <c r="J149" s="236">
        <f>ROUND(I149*H149,2)</f>
        <v>0</v>
      </c>
      <c r="K149" s="232" t="s">
        <v>182</v>
      </c>
      <c r="L149" s="42"/>
      <c r="M149" s="237" t="s">
        <v>1</v>
      </c>
      <c r="N149" s="238" t="s">
        <v>46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524</v>
      </c>
      <c r="AT149" s="241" t="s">
        <v>178</v>
      </c>
      <c r="AU149" s="241" t="s">
        <v>90</v>
      </c>
      <c r="AY149" s="15" t="s">
        <v>176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5" t="s">
        <v>88</v>
      </c>
      <c r="BK149" s="242">
        <f>ROUND(I149*H149,2)</f>
        <v>0</v>
      </c>
      <c r="BL149" s="15" t="s">
        <v>524</v>
      </c>
      <c r="BM149" s="241" t="s">
        <v>535</v>
      </c>
    </row>
    <row r="150" s="11" customFormat="1" ht="22.8" customHeight="1">
      <c r="B150" s="214"/>
      <c r="C150" s="215"/>
      <c r="D150" s="216" t="s">
        <v>80</v>
      </c>
      <c r="E150" s="228" t="s">
        <v>536</v>
      </c>
      <c r="F150" s="228" t="s">
        <v>537</v>
      </c>
      <c r="G150" s="215"/>
      <c r="H150" s="215"/>
      <c r="I150" s="218"/>
      <c r="J150" s="229">
        <f>BK150</f>
        <v>0</v>
      </c>
      <c r="K150" s="215"/>
      <c r="L150" s="220"/>
      <c r="M150" s="221"/>
      <c r="N150" s="222"/>
      <c r="O150" s="222"/>
      <c r="P150" s="223">
        <f>SUM(P151:P152)</f>
        <v>0</v>
      </c>
      <c r="Q150" s="222"/>
      <c r="R150" s="223">
        <f>SUM(R151:R152)</f>
        <v>0</v>
      </c>
      <c r="S150" s="222"/>
      <c r="T150" s="224">
        <f>SUM(T151:T152)</f>
        <v>0</v>
      </c>
      <c r="AR150" s="225" t="s">
        <v>201</v>
      </c>
      <c r="AT150" s="226" t="s">
        <v>80</v>
      </c>
      <c r="AU150" s="226" t="s">
        <v>88</v>
      </c>
      <c r="AY150" s="225" t="s">
        <v>176</v>
      </c>
      <c r="BK150" s="227">
        <f>SUM(BK151:BK152)</f>
        <v>0</v>
      </c>
    </row>
    <row r="151" s="1" customFormat="1" ht="16.5" customHeight="1">
      <c r="B151" s="37"/>
      <c r="C151" s="230" t="s">
        <v>223</v>
      </c>
      <c r="D151" s="230" t="s">
        <v>178</v>
      </c>
      <c r="E151" s="231" t="s">
        <v>538</v>
      </c>
      <c r="F151" s="232" t="s">
        <v>539</v>
      </c>
      <c r="G151" s="233" t="s">
        <v>523</v>
      </c>
      <c r="H151" s="234">
        <v>48</v>
      </c>
      <c r="I151" s="235"/>
      <c r="J151" s="236">
        <f>ROUND(I151*H151,2)</f>
        <v>0</v>
      </c>
      <c r="K151" s="232" t="s">
        <v>182</v>
      </c>
      <c r="L151" s="42"/>
      <c r="M151" s="237" t="s">
        <v>1</v>
      </c>
      <c r="N151" s="238" t="s">
        <v>46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524</v>
      </c>
      <c r="AT151" s="241" t="s">
        <v>178</v>
      </c>
      <c r="AU151" s="241" t="s">
        <v>90</v>
      </c>
      <c r="AY151" s="15" t="s">
        <v>176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5" t="s">
        <v>88</v>
      </c>
      <c r="BK151" s="242">
        <f>ROUND(I151*H151,2)</f>
        <v>0</v>
      </c>
      <c r="BL151" s="15" t="s">
        <v>524</v>
      </c>
      <c r="BM151" s="241" t="s">
        <v>540</v>
      </c>
    </row>
    <row r="152" s="1" customFormat="1">
      <c r="B152" s="37"/>
      <c r="C152" s="38"/>
      <c r="D152" s="243" t="s">
        <v>197</v>
      </c>
      <c r="E152" s="38"/>
      <c r="F152" s="244" t="s">
        <v>541</v>
      </c>
      <c r="G152" s="38"/>
      <c r="H152" s="38"/>
      <c r="I152" s="148"/>
      <c r="J152" s="38"/>
      <c r="K152" s="38"/>
      <c r="L152" s="42"/>
      <c r="M152" s="245"/>
      <c r="N152" s="85"/>
      <c r="O152" s="85"/>
      <c r="P152" s="85"/>
      <c r="Q152" s="85"/>
      <c r="R152" s="85"/>
      <c r="S152" s="85"/>
      <c r="T152" s="86"/>
      <c r="AT152" s="15" t="s">
        <v>197</v>
      </c>
      <c r="AU152" s="15" t="s">
        <v>90</v>
      </c>
    </row>
    <row r="153" s="11" customFormat="1" ht="22.8" customHeight="1">
      <c r="B153" s="214"/>
      <c r="C153" s="215"/>
      <c r="D153" s="216" t="s">
        <v>80</v>
      </c>
      <c r="E153" s="228" t="s">
        <v>542</v>
      </c>
      <c r="F153" s="228" t="s">
        <v>543</v>
      </c>
      <c r="G153" s="215"/>
      <c r="H153" s="215"/>
      <c r="I153" s="218"/>
      <c r="J153" s="229">
        <f>BK153</f>
        <v>0</v>
      </c>
      <c r="K153" s="215"/>
      <c r="L153" s="220"/>
      <c r="M153" s="221"/>
      <c r="N153" s="222"/>
      <c r="O153" s="222"/>
      <c r="P153" s="223">
        <f>P154</f>
        <v>0</v>
      </c>
      <c r="Q153" s="222"/>
      <c r="R153" s="223">
        <f>R154</f>
        <v>0</v>
      </c>
      <c r="S153" s="222"/>
      <c r="T153" s="224">
        <f>T154</f>
        <v>0</v>
      </c>
      <c r="AR153" s="225" t="s">
        <v>201</v>
      </c>
      <c r="AT153" s="226" t="s">
        <v>80</v>
      </c>
      <c r="AU153" s="226" t="s">
        <v>88</v>
      </c>
      <c r="AY153" s="225" t="s">
        <v>176</v>
      </c>
      <c r="BK153" s="227">
        <f>BK154</f>
        <v>0</v>
      </c>
    </row>
    <row r="154" s="1" customFormat="1" ht="16.5" customHeight="1">
      <c r="B154" s="37"/>
      <c r="C154" s="230" t="s">
        <v>229</v>
      </c>
      <c r="D154" s="230" t="s">
        <v>178</v>
      </c>
      <c r="E154" s="231" t="s">
        <v>544</v>
      </c>
      <c r="F154" s="232" t="s">
        <v>545</v>
      </c>
      <c r="G154" s="233" t="s">
        <v>523</v>
      </c>
      <c r="H154" s="234">
        <v>1</v>
      </c>
      <c r="I154" s="235"/>
      <c r="J154" s="236">
        <f>ROUND(I154*H154,2)</f>
        <v>0</v>
      </c>
      <c r="K154" s="232" t="s">
        <v>182</v>
      </c>
      <c r="L154" s="42"/>
      <c r="M154" s="281" t="s">
        <v>1</v>
      </c>
      <c r="N154" s="282" t="s">
        <v>46</v>
      </c>
      <c r="O154" s="283"/>
      <c r="P154" s="284">
        <f>O154*H154</f>
        <v>0</v>
      </c>
      <c r="Q154" s="284">
        <v>0</v>
      </c>
      <c r="R154" s="284">
        <f>Q154*H154</f>
        <v>0</v>
      </c>
      <c r="S154" s="284">
        <v>0</v>
      </c>
      <c r="T154" s="285">
        <f>S154*H154</f>
        <v>0</v>
      </c>
      <c r="AR154" s="241" t="s">
        <v>524</v>
      </c>
      <c r="AT154" s="241" t="s">
        <v>178</v>
      </c>
      <c r="AU154" s="241" t="s">
        <v>90</v>
      </c>
      <c r="AY154" s="15" t="s">
        <v>176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88</v>
      </c>
      <c r="BK154" s="242">
        <f>ROUND(I154*H154,2)</f>
        <v>0</v>
      </c>
      <c r="BL154" s="15" t="s">
        <v>524</v>
      </c>
      <c r="BM154" s="241" t="s">
        <v>546</v>
      </c>
    </row>
    <row r="155" s="1" customFormat="1" ht="6.96" customHeight="1">
      <c r="B155" s="60"/>
      <c r="C155" s="61"/>
      <c r="D155" s="61"/>
      <c r="E155" s="61"/>
      <c r="F155" s="61"/>
      <c r="G155" s="61"/>
      <c r="H155" s="61"/>
      <c r="I155" s="181"/>
      <c r="J155" s="61"/>
      <c r="K155" s="61"/>
      <c r="L155" s="42"/>
    </row>
  </sheetData>
  <sheetProtection sheet="1" autoFilter="0" formatColumns="0" formatRows="0" objects="1" scenarios="1" spinCount="100000" saltValue="VgccCPK0XrWZUWqeEpsVbTCGQCBWOJOxkkKCMbH2LZ7fPeXESgxbcqonSzACxzA0HqEq5CqxtPDhptggi3/nlw==" hashValue="lSRdc4d/9yrsbGgI/rHapDRS+ITjqz2aEeRPbqxrTMaVblwctuBWuSakx/1Ysd3Um78KDrkvfV345chIqlBiYA==" algorithmName="SHA-512" password="CC35"/>
  <autoFilter ref="C128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103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547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548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ROUND(J130,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ROUND((SUM(BE130:BE302)),  2)</f>
        <v>0</v>
      </c>
      <c r="I35" s="162">
        <v>0.20999999999999999</v>
      </c>
      <c r="J35" s="161">
        <f>ROUND(((SUM(BE130:BE302))*I35),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ROUND((SUM(BF130:BF302)),  2)</f>
        <v>0</v>
      </c>
      <c r="I36" s="162">
        <v>0.14999999999999999</v>
      </c>
      <c r="J36" s="161">
        <f>ROUND(((SUM(BF130:BF302))*I36),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ROUND((SUM(BG130:BG302)),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ROUND((SUM(BH130:BH302)),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ROUND((SUM(BI130:BI302)),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547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SO02 - stavební část - Most v km 46,599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J130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J131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J132</f>
        <v>0</v>
      </c>
      <c r="K100" s="127"/>
      <c r="L100" s="203"/>
    </row>
    <row r="101" s="9" customFormat="1" ht="19.92" customHeight="1">
      <c r="B101" s="198"/>
      <c r="C101" s="127"/>
      <c r="D101" s="199" t="s">
        <v>549</v>
      </c>
      <c r="E101" s="200"/>
      <c r="F101" s="200"/>
      <c r="G101" s="200"/>
      <c r="H101" s="200"/>
      <c r="I101" s="201"/>
      <c r="J101" s="202">
        <f>J166</f>
        <v>0</v>
      </c>
      <c r="K101" s="127"/>
      <c r="L101" s="203"/>
    </row>
    <row r="102" s="8" customFormat="1" ht="24.96" customHeight="1">
      <c r="B102" s="191"/>
      <c r="C102" s="192"/>
      <c r="D102" s="193" t="s">
        <v>154</v>
      </c>
      <c r="E102" s="194"/>
      <c r="F102" s="194"/>
      <c r="G102" s="194"/>
      <c r="H102" s="194"/>
      <c r="I102" s="195"/>
      <c r="J102" s="196">
        <f>J205</f>
        <v>0</v>
      </c>
      <c r="K102" s="192"/>
      <c r="L102" s="197"/>
    </row>
    <row r="103" s="9" customFormat="1" ht="19.92" customHeight="1">
      <c r="B103" s="198"/>
      <c r="C103" s="127"/>
      <c r="D103" s="199" t="s">
        <v>155</v>
      </c>
      <c r="E103" s="200"/>
      <c r="F103" s="200"/>
      <c r="G103" s="200"/>
      <c r="H103" s="200"/>
      <c r="I103" s="201"/>
      <c r="J103" s="202">
        <f>J206</f>
        <v>0</v>
      </c>
      <c r="K103" s="127"/>
      <c r="L103" s="203"/>
    </row>
    <row r="104" s="9" customFormat="1" ht="19.92" customHeight="1">
      <c r="B104" s="198"/>
      <c r="C104" s="127"/>
      <c r="D104" s="199" t="s">
        <v>156</v>
      </c>
      <c r="E104" s="200"/>
      <c r="F104" s="200"/>
      <c r="G104" s="200"/>
      <c r="H104" s="200"/>
      <c r="I104" s="201"/>
      <c r="J104" s="202">
        <f>J211</f>
        <v>0</v>
      </c>
      <c r="K104" s="127"/>
      <c r="L104" s="203"/>
    </row>
    <row r="105" s="9" customFormat="1" ht="19.92" customHeight="1">
      <c r="B105" s="198"/>
      <c r="C105" s="127"/>
      <c r="D105" s="199" t="s">
        <v>157</v>
      </c>
      <c r="E105" s="200"/>
      <c r="F105" s="200"/>
      <c r="G105" s="200"/>
      <c r="H105" s="200"/>
      <c r="I105" s="201"/>
      <c r="J105" s="202">
        <f>J221</f>
        <v>0</v>
      </c>
      <c r="K105" s="127"/>
      <c r="L105" s="203"/>
    </row>
    <row r="106" s="9" customFormat="1" ht="19.92" customHeight="1">
      <c r="B106" s="198"/>
      <c r="C106" s="127"/>
      <c r="D106" s="199" t="s">
        <v>550</v>
      </c>
      <c r="E106" s="200"/>
      <c r="F106" s="200"/>
      <c r="G106" s="200"/>
      <c r="H106" s="200"/>
      <c r="I106" s="201"/>
      <c r="J106" s="202">
        <f>J225</f>
        <v>0</v>
      </c>
      <c r="K106" s="127"/>
      <c r="L106" s="203"/>
    </row>
    <row r="107" s="9" customFormat="1" ht="19.92" customHeight="1">
      <c r="B107" s="198"/>
      <c r="C107" s="127"/>
      <c r="D107" s="199" t="s">
        <v>159</v>
      </c>
      <c r="E107" s="200"/>
      <c r="F107" s="200"/>
      <c r="G107" s="200"/>
      <c r="H107" s="200"/>
      <c r="I107" s="201"/>
      <c r="J107" s="202">
        <f>J287</f>
        <v>0</v>
      </c>
      <c r="K107" s="127"/>
      <c r="L107" s="203"/>
    </row>
    <row r="108" s="9" customFormat="1" ht="19.92" customHeight="1">
      <c r="B108" s="198"/>
      <c r="C108" s="127"/>
      <c r="D108" s="199" t="s">
        <v>160</v>
      </c>
      <c r="E108" s="200"/>
      <c r="F108" s="200"/>
      <c r="G108" s="200"/>
      <c r="H108" s="200"/>
      <c r="I108" s="201"/>
      <c r="J108" s="202">
        <f>J298</f>
        <v>0</v>
      </c>
      <c r="K108" s="127"/>
      <c r="L108" s="203"/>
    </row>
    <row r="109" s="1" customFormat="1" ht="21.84" customHeight="1">
      <c r="B109" s="37"/>
      <c r="C109" s="38"/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81"/>
      <c r="J110" s="61"/>
      <c r="K110" s="61"/>
      <c r="L110" s="42"/>
    </row>
    <row r="114" s="1" customFormat="1" ht="6.96" customHeight="1">
      <c r="B114" s="62"/>
      <c r="C114" s="63"/>
      <c r="D114" s="63"/>
      <c r="E114" s="63"/>
      <c r="F114" s="63"/>
      <c r="G114" s="63"/>
      <c r="H114" s="63"/>
      <c r="I114" s="184"/>
      <c r="J114" s="63"/>
      <c r="K114" s="63"/>
      <c r="L114" s="42"/>
    </row>
    <row r="115" s="1" customFormat="1" ht="24.96" customHeight="1">
      <c r="B115" s="37"/>
      <c r="C115" s="21" t="s">
        <v>161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2" customHeight="1">
      <c r="B117" s="37"/>
      <c r="C117" s="30" t="s">
        <v>16</v>
      </c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6.5" customHeight="1">
      <c r="B118" s="37"/>
      <c r="C118" s="38"/>
      <c r="D118" s="38"/>
      <c r="E118" s="185" t="str">
        <f>E7</f>
        <v>Oprava mostních objektů v úseku Hlinsko v čechách - Žďárec u Skutče</v>
      </c>
      <c r="F118" s="30"/>
      <c r="G118" s="30"/>
      <c r="H118" s="30"/>
      <c r="I118" s="148"/>
      <c r="J118" s="38"/>
      <c r="K118" s="38"/>
      <c r="L118" s="42"/>
    </row>
    <row r="119" ht="12" customHeight="1">
      <c r="B119" s="19"/>
      <c r="C119" s="30" t="s">
        <v>143</v>
      </c>
      <c r="D119" s="20"/>
      <c r="E119" s="20"/>
      <c r="F119" s="20"/>
      <c r="G119" s="20"/>
      <c r="H119" s="20"/>
      <c r="I119" s="140"/>
      <c r="J119" s="20"/>
      <c r="K119" s="20"/>
      <c r="L119" s="18"/>
    </row>
    <row r="120" s="1" customFormat="1" ht="16.5" customHeight="1">
      <c r="B120" s="37"/>
      <c r="C120" s="38"/>
      <c r="D120" s="38"/>
      <c r="E120" s="185" t="s">
        <v>547</v>
      </c>
      <c r="F120" s="38"/>
      <c r="G120" s="38"/>
      <c r="H120" s="38"/>
      <c r="I120" s="148"/>
      <c r="J120" s="38"/>
      <c r="K120" s="38"/>
      <c r="L120" s="42"/>
    </row>
    <row r="121" s="1" customFormat="1" ht="12" customHeight="1">
      <c r="B121" s="37"/>
      <c r="C121" s="30" t="s">
        <v>145</v>
      </c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16.5" customHeight="1">
      <c r="B122" s="37"/>
      <c r="C122" s="38"/>
      <c r="D122" s="38"/>
      <c r="E122" s="70" t="str">
        <f>E11</f>
        <v>SO02 - stavební část - Most v km 46,599</v>
      </c>
      <c r="F122" s="38"/>
      <c r="G122" s="38"/>
      <c r="H122" s="38"/>
      <c r="I122" s="148"/>
      <c r="J122" s="38"/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" customFormat="1" ht="12" customHeight="1">
      <c r="B124" s="37"/>
      <c r="C124" s="30" t="s">
        <v>22</v>
      </c>
      <c r="D124" s="38"/>
      <c r="E124" s="38"/>
      <c r="F124" s="25" t="str">
        <f>F14</f>
        <v xml:space="preserve"> </v>
      </c>
      <c r="G124" s="38"/>
      <c r="H124" s="38"/>
      <c r="I124" s="150" t="s">
        <v>24</v>
      </c>
      <c r="J124" s="73" t="str">
        <f>IF(J14="","",J14)</f>
        <v>29. 5. 2019</v>
      </c>
      <c r="K124" s="38"/>
      <c r="L124" s="42"/>
    </row>
    <row r="125" s="1" customFormat="1" ht="6.96" customHeight="1">
      <c r="B125" s="37"/>
      <c r="C125" s="38"/>
      <c r="D125" s="38"/>
      <c r="E125" s="38"/>
      <c r="F125" s="38"/>
      <c r="G125" s="38"/>
      <c r="H125" s="38"/>
      <c r="I125" s="148"/>
      <c r="J125" s="38"/>
      <c r="K125" s="38"/>
      <c r="L125" s="42"/>
    </row>
    <row r="126" s="1" customFormat="1" ht="15.15" customHeight="1">
      <c r="B126" s="37"/>
      <c r="C126" s="30" t="s">
        <v>28</v>
      </c>
      <c r="D126" s="38"/>
      <c r="E126" s="38"/>
      <c r="F126" s="25" t="str">
        <f>E17</f>
        <v>SŽDC s.o., OŘ Hradec Králové</v>
      </c>
      <c r="G126" s="38"/>
      <c r="H126" s="38"/>
      <c r="I126" s="150" t="s">
        <v>36</v>
      </c>
      <c r="J126" s="35" t="str">
        <f>E23</f>
        <v xml:space="preserve"> </v>
      </c>
      <c r="K126" s="38"/>
      <c r="L126" s="42"/>
    </row>
    <row r="127" s="1" customFormat="1" ht="15.15" customHeight="1">
      <c r="B127" s="37"/>
      <c r="C127" s="30" t="s">
        <v>34</v>
      </c>
      <c r="D127" s="38"/>
      <c r="E127" s="38"/>
      <c r="F127" s="25" t="str">
        <f>IF(E20="","",E20)</f>
        <v>Vyplň údaj</v>
      </c>
      <c r="G127" s="38"/>
      <c r="H127" s="38"/>
      <c r="I127" s="150" t="s">
        <v>38</v>
      </c>
      <c r="J127" s="35" t="str">
        <f>E26</f>
        <v xml:space="preserve"> </v>
      </c>
      <c r="K127" s="38"/>
      <c r="L127" s="42"/>
    </row>
    <row r="128" s="1" customFormat="1" ht="10.32" customHeight="1">
      <c r="B128" s="37"/>
      <c r="C128" s="38"/>
      <c r="D128" s="38"/>
      <c r="E128" s="38"/>
      <c r="F128" s="38"/>
      <c r="G128" s="38"/>
      <c r="H128" s="38"/>
      <c r="I128" s="148"/>
      <c r="J128" s="38"/>
      <c r="K128" s="38"/>
      <c r="L128" s="42"/>
    </row>
    <row r="129" s="10" customFormat="1" ht="29.28" customHeight="1">
      <c r="B129" s="204"/>
      <c r="C129" s="205" t="s">
        <v>162</v>
      </c>
      <c r="D129" s="206" t="s">
        <v>66</v>
      </c>
      <c r="E129" s="206" t="s">
        <v>62</v>
      </c>
      <c r="F129" s="206" t="s">
        <v>63</v>
      </c>
      <c r="G129" s="206" t="s">
        <v>163</v>
      </c>
      <c r="H129" s="206" t="s">
        <v>164</v>
      </c>
      <c r="I129" s="207" t="s">
        <v>165</v>
      </c>
      <c r="J129" s="206" t="s">
        <v>149</v>
      </c>
      <c r="K129" s="208" t="s">
        <v>166</v>
      </c>
      <c r="L129" s="209"/>
      <c r="M129" s="94" t="s">
        <v>1</v>
      </c>
      <c r="N129" s="95" t="s">
        <v>45</v>
      </c>
      <c r="O129" s="95" t="s">
        <v>167</v>
      </c>
      <c r="P129" s="95" t="s">
        <v>168</v>
      </c>
      <c r="Q129" s="95" t="s">
        <v>169</v>
      </c>
      <c r="R129" s="95" t="s">
        <v>170</v>
      </c>
      <c r="S129" s="95" t="s">
        <v>171</v>
      </c>
      <c r="T129" s="96" t="s">
        <v>172</v>
      </c>
    </row>
    <row r="130" s="1" customFormat="1" ht="22.8" customHeight="1">
      <c r="B130" s="37"/>
      <c r="C130" s="101" t="s">
        <v>173</v>
      </c>
      <c r="D130" s="38"/>
      <c r="E130" s="38"/>
      <c r="F130" s="38"/>
      <c r="G130" s="38"/>
      <c r="H130" s="38"/>
      <c r="I130" s="148"/>
      <c r="J130" s="210">
        <f>BK130</f>
        <v>0</v>
      </c>
      <c r="K130" s="38"/>
      <c r="L130" s="42"/>
      <c r="M130" s="97"/>
      <c r="N130" s="98"/>
      <c r="O130" s="98"/>
      <c r="P130" s="211">
        <f>P131+P205</f>
        <v>0</v>
      </c>
      <c r="Q130" s="98"/>
      <c r="R130" s="211">
        <f>R131+R205</f>
        <v>138.4548783133807</v>
      </c>
      <c r="S130" s="98"/>
      <c r="T130" s="212">
        <f>T131+T205</f>
        <v>29.088799999999996</v>
      </c>
      <c r="AT130" s="15" t="s">
        <v>80</v>
      </c>
      <c r="AU130" s="15" t="s">
        <v>151</v>
      </c>
      <c r="BK130" s="213">
        <f>BK131+BK205</f>
        <v>0</v>
      </c>
    </row>
    <row r="131" s="11" customFormat="1" ht="25.92" customHeight="1">
      <c r="B131" s="214"/>
      <c r="C131" s="215"/>
      <c r="D131" s="216" t="s">
        <v>80</v>
      </c>
      <c r="E131" s="217" t="s">
        <v>174</v>
      </c>
      <c r="F131" s="217" t="s">
        <v>175</v>
      </c>
      <c r="G131" s="215"/>
      <c r="H131" s="215"/>
      <c r="I131" s="218"/>
      <c r="J131" s="219">
        <f>BK131</f>
        <v>0</v>
      </c>
      <c r="K131" s="215"/>
      <c r="L131" s="220"/>
      <c r="M131" s="221"/>
      <c r="N131" s="222"/>
      <c r="O131" s="222"/>
      <c r="P131" s="223">
        <f>P132+P166</f>
        <v>0</v>
      </c>
      <c r="Q131" s="222"/>
      <c r="R131" s="223">
        <f>R132+R166</f>
        <v>31.710530533380698</v>
      </c>
      <c r="S131" s="222"/>
      <c r="T131" s="224">
        <f>T132+T166</f>
        <v>0.20560000000000001</v>
      </c>
      <c r="AR131" s="225" t="s">
        <v>88</v>
      </c>
      <c r="AT131" s="226" t="s">
        <v>80</v>
      </c>
      <c r="AU131" s="226" t="s">
        <v>81</v>
      </c>
      <c r="AY131" s="225" t="s">
        <v>176</v>
      </c>
      <c r="BK131" s="227">
        <f>BK132+BK166</f>
        <v>0</v>
      </c>
    </row>
    <row r="132" s="11" customFormat="1" ht="22.8" customHeight="1">
      <c r="B132" s="214"/>
      <c r="C132" s="215"/>
      <c r="D132" s="216" t="s">
        <v>80</v>
      </c>
      <c r="E132" s="228" t="s">
        <v>88</v>
      </c>
      <c r="F132" s="228" t="s">
        <v>177</v>
      </c>
      <c r="G132" s="215"/>
      <c r="H132" s="215"/>
      <c r="I132" s="218"/>
      <c r="J132" s="229">
        <f>BK132</f>
        <v>0</v>
      </c>
      <c r="K132" s="215"/>
      <c r="L132" s="220"/>
      <c r="M132" s="221"/>
      <c r="N132" s="222"/>
      <c r="O132" s="222"/>
      <c r="P132" s="223">
        <f>SUM(P133:P165)</f>
        <v>0</v>
      </c>
      <c r="Q132" s="222"/>
      <c r="R132" s="223">
        <f>SUM(R133:R165)</f>
        <v>0.64723143999999999</v>
      </c>
      <c r="S132" s="222"/>
      <c r="T132" s="224">
        <f>SUM(T133:T165)</f>
        <v>0.021999999999999999</v>
      </c>
      <c r="AR132" s="225" t="s">
        <v>88</v>
      </c>
      <c r="AT132" s="226" t="s">
        <v>80</v>
      </c>
      <c r="AU132" s="226" t="s">
        <v>88</v>
      </c>
      <c r="AY132" s="225" t="s">
        <v>176</v>
      </c>
      <c r="BK132" s="227">
        <f>SUM(BK133:BK165)</f>
        <v>0</v>
      </c>
    </row>
    <row r="133" s="1" customFormat="1" ht="24" customHeight="1">
      <c r="B133" s="37"/>
      <c r="C133" s="230" t="s">
        <v>88</v>
      </c>
      <c r="D133" s="230" t="s">
        <v>178</v>
      </c>
      <c r="E133" s="231" t="s">
        <v>179</v>
      </c>
      <c r="F133" s="232" t="s">
        <v>180</v>
      </c>
      <c r="G133" s="233" t="s">
        <v>181</v>
      </c>
      <c r="H133" s="234">
        <v>400</v>
      </c>
      <c r="I133" s="235"/>
      <c r="J133" s="236">
        <f>ROUND(I133*H133,2)</f>
        <v>0</v>
      </c>
      <c r="K133" s="232" t="s">
        <v>182</v>
      </c>
      <c r="L133" s="42"/>
      <c r="M133" s="237" t="s">
        <v>1</v>
      </c>
      <c r="N133" s="238" t="s">
        <v>46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AR133" s="241" t="s">
        <v>183</v>
      </c>
      <c r="AT133" s="241" t="s">
        <v>178</v>
      </c>
      <c r="AU133" s="241" t="s">
        <v>90</v>
      </c>
      <c r="AY133" s="15" t="s">
        <v>176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88</v>
      </c>
      <c r="BK133" s="242">
        <f>ROUND(I133*H133,2)</f>
        <v>0</v>
      </c>
      <c r="BL133" s="15" t="s">
        <v>183</v>
      </c>
      <c r="BM133" s="241" t="s">
        <v>551</v>
      </c>
    </row>
    <row r="134" s="1" customFormat="1" ht="16.5" customHeight="1">
      <c r="B134" s="37"/>
      <c r="C134" s="230" t="s">
        <v>90</v>
      </c>
      <c r="D134" s="230" t="s">
        <v>178</v>
      </c>
      <c r="E134" s="231" t="s">
        <v>185</v>
      </c>
      <c r="F134" s="232" t="s">
        <v>186</v>
      </c>
      <c r="G134" s="233" t="s">
        <v>181</v>
      </c>
      <c r="H134" s="234">
        <v>444</v>
      </c>
      <c r="I134" s="235"/>
      <c r="J134" s="236">
        <f>ROUND(I134*H134,2)</f>
        <v>0</v>
      </c>
      <c r="K134" s="232" t="s">
        <v>182</v>
      </c>
      <c r="L134" s="42"/>
      <c r="M134" s="237" t="s">
        <v>1</v>
      </c>
      <c r="N134" s="238" t="s">
        <v>46</v>
      </c>
      <c r="O134" s="85"/>
      <c r="P134" s="239">
        <f>O134*H134</f>
        <v>0</v>
      </c>
      <c r="Q134" s="239">
        <v>0.00018000000000000001</v>
      </c>
      <c r="R134" s="239">
        <f>Q134*H134</f>
        <v>0.079920000000000005</v>
      </c>
      <c r="S134" s="239">
        <v>0</v>
      </c>
      <c r="T134" s="240">
        <f>S134*H134</f>
        <v>0</v>
      </c>
      <c r="AR134" s="241" t="s">
        <v>183</v>
      </c>
      <c r="AT134" s="241" t="s">
        <v>178</v>
      </c>
      <c r="AU134" s="241" t="s">
        <v>90</v>
      </c>
      <c r="AY134" s="15" t="s">
        <v>176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88</v>
      </c>
      <c r="BK134" s="242">
        <f>ROUND(I134*H134,2)</f>
        <v>0</v>
      </c>
      <c r="BL134" s="15" t="s">
        <v>183</v>
      </c>
      <c r="BM134" s="241" t="s">
        <v>552</v>
      </c>
    </row>
    <row r="135" s="1" customFormat="1" ht="24" customHeight="1">
      <c r="B135" s="37"/>
      <c r="C135" s="230" t="s">
        <v>188</v>
      </c>
      <c r="D135" s="230" t="s">
        <v>178</v>
      </c>
      <c r="E135" s="231" t="s">
        <v>240</v>
      </c>
      <c r="F135" s="232" t="s">
        <v>241</v>
      </c>
      <c r="G135" s="233" t="s">
        <v>181</v>
      </c>
      <c r="H135" s="234">
        <v>44</v>
      </c>
      <c r="I135" s="235"/>
      <c r="J135" s="236">
        <f>ROUND(I135*H135,2)</f>
        <v>0</v>
      </c>
      <c r="K135" s="232" t="s">
        <v>182</v>
      </c>
      <c r="L135" s="42"/>
      <c r="M135" s="237" t="s">
        <v>1</v>
      </c>
      <c r="N135" s="238" t="s">
        <v>46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0.00050000000000000001</v>
      </c>
      <c r="T135" s="240">
        <f>S135*H135</f>
        <v>0.021999999999999999</v>
      </c>
      <c r="AR135" s="241" t="s">
        <v>183</v>
      </c>
      <c r="AT135" s="241" t="s">
        <v>178</v>
      </c>
      <c r="AU135" s="241" t="s">
        <v>90</v>
      </c>
      <c r="AY135" s="15" t="s">
        <v>176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88</v>
      </c>
      <c r="BK135" s="242">
        <f>ROUND(I135*H135,2)</f>
        <v>0</v>
      </c>
      <c r="BL135" s="15" t="s">
        <v>183</v>
      </c>
      <c r="BM135" s="241" t="s">
        <v>553</v>
      </c>
    </row>
    <row r="136" s="12" customFormat="1">
      <c r="B136" s="246"/>
      <c r="C136" s="247"/>
      <c r="D136" s="243" t="s">
        <v>199</v>
      </c>
      <c r="E136" s="248" t="s">
        <v>1</v>
      </c>
      <c r="F136" s="249" t="s">
        <v>554</v>
      </c>
      <c r="G136" s="247"/>
      <c r="H136" s="250">
        <v>44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AT136" s="256" t="s">
        <v>199</v>
      </c>
      <c r="AU136" s="256" t="s">
        <v>90</v>
      </c>
      <c r="AV136" s="12" t="s">
        <v>90</v>
      </c>
      <c r="AW136" s="12" t="s">
        <v>37</v>
      </c>
      <c r="AX136" s="12" t="s">
        <v>88</v>
      </c>
      <c r="AY136" s="256" t="s">
        <v>176</v>
      </c>
    </row>
    <row r="137" s="1" customFormat="1" ht="16.5" customHeight="1">
      <c r="B137" s="37"/>
      <c r="C137" s="230" t="s">
        <v>183</v>
      </c>
      <c r="D137" s="230" t="s">
        <v>178</v>
      </c>
      <c r="E137" s="231" t="s">
        <v>245</v>
      </c>
      <c r="F137" s="232" t="s">
        <v>246</v>
      </c>
      <c r="G137" s="233" t="s">
        <v>181</v>
      </c>
      <c r="H137" s="234">
        <v>444</v>
      </c>
      <c r="I137" s="235"/>
      <c r="J137" s="236">
        <f>ROUND(I137*H137,2)</f>
        <v>0</v>
      </c>
      <c r="K137" s="232" t="s">
        <v>182</v>
      </c>
      <c r="L137" s="42"/>
      <c r="M137" s="237" t="s">
        <v>1</v>
      </c>
      <c r="N137" s="238" t="s">
        <v>46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183</v>
      </c>
      <c r="AT137" s="241" t="s">
        <v>178</v>
      </c>
      <c r="AU137" s="241" t="s">
        <v>90</v>
      </c>
      <c r="AY137" s="15" t="s">
        <v>176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5" t="s">
        <v>88</v>
      </c>
      <c r="BK137" s="242">
        <f>ROUND(I137*H137,2)</f>
        <v>0</v>
      </c>
      <c r="BL137" s="15" t="s">
        <v>183</v>
      </c>
      <c r="BM137" s="241" t="s">
        <v>555</v>
      </c>
    </row>
    <row r="138" s="1" customFormat="1" ht="16.5" customHeight="1">
      <c r="B138" s="37"/>
      <c r="C138" s="230" t="s">
        <v>201</v>
      </c>
      <c r="D138" s="230" t="s">
        <v>178</v>
      </c>
      <c r="E138" s="231" t="s">
        <v>556</v>
      </c>
      <c r="F138" s="232" t="s">
        <v>557</v>
      </c>
      <c r="G138" s="233" t="s">
        <v>191</v>
      </c>
      <c r="H138" s="234">
        <v>7</v>
      </c>
      <c r="I138" s="235"/>
      <c r="J138" s="236">
        <f>ROUND(I138*H138,2)</f>
        <v>0</v>
      </c>
      <c r="K138" s="232" t="s">
        <v>182</v>
      </c>
      <c r="L138" s="42"/>
      <c r="M138" s="237" t="s">
        <v>1</v>
      </c>
      <c r="N138" s="238" t="s">
        <v>46</v>
      </c>
      <c r="O138" s="85"/>
      <c r="P138" s="239">
        <f>O138*H138</f>
        <v>0</v>
      </c>
      <c r="Q138" s="239">
        <v>9.0000000000000006E-05</v>
      </c>
      <c r="R138" s="239">
        <f>Q138*H138</f>
        <v>0.00063000000000000003</v>
      </c>
      <c r="S138" s="239">
        <v>0</v>
      </c>
      <c r="T138" s="240">
        <f>S138*H138</f>
        <v>0</v>
      </c>
      <c r="AR138" s="241" t="s">
        <v>183</v>
      </c>
      <c r="AT138" s="241" t="s">
        <v>178</v>
      </c>
      <c r="AU138" s="241" t="s">
        <v>90</v>
      </c>
      <c r="AY138" s="15" t="s">
        <v>176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5" t="s">
        <v>88</v>
      </c>
      <c r="BK138" s="242">
        <f>ROUND(I138*H138,2)</f>
        <v>0</v>
      </c>
      <c r="BL138" s="15" t="s">
        <v>183</v>
      </c>
      <c r="BM138" s="241" t="s">
        <v>558</v>
      </c>
    </row>
    <row r="139" s="1" customFormat="1" ht="16.5" customHeight="1">
      <c r="B139" s="37"/>
      <c r="C139" s="230" t="s">
        <v>205</v>
      </c>
      <c r="D139" s="230" t="s">
        <v>178</v>
      </c>
      <c r="E139" s="231" t="s">
        <v>559</v>
      </c>
      <c r="F139" s="232" t="s">
        <v>560</v>
      </c>
      <c r="G139" s="233" t="s">
        <v>191</v>
      </c>
      <c r="H139" s="234">
        <v>7</v>
      </c>
      <c r="I139" s="235"/>
      <c r="J139" s="236">
        <f>ROUND(I139*H139,2)</f>
        <v>0</v>
      </c>
      <c r="K139" s="232" t="s">
        <v>182</v>
      </c>
      <c r="L139" s="42"/>
      <c r="M139" s="237" t="s">
        <v>1</v>
      </c>
      <c r="N139" s="238" t="s">
        <v>46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183</v>
      </c>
      <c r="AT139" s="241" t="s">
        <v>178</v>
      </c>
      <c r="AU139" s="241" t="s">
        <v>90</v>
      </c>
      <c r="AY139" s="15" t="s">
        <v>176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5" t="s">
        <v>88</v>
      </c>
      <c r="BK139" s="242">
        <f>ROUND(I139*H139,2)</f>
        <v>0</v>
      </c>
      <c r="BL139" s="15" t="s">
        <v>183</v>
      </c>
      <c r="BM139" s="241" t="s">
        <v>561</v>
      </c>
    </row>
    <row r="140" s="1" customFormat="1" ht="16.5" customHeight="1">
      <c r="B140" s="37"/>
      <c r="C140" s="230" t="s">
        <v>209</v>
      </c>
      <c r="D140" s="230" t="s">
        <v>178</v>
      </c>
      <c r="E140" s="231" t="s">
        <v>562</v>
      </c>
      <c r="F140" s="232" t="s">
        <v>563</v>
      </c>
      <c r="G140" s="233" t="s">
        <v>319</v>
      </c>
      <c r="H140" s="234">
        <v>30</v>
      </c>
      <c r="I140" s="235"/>
      <c r="J140" s="236">
        <f>ROUND(I140*H140,2)</f>
        <v>0</v>
      </c>
      <c r="K140" s="232" t="s">
        <v>182</v>
      </c>
      <c r="L140" s="42"/>
      <c r="M140" s="237" t="s">
        <v>1</v>
      </c>
      <c r="N140" s="238" t="s">
        <v>46</v>
      </c>
      <c r="O140" s="85"/>
      <c r="P140" s="239">
        <f>O140*H140</f>
        <v>0</v>
      </c>
      <c r="Q140" s="239">
        <v>0.01797</v>
      </c>
      <c r="R140" s="239">
        <f>Q140*H140</f>
        <v>0.53910000000000002</v>
      </c>
      <c r="S140" s="239">
        <v>0</v>
      </c>
      <c r="T140" s="240">
        <f>S140*H140</f>
        <v>0</v>
      </c>
      <c r="AR140" s="241" t="s">
        <v>183</v>
      </c>
      <c r="AT140" s="241" t="s">
        <v>178</v>
      </c>
      <c r="AU140" s="241" t="s">
        <v>90</v>
      </c>
      <c r="AY140" s="15" t="s">
        <v>176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88</v>
      </c>
      <c r="BK140" s="242">
        <f>ROUND(I140*H140,2)</f>
        <v>0</v>
      </c>
      <c r="BL140" s="15" t="s">
        <v>183</v>
      </c>
      <c r="BM140" s="241" t="s">
        <v>564</v>
      </c>
    </row>
    <row r="141" s="1" customFormat="1" ht="24" customHeight="1">
      <c r="B141" s="37"/>
      <c r="C141" s="230" t="s">
        <v>214</v>
      </c>
      <c r="D141" s="230" t="s">
        <v>178</v>
      </c>
      <c r="E141" s="231" t="s">
        <v>565</v>
      </c>
      <c r="F141" s="232" t="s">
        <v>566</v>
      </c>
      <c r="G141" s="233" t="s">
        <v>500</v>
      </c>
      <c r="H141" s="234">
        <v>30</v>
      </c>
      <c r="I141" s="235"/>
      <c r="J141" s="236">
        <f>ROUND(I141*H141,2)</f>
        <v>0</v>
      </c>
      <c r="K141" s="232" t="s">
        <v>182</v>
      </c>
      <c r="L141" s="42"/>
      <c r="M141" s="237" t="s">
        <v>1</v>
      </c>
      <c r="N141" s="238" t="s">
        <v>46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183</v>
      </c>
      <c r="AT141" s="241" t="s">
        <v>178</v>
      </c>
      <c r="AU141" s="241" t="s">
        <v>90</v>
      </c>
      <c r="AY141" s="15" t="s">
        <v>176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5" t="s">
        <v>88</v>
      </c>
      <c r="BK141" s="242">
        <f>ROUND(I141*H141,2)</f>
        <v>0</v>
      </c>
      <c r="BL141" s="15" t="s">
        <v>183</v>
      </c>
      <c r="BM141" s="241" t="s">
        <v>567</v>
      </c>
    </row>
    <row r="142" s="1" customFormat="1" ht="16.5" customHeight="1">
      <c r="B142" s="37"/>
      <c r="C142" s="230" t="s">
        <v>219</v>
      </c>
      <c r="D142" s="230" t="s">
        <v>178</v>
      </c>
      <c r="E142" s="231" t="s">
        <v>568</v>
      </c>
      <c r="F142" s="232" t="s">
        <v>569</v>
      </c>
      <c r="G142" s="233" t="s">
        <v>319</v>
      </c>
      <c r="H142" s="234">
        <v>30</v>
      </c>
      <c r="I142" s="235"/>
      <c r="J142" s="236">
        <f>ROUND(I142*H142,2)</f>
        <v>0</v>
      </c>
      <c r="K142" s="232" t="s">
        <v>182</v>
      </c>
      <c r="L142" s="42"/>
      <c r="M142" s="237" t="s">
        <v>1</v>
      </c>
      <c r="N142" s="238" t="s">
        <v>46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183</v>
      </c>
      <c r="AT142" s="241" t="s">
        <v>178</v>
      </c>
      <c r="AU142" s="241" t="s">
        <v>90</v>
      </c>
      <c r="AY142" s="15" t="s">
        <v>176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5" t="s">
        <v>88</v>
      </c>
      <c r="BK142" s="242">
        <f>ROUND(I142*H142,2)</f>
        <v>0</v>
      </c>
      <c r="BL142" s="15" t="s">
        <v>183</v>
      </c>
      <c r="BM142" s="241" t="s">
        <v>570</v>
      </c>
    </row>
    <row r="143" s="1" customFormat="1" ht="24" customHeight="1">
      <c r="B143" s="37"/>
      <c r="C143" s="230" t="s">
        <v>223</v>
      </c>
      <c r="D143" s="230" t="s">
        <v>178</v>
      </c>
      <c r="E143" s="231" t="s">
        <v>193</v>
      </c>
      <c r="F143" s="232" t="s">
        <v>194</v>
      </c>
      <c r="G143" s="233" t="s">
        <v>195</v>
      </c>
      <c r="H143" s="234">
        <v>2.3999999999999999</v>
      </c>
      <c r="I143" s="235"/>
      <c r="J143" s="236">
        <f>ROUND(I143*H143,2)</f>
        <v>0</v>
      </c>
      <c r="K143" s="232" t="s">
        <v>182</v>
      </c>
      <c r="L143" s="42"/>
      <c r="M143" s="237" t="s">
        <v>1</v>
      </c>
      <c r="N143" s="238" t="s">
        <v>46</v>
      </c>
      <c r="O143" s="85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AR143" s="241" t="s">
        <v>183</v>
      </c>
      <c r="AT143" s="241" t="s">
        <v>178</v>
      </c>
      <c r="AU143" s="241" t="s">
        <v>90</v>
      </c>
      <c r="AY143" s="15" t="s">
        <v>176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5" t="s">
        <v>88</v>
      </c>
      <c r="BK143" s="242">
        <f>ROUND(I143*H143,2)</f>
        <v>0</v>
      </c>
      <c r="BL143" s="15" t="s">
        <v>183</v>
      </c>
      <c r="BM143" s="241" t="s">
        <v>571</v>
      </c>
    </row>
    <row r="144" s="1" customFormat="1">
      <c r="B144" s="37"/>
      <c r="C144" s="38"/>
      <c r="D144" s="243" t="s">
        <v>197</v>
      </c>
      <c r="E144" s="38"/>
      <c r="F144" s="244" t="s">
        <v>572</v>
      </c>
      <c r="G144" s="38"/>
      <c r="H144" s="38"/>
      <c r="I144" s="148"/>
      <c r="J144" s="38"/>
      <c r="K144" s="38"/>
      <c r="L144" s="42"/>
      <c r="M144" s="245"/>
      <c r="N144" s="85"/>
      <c r="O144" s="85"/>
      <c r="P144" s="85"/>
      <c r="Q144" s="85"/>
      <c r="R144" s="85"/>
      <c r="S144" s="85"/>
      <c r="T144" s="86"/>
      <c r="AT144" s="15" t="s">
        <v>197</v>
      </c>
      <c r="AU144" s="15" t="s">
        <v>90</v>
      </c>
    </row>
    <row r="145" s="12" customFormat="1">
      <c r="B145" s="246"/>
      <c r="C145" s="247"/>
      <c r="D145" s="243" t="s">
        <v>199</v>
      </c>
      <c r="E145" s="248" t="s">
        <v>1</v>
      </c>
      <c r="F145" s="249" t="s">
        <v>573</v>
      </c>
      <c r="G145" s="247"/>
      <c r="H145" s="250">
        <v>2.3999999999999999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199</v>
      </c>
      <c r="AU145" s="256" t="s">
        <v>90</v>
      </c>
      <c r="AV145" s="12" t="s">
        <v>90</v>
      </c>
      <c r="AW145" s="12" t="s">
        <v>37</v>
      </c>
      <c r="AX145" s="12" t="s">
        <v>88</v>
      </c>
      <c r="AY145" s="256" t="s">
        <v>176</v>
      </c>
    </row>
    <row r="146" s="1" customFormat="1" ht="24" customHeight="1">
      <c r="B146" s="37"/>
      <c r="C146" s="230" t="s">
        <v>229</v>
      </c>
      <c r="D146" s="230" t="s">
        <v>178</v>
      </c>
      <c r="E146" s="231" t="s">
        <v>202</v>
      </c>
      <c r="F146" s="232" t="s">
        <v>203</v>
      </c>
      <c r="G146" s="233" t="s">
        <v>195</v>
      </c>
      <c r="H146" s="234">
        <v>2.3999999999999999</v>
      </c>
      <c r="I146" s="235"/>
      <c r="J146" s="236">
        <f>ROUND(I146*H146,2)</f>
        <v>0</v>
      </c>
      <c r="K146" s="232" t="s">
        <v>182</v>
      </c>
      <c r="L146" s="42"/>
      <c r="M146" s="237" t="s">
        <v>1</v>
      </c>
      <c r="N146" s="238" t="s">
        <v>46</v>
      </c>
      <c r="O146" s="85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AR146" s="241" t="s">
        <v>183</v>
      </c>
      <c r="AT146" s="241" t="s">
        <v>178</v>
      </c>
      <c r="AU146" s="241" t="s">
        <v>90</v>
      </c>
      <c r="AY146" s="15" t="s">
        <v>176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5" t="s">
        <v>88</v>
      </c>
      <c r="BK146" s="242">
        <f>ROUND(I146*H146,2)</f>
        <v>0</v>
      </c>
      <c r="BL146" s="15" t="s">
        <v>183</v>
      </c>
      <c r="BM146" s="241" t="s">
        <v>574</v>
      </c>
    </row>
    <row r="147" s="1" customFormat="1" ht="24" customHeight="1">
      <c r="B147" s="37"/>
      <c r="C147" s="230" t="s">
        <v>235</v>
      </c>
      <c r="D147" s="230" t="s">
        <v>178</v>
      </c>
      <c r="E147" s="231" t="s">
        <v>575</v>
      </c>
      <c r="F147" s="232" t="s">
        <v>576</v>
      </c>
      <c r="G147" s="233" t="s">
        <v>195</v>
      </c>
      <c r="H147" s="234">
        <v>2.79</v>
      </c>
      <c r="I147" s="235"/>
      <c r="J147" s="236">
        <f>ROUND(I147*H147,2)</f>
        <v>0</v>
      </c>
      <c r="K147" s="232" t="s">
        <v>182</v>
      </c>
      <c r="L147" s="42"/>
      <c r="M147" s="237" t="s">
        <v>1</v>
      </c>
      <c r="N147" s="238" t="s">
        <v>46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183</v>
      </c>
      <c r="AT147" s="241" t="s">
        <v>178</v>
      </c>
      <c r="AU147" s="241" t="s">
        <v>90</v>
      </c>
      <c r="AY147" s="15" t="s">
        <v>176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5" t="s">
        <v>88</v>
      </c>
      <c r="BK147" s="242">
        <f>ROUND(I147*H147,2)</f>
        <v>0</v>
      </c>
      <c r="BL147" s="15" t="s">
        <v>183</v>
      </c>
      <c r="BM147" s="241" t="s">
        <v>577</v>
      </c>
    </row>
    <row r="148" s="1" customFormat="1">
      <c r="B148" s="37"/>
      <c r="C148" s="38"/>
      <c r="D148" s="243" t="s">
        <v>197</v>
      </c>
      <c r="E148" s="38"/>
      <c r="F148" s="244" t="s">
        <v>578</v>
      </c>
      <c r="G148" s="38"/>
      <c r="H148" s="38"/>
      <c r="I148" s="148"/>
      <c r="J148" s="38"/>
      <c r="K148" s="38"/>
      <c r="L148" s="42"/>
      <c r="M148" s="245"/>
      <c r="N148" s="85"/>
      <c r="O148" s="85"/>
      <c r="P148" s="85"/>
      <c r="Q148" s="85"/>
      <c r="R148" s="85"/>
      <c r="S148" s="85"/>
      <c r="T148" s="86"/>
      <c r="AT148" s="15" t="s">
        <v>197</v>
      </c>
      <c r="AU148" s="15" t="s">
        <v>90</v>
      </c>
    </row>
    <row r="149" s="12" customFormat="1">
      <c r="B149" s="246"/>
      <c r="C149" s="247"/>
      <c r="D149" s="243" t="s">
        <v>199</v>
      </c>
      <c r="E149" s="248" t="s">
        <v>1</v>
      </c>
      <c r="F149" s="249" t="s">
        <v>579</v>
      </c>
      <c r="G149" s="247"/>
      <c r="H149" s="250">
        <v>2.79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199</v>
      </c>
      <c r="AU149" s="256" t="s">
        <v>90</v>
      </c>
      <c r="AV149" s="12" t="s">
        <v>90</v>
      </c>
      <c r="AW149" s="12" t="s">
        <v>37</v>
      </c>
      <c r="AX149" s="12" t="s">
        <v>88</v>
      </c>
      <c r="AY149" s="256" t="s">
        <v>176</v>
      </c>
    </row>
    <row r="150" s="1" customFormat="1" ht="24" customHeight="1">
      <c r="B150" s="37"/>
      <c r="C150" s="230" t="s">
        <v>239</v>
      </c>
      <c r="D150" s="230" t="s">
        <v>178</v>
      </c>
      <c r="E150" s="231" t="s">
        <v>210</v>
      </c>
      <c r="F150" s="232" t="s">
        <v>211</v>
      </c>
      <c r="G150" s="233" t="s">
        <v>181</v>
      </c>
      <c r="H150" s="234">
        <v>8</v>
      </c>
      <c r="I150" s="235"/>
      <c r="J150" s="236">
        <f>ROUND(I150*H150,2)</f>
        <v>0</v>
      </c>
      <c r="K150" s="232" t="s">
        <v>182</v>
      </c>
      <c r="L150" s="42"/>
      <c r="M150" s="237" t="s">
        <v>1</v>
      </c>
      <c r="N150" s="238" t="s">
        <v>46</v>
      </c>
      <c r="O150" s="85"/>
      <c r="P150" s="239">
        <f>O150*H150</f>
        <v>0</v>
      </c>
      <c r="Q150" s="239">
        <v>0.0034476799999999998</v>
      </c>
      <c r="R150" s="239">
        <f>Q150*H150</f>
        <v>0.027581439999999999</v>
      </c>
      <c r="S150" s="239">
        <v>0</v>
      </c>
      <c r="T150" s="240">
        <f>S150*H150</f>
        <v>0</v>
      </c>
      <c r="AR150" s="241" t="s">
        <v>183</v>
      </c>
      <c r="AT150" s="241" t="s">
        <v>178</v>
      </c>
      <c r="AU150" s="241" t="s">
        <v>90</v>
      </c>
      <c r="AY150" s="15" t="s">
        <v>176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5" t="s">
        <v>88</v>
      </c>
      <c r="BK150" s="242">
        <f>ROUND(I150*H150,2)</f>
        <v>0</v>
      </c>
      <c r="BL150" s="15" t="s">
        <v>183</v>
      </c>
      <c r="BM150" s="241" t="s">
        <v>580</v>
      </c>
    </row>
    <row r="151" s="12" customFormat="1">
      <c r="B151" s="246"/>
      <c r="C151" s="247"/>
      <c r="D151" s="243" t="s">
        <v>199</v>
      </c>
      <c r="E151" s="248" t="s">
        <v>1</v>
      </c>
      <c r="F151" s="249" t="s">
        <v>581</v>
      </c>
      <c r="G151" s="247"/>
      <c r="H151" s="250">
        <v>8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199</v>
      </c>
      <c r="AU151" s="256" t="s">
        <v>90</v>
      </c>
      <c r="AV151" s="12" t="s">
        <v>90</v>
      </c>
      <c r="AW151" s="12" t="s">
        <v>37</v>
      </c>
      <c r="AX151" s="12" t="s">
        <v>88</v>
      </c>
      <c r="AY151" s="256" t="s">
        <v>176</v>
      </c>
    </row>
    <row r="152" s="1" customFormat="1" ht="24" customHeight="1">
      <c r="B152" s="37"/>
      <c r="C152" s="230" t="s">
        <v>244</v>
      </c>
      <c r="D152" s="230" t="s">
        <v>178</v>
      </c>
      <c r="E152" s="231" t="s">
        <v>206</v>
      </c>
      <c r="F152" s="232" t="s">
        <v>207</v>
      </c>
      <c r="G152" s="233" t="s">
        <v>181</v>
      </c>
      <c r="H152" s="234">
        <v>8</v>
      </c>
      <c r="I152" s="235"/>
      <c r="J152" s="236">
        <f>ROUND(I152*H152,2)</f>
        <v>0</v>
      </c>
      <c r="K152" s="232" t="s">
        <v>182</v>
      </c>
      <c r="L152" s="42"/>
      <c r="M152" s="237" t="s">
        <v>1</v>
      </c>
      <c r="N152" s="238" t="s">
        <v>46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183</v>
      </c>
      <c r="AT152" s="241" t="s">
        <v>178</v>
      </c>
      <c r="AU152" s="241" t="s">
        <v>90</v>
      </c>
      <c r="AY152" s="15" t="s">
        <v>176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5" t="s">
        <v>88</v>
      </c>
      <c r="BK152" s="242">
        <f>ROUND(I152*H152,2)</f>
        <v>0</v>
      </c>
      <c r="BL152" s="15" t="s">
        <v>183</v>
      </c>
      <c r="BM152" s="241" t="s">
        <v>582</v>
      </c>
    </row>
    <row r="153" s="1" customFormat="1" ht="16.5" customHeight="1">
      <c r="B153" s="37"/>
      <c r="C153" s="230" t="s">
        <v>8</v>
      </c>
      <c r="D153" s="230" t="s">
        <v>178</v>
      </c>
      <c r="E153" s="231" t="s">
        <v>215</v>
      </c>
      <c r="F153" s="232" t="s">
        <v>216</v>
      </c>
      <c r="G153" s="233" t="s">
        <v>195</v>
      </c>
      <c r="H153" s="234">
        <v>9.4000000000000004</v>
      </c>
      <c r="I153" s="235"/>
      <c r="J153" s="236">
        <f>ROUND(I153*H153,2)</f>
        <v>0</v>
      </c>
      <c r="K153" s="232" t="s">
        <v>182</v>
      </c>
      <c r="L153" s="42"/>
      <c r="M153" s="237" t="s">
        <v>1</v>
      </c>
      <c r="N153" s="238" t="s">
        <v>46</v>
      </c>
      <c r="O153" s="85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AR153" s="241" t="s">
        <v>183</v>
      </c>
      <c r="AT153" s="241" t="s">
        <v>178</v>
      </c>
      <c r="AU153" s="241" t="s">
        <v>90</v>
      </c>
      <c r="AY153" s="15" t="s">
        <v>176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5" t="s">
        <v>88</v>
      </c>
      <c r="BK153" s="242">
        <f>ROUND(I153*H153,2)</f>
        <v>0</v>
      </c>
      <c r="BL153" s="15" t="s">
        <v>183</v>
      </c>
      <c r="BM153" s="241" t="s">
        <v>583</v>
      </c>
    </row>
    <row r="154" s="12" customFormat="1">
      <c r="B154" s="246"/>
      <c r="C154" s="247"/>
      <c r="D154" s="243" t="s">
        <v>199</v>
      </c>
      <c r="E154" s="248" t="s">
        <v>1</v>
      </c>
      <c r="F154" s="249" t="s">
        <v>584</v>
      </c>
      <c r="G154" s="247"/>
      <c r="H154" s="250">
        <v>9.4000000000000004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199</v>
      </c>
      <c r="AU154" s="256" t="s">
        <v>90</v>
      </c>
      <c r="AV154" s="12" t="s">
        <v>90</v>
      </c>
      <c r="AW154" s="12" t="s">
        <v>37</v>
      </c>
      <c r="AX154" s="12" t="s">
        <v>88</v>
      </c>
      <c r="AY154" s="256" t="s">
        <v>176</v>
      </c>
    </row>
    <row r="155" s="1" customFormat="1" ht="16.5" customHeight="1">
      <c r="B155" s="37"/>
      <c r="C155" s="230" t="s">
        <v>255</v>
      </c>
      <c r="D155" s="230" t="s">
        <v>178</v>
      </c>
      <c r="E155" s="231" t="s">
        <v>220</v>
      </c>
      <c r="F155" s="232" t="s">
        <v>221</v>
      </c>
      <c r="G155" s="233" t="s">
        <v>195</v>
      </c>
      <c r="H155" s="234">
        <v>9.4000000000000004</v>
      </c>
      <c r="I155" s="235"/>
      <c r="J155" s="236">
        <f>ROUND(I155*H155,2)</f>
        <v>0</v>
      </c>
      <c r="K155" s="232" t="s">
        <v>182</v>
      </c>
      <c r="L155" s="42"/>
      <c r="M155" s="237" t="s">
        <v>1</v>
      </c>
      <c r="N155" s="238" t="s">
        <v>46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183</v>
      </c>
      <c r="AT155" s="241" t="s">
        <v>178</v>
      </c>
      <c r="AU155" s="241" t="s">
        <v>90</v>
      </c>
      <c r="AY155" s="15" t="s">
        <v>176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88</v>
      </c>
      <c r="BK155" s="242">
        <f>ROUND(I155*H155,2)</f>
        <v>0</v>
      </c>
      <c r="BL155" s="15" t="s">
        <v>183</v>
      </c>
      <c r="BM155" s="241" t="s">
        <v>585</v>
      </c>
    </row>
    <row r="156" s="1" customFormat="1" ht="24" customHeight="1">
      <c r="B156" s="37"/>
      <c r="C156" s="230" t="s">
        <v>261</v>
      </c>
      <c r="D156" s="230" t="s">
        <v>178</v>
      </c>
      <c r="E156" s="231" t="s">
        <v>224</v>
      </c>
      <c r="F156" s="232" t="s">
        <v>225</v>
      </c>
      <c r="G156" s="233" t="s">
        <v>195</v>
      </c>
      <c r="H156" s="234">
        <v>4</v>
      </c>
      <c r="I156" s="235"/>
      <c r="J156" s="236">
        <f>ROUND(I156*H156,2)</f>
        <v>0</v>
      </c>
      <c r="K156" s="232" t="s">
        <v>182</v>
      </c>
      <c r="L156" s="42"/>
      <c r="M156" s="237" t="s">
        <v>1</v>
      </c>
      <c r="N156" s="238" t="s">
        <v>46</v>
      </c>
      <c r="O156" s="85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AR156" s="241" t="s">
        <v>183</v>
      </c>
      <c r="AT156" s="241" t="s">
        <v>178</v>
      </c>
      <c r="AU156" s="241" t="s">
        <v>90</v>
      </c>
      <c r="AY156" s="15" t="s">
        <v>176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5" t="s">
        <v>88</v>
      </c>
      <c r="BK156" s="242">
        <f>ROUND(I156*H156,2)</f>
        <v>0</v>
      </c>
      <c r="BL156" s="15" t="s">
        <v>183</v>
      </c>
      <c r="BM156" s="241" t="s">
        <v>586</v>
      </c>
    </row>
    <row r="157" s="1" customFormat="1">
      <c r="B157" s="37"/>
      <c r="C157" s="38"/>
      <c r="D157" s="243" t="s">
        <v>197</v>
      </c>
      <c r="E157" s="38"/>
      <c r="F157" s="244" t="s">
        <v>587</v>
      </c>
      <c r="G157" s="38"/>
      <c r="H157" s="38"/>
      <c r="I157" s="148"/>
      <c r="J157" s="38"/>
      <c r="K157" s="38"/>
      <c r="L157" s="42"/>
      <c r="M157" s="245"/>
      <c r="N157" s="85"/>
      <c r="O157" s="85"/>
      <c r="P157" s="85"/>
      <c r="Q157" s="85"/>
      <c r="R157" s="85"/>
      <c r="S157" s="85"/>
      <c r="T157" s="86"/>
      <c r="AT157" s="15" t="s">
        <v>197</v>
      </c>
      <c r="AU157" s="15" t="s">
        <v>90</v>
      </c>
    </row>
    <row r="158" s="12" customFormat="1">
      <c r="B158" s="246"/>
      <c r="C158" s="247"/>
      <c r="D158" s="243" t="s">
        <v>199</v>
      </c>
      <c r="E158" s="248" t="s">
        <v>1</v>
      </c>
      <c r="F158" s="249" t="s">
        <v>588</v>
      </c>
      <c r="G158" s="247"/>
      <c r="H158" s="250">
        <v>4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199</v>
      </c>
      <c r="AU158" s="256" t="s">
        <v>90</v>
      </c>
      <c r="AV158" s="12" t="s">
        <v>90</v>
      </c>
      <c r="AW158" s="12" t="s">
        <v>37</v>
      </c>
      <c r="AX158" s="12" t="s">
        <v>88</v>
      </c>
      <c r="AY158" s="256" t="s">
        <v>176</v>
      </c>
    </row>
    <row r="159" s="1" customFormat="1" ht="16.5" customHeight="1">
      <c r="B159" s="37"/>
      <c r="C159" s="230" t="s">
        <v>266</v>
      </c>
      <c r="D159" s="230" t="s">
        <v>178</v>
      </c>
      <c r="E159" s="231" t="s">
        <v>230</v>
      </c>
      <c r="F159" s="232" t="s">
        <v>231</v>
      </c>
      <c r="G159" s="233" t="s">
        <v>181</v>
      </c>
      <c r="H159" s="234">
        <v>47</v>
      </c>
      <c r="I159" s="235"/>
      <c r="J159" s="236">
        <f>ROUND(I159*H159,2)</f>
        <v>0</v>
      </c>
      <c r="K159" s="232" t="s">
        <v>182</v>
      </c>
      <c r="L159" s="42"/>
      <c r="M159" s="237" t="s">
        <v>1</v>
      </c>
      <c r="N159" s="238" t="s">
        <v>46</v>
      </c>
      <c r="O159" s="85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AR159" s="241" t="s">
        <v>183</v>
      </c>
      <c r="AT159" s="241" t="s">
        <v>178</v>
      </c>
      <c r="AU159" s="241" t="s">
        <v>90</v>
      </c>
      <c r="AY159" s="15" t="s">
        <v>176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5" t="s">
        <v>88</v>
      </c>
      <c r="BK159" s="242">
        <f>ROUND(I159*H159,2)</f>
        <v>0</v>
      </c>
      <c r="BL159" s="15" t="s">
        <v>183</v>
      </c>
      <c r="BM159" s="241" t="s">
        <v>589</v>
      </c>
    </row>
    <row r="160" s="1" customFormat="1">
      <c r="B160" s="37"/>
      <c r="C160" s="38"/>
      <c r="D160" s="243" t="s">
        <v>197</v>
      </c>
      <c r="E160" s="38"/>
      <c r="F160" s="244" t="s">
        <v>233</v>
      </c>
      <c r="G160" s="38"/>
      <c r="H160" s="38"/>
      <c r="I160" s="148"/>
      <c r="J160" s="38"/>
      <c r="K160" s="38"/>
      <c r="L160" s="42"/>
      <c r="M160" s="245"/>
      <c r="N160" s="85"/>
      <c r="O160" s="85"/>
      <c r="P160" s="85"/>
      <c r="Q160" s="85"/>
      <c r="R160" s="85"/>
      <c r="S160" s="85"/>
      <c r="T160" s="86"/>
      <c r="AT160" s="15" t="s">
        <v>197</v>
      </c>
      <c r="AU160" s="15" t="s">
        <v>90</v>
      </c>
    </row>
    <row r="161" s="12" customFormat="1">
      <c r="B161" s="246"/>
      <c r="C161" s="247"/>
      <c r="D161" s="243" t="s">
        <v>199</v>
      </c>
      <c r="E161" s="248" t="s">
        <v>1</v>
      </c>
      <c r="F161" s="249" t="s">
        <v>590</v>
      </c>
      <c r="G161" s="247"/>
      <c r="H161" s="250">
        <v>47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199</v>
      </c>
      <c r="AU161" s="256" t="s">
        <v>90</v>
      </c>
      <c r="AV161" s="12" t="s">
        <v>90</v>
      </c>
      <c r="AW161" s="12" t="s">
        <v>37</v>
      </c>
      <c r="AX161" s="12" t="s">
        <v>88</v>
      </c>
      <c r="AY161" s="256" t="s">
        <v>176</v>
      </c>
    </row>
    <row r="162" s="1" customFormat="1" ht="16.5" customHeight="1">
      <c r="B162" s="37"/>
      <c r="C162" s="230" t="s">
        <v>273</v>
      </c>
      <c r="D162" s="230" t="s">
        <v>178</v>
      </c>
      <c r="E162" s="231" t="s">
        <v>236</v>
      </c>
      <c r="F162" s="232" t="s">
        <v>237</v>
      </c>
      <c r="G162" s="233" t="s">
        <v>181</v>
      </c>
      <c r="H162" s="234">
        <v>47</v>
      </c>
      <c r="I162" s="235"/>
      <c r="J162" s="236">
        <f>ROUND(I162*H162,2)</f>
        <v>0</v>
      </c>
      <c r="K162" s="232" t="s">
        <v>182</v>
      </c>
      <c r="L162" s="42"/>
      <c r="M162" s="237" t="s">
        <v>1</v>
      </c>
      <c r="N162" s="238" t="s">
        <v>46</v>
      </c>
      <c r="O162" s="85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AR162" s="241" t="s">
        <v>183</v>
      </c>
      <c r="AT162" s="241" t="s">
        <v>178</v>
      </c>
      <c r="AU162" s="241" t="s">
        <v>90</v>
      </c>
      <c r="AY162" s="15" t="s">
        <v>176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5" t="s">
        <v>88</v>
      </c>
      <c r="BK162" s="242">
        <f>ROUND(I162*H162,2)</f>
        <v>0</v>
      </c>
      <c r="BL162" s="15" t="s">
        <v>183</v>
      </c>
      <c r="BM162" s="241" t="s">
        <v>591</v>
      </c>
    </row>
    <row r="163" s="1" customFormat="1" ht="16.5" customHeight="1">
      <c r="B163" s="37"/>
      <c r="C163" s="230" t="s">
        <v>278</v>
      </c>
      <c r="D163" s="230" t="s">
        <v>178</v>
      </c>
      <c r="E163" s="231" t="s">
        <v>592</v>
      </c>
      <c r="F163" s="232" t="s">
        <v>593</v>
      </c>
      <c r="G163" s="233" t="s">
        <v>195</v>
      </c>
      <c r="H163" s="234">
        <v>9.4000000000000004</v>
      </c>
      <c r="I163" s="235"/>
      <c r="J163" s="236">
        <f>ROUND(I163*H163,2)</f>
        <v>0</v>
      </c>
      <c r="K163" s="232" t="s">
        <v>182</v>
      </c>
      <c r="L163" s="42"/>
      <c r="M163" s="237" t="s">
        <v>1</v>
      </c>
      <c r="N163" s="238" t="s">
        <v>46</v>
      </c>
      <c r="O163" s="85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AR163" s="241" t="s">
        <v>183</v>
      </c>
      <c r="AT163" s="241" t="s">
        <v>178</v>
      </c>
      <c r="AU163" s="241" t="s">
        <v>90</v>
      </c>
      <c r="AY163" s="15" t="s">
        <v>176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5" t="s">
        <v>88</v>
      </c>
      <c r="BK163" s="242">
        <f>ROUND(I163*H163,2)</f>
        <v>0</v>
      </c>
      <c r="BL163" s="15" t="s">
        <v>183</v>
      </c>
      <c r="BM163" s="241" t="s">
        <v>594</v>
      </c>
    </row>
    <row r="164" s="1" customFormat="1" ht="24" customHeight="1">
      <c r="B164" s="37"/>
      <c r="C164" s="230" t="s">
        <v>7</v>
      </c>
      <c r="D164" s="230" t="s">
        <v>178</v>
      </c>
      <c r="E164" s="231" t="s">
        <v>248</v>
      </c>
      <c r="F164" s="232" t="s">
        <v>249</v>
      </c>
      <c r="G164" s="233" t="s">
        <v>195</v>
      </c>
      <c r="H164" s="234">
        <v>7</v>
      </c>
      <c r="I164" s="235"/>
      <c r="J164" s="236">
        <f>ROUND(I164*H164,2)</f>
        <v>0</v>
      </c>
      <c r="K164" s="232" t="s">
        <v>182</v>
      </c>
      <c r="L164" s="42"/>
      <c r="M164" s="237" t="s">
        <v>1</v>
      </c>
      <c r="N164" s="238" t="s">
        <v>46</v>
      </c>
      <c r="O164" s="85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AR164" s="241" t="s">
        <v>183</v>
      </c>
      <c r="AT164" s="241" t="s">
        <v>178</v>
      </c>
      <c r="AU164" s="241" t="s">
        <v>90</v>
      </c>
      <c r="AY164" s="15" t="s">
        <v>176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5" t="s">
        <v>88</v>
      </c>
      <c r="BK164" s="242">
        <f>ROUND(I164*H164,2)</f>
        <v>0</v>
      </c>
      <c r="BL164" s="15" t="s">
        <v>183</v>
      </c>
      <c r="BM164" s="241" t="s">
        <v>595</v>
      </c>
    </row>
    <row r="165" s="12" customFormat="1">
      <c r="B165" s="246"/>
      <c r="C165" s="247"/>
      <c r="D165" s="243" t="s">
        <v>199</v>
      </c>
      <c r="E165" s="248" t="s">
        <v>1</v>
      </c>
      <c r="F165" s="249" t="s">
        <v>596</v>
      </c>
      <c r="G165" s="247"/>
      <c r="H165" s="250">
        <v>7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199</v>
      </c>
      <c r="AU165" s="256" t="s">
        <v>90</v>
      </c>
      <c r="AV165" s="12" t="s">
        <v>90</v>
      </c>
      <c r="AW165" s="12" t="s">
        <v>37</v>
      </c>
      <c r="AX165" s="12" t="s">
        <v>88</v>
      </c>
      <c r="AY165" s="256" t="s">
        <v>176</v>
      </c>
    </row>
    <row r="166" s="11" customFormat="1" ht="22.8" customHeight="1">
      <c r="B166" s="214"/>
      <c r="C166" s="215"/>
      <c r="D166" s="216" t="s">
        <v>80</v>
      </c>
      <c r="E166" s="228" t="s">
        <v>90</v>
      </c>
      <c r="F166" s="228" t="s">
        <v>597</v>
      </c>
      <c r="G166" s="215"/>
      <c r="H166" s="215"/>
      <c r="I166" s="218"/>
      <c r="J166" s="229">
        <f>BK166</f>
        <v>0</v>
      </c>
      <c r="K166" s="215"/>
      <c r="L166" s="220"/>
      <c r="M166" s="221"/>
      <c r="N166" s="222"/>
      <c r="O166" s="222"/>
      <c r="P166" s="223">
        <f>SUM(P167:P204)</f>
        <v>0</v>
      </c>
      <c r="Q166" s="222"/>
      <c r="R166" s="223">
        <f>SUM(R167:R204)</f>
        <v>31.063299093380699</v>
      </c>
      <c r="S166" s="222"/>
      <c r="T166" s="224">
        <f>SUM(T167:T204)</f>
        <v>0.18360000000000001</v>
      </c>
      <c r="AR166" s="225" t="s">
        <v>88</v>
      </c>
      <c r="AT166" s="226" t="s">
        <v>80</v>
      </c>
      <c r="AU166" s="226" t="s">
        <v>88</v>
      </c>
      <c r="AY166" s="225" t="s">
        <v>176</v>
      </c>
      <c r="BK166" s="227">
        <f>SUM(BK167:BK204)</f>
        <v>0</v>
      </c>
    </row>
    <row r="167" s="1" customFormat="1" ht="24" customHeight="1">
      <c r="B167" s="37"/>
      <c r="C167" s="230" t="s">
        <v>287</v>
      </c>
      <c r="D167" s="230" t="s">
        <v>178</v>
      </c>
      <c r="E167" s="231" t="s">
        <v>598</v>
      </c>
      <c r="F167" s="232" t="s">
        <v>599</v>
      </c>
      <c r="G167" s="233" t="s">
        <v>195</v>
      </c>
      <c r="H167" s="234">
        <v>2.3999999999999999</v>
      </c>
      <c r="I167" s="235"/>
      <c r="J167" s="236">
        <f>ROUND(I167*H167,2)</f>
        <v>0</v>
      </c>
      <c r="K167" s="232" t="s">
        <v>182</v>
      </c>
      <c r="L167" s="42"/>
      <c r="M167" s="237" t="s">
        <v>1</v>
      </c>
      <c r="N167" s="238" t="s">
        <v>46</v>
      </c>
      <c r="O167" s="85"/>
      <c r="P167" s="239">
        <f>O167*H167</f>
        <v>0</v>
      </c>
      <c r="Q167" s="239">
        <v>2.3323839999999998</v>
      </c>
      <c r="R167" s="239">
        <f>Q167*H167</f>
        <v>5.597721599999999</v>
      </c>
      <c r="S167" s="239">
        <v>0</v>
      </c>
      <c r="T167" s="240">
        <f>S167*H167</f>
        <v>0</v>
      </c>
      <c r="AR167" s="241" t="s">
        <v>183</v>
      </c>
      <c r="AT167" s="241" t="s">
        <v>178</v>
      </c>
      <c r="AU167" s="241" t="s">
        <v>90</v>
      </c>
      <c r="AY167" s="15" t="s">
        <v>176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5" t="s">
        <v>88</v>
      </c>
      <c r="BK167" s="242">
        <f>ROUND(I167*H167,2)</f>
        <v>0</v>
      </c>
      <c r="BL167" s="15" t="s">
        <v>183</v>
      </c>
      <c r="BM167" s="241" t="s">
        <v>600</v>
      </c>
    </row>
    <row r="168" s="1" customFormat="1">
      <c r="B168" s="37"/>
      <c r="C168" s="38"/>
      <c r="D168" s="243" t="s">
        <v>197</v>
      </c>
      <c r="E168" s="38"/>
      <c r="F168" s="244" t="s">
        <v>601</v>
      </c>
      <c r="G168" s="38"/>
      <c r="H168" s="38"/>
      <c r="I168" s="148"/>
      <c r="J168" s="38"/>
      <c r="K168" s="38"/>
      <c r="L168" s="42"/>
      <c r="M168" s="245"/>
      <c r="N168" s="85"/>
      <c r="O168" s="85"/>
      <c r="P168" s="85"/>
      <c r="Q168" s="85"/>
      <c r="R168" s="85"/>
      <c r="S168" s="85"/>
      <c r="T168" s="86"/>
      <c r="AT168" s="15" t="s">
        <v>197</v>
      </c>
      <c r="AU168" s="15" t="s">
        <v>90</v>
      </c>
    </row>
    <row r="169" s="12" customFormat="1">
      <c r="B169" s="246"/>
      <c r="C169" s="247"/>
      <c r="D169" s="243" t="s">
        <v>199</v>
      </c>
      <c r="E169" s="248" t="s">
        <v>1</v>
      </c>
      <c r="F169" s="249" t="s">
        <v>573</v>
      </c>
      <c r="G169" s="247"/>
      <c r="H169" s="250">
        <v>2.3999999999999999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199</v>
      </c>
      <c r="AU169" s="256" t="s">
        <v>90</v>
      </c>
      <c r="AV169" s="12" t="s">
        <v>90</v>
      </c>
      <c r="AW169" s="12" t="s">
        <v>37</v>
      </c>
      <c r="AX169" s="12" t="s">
        <v>88</v>
      </c>
      <c r="AY169" s="256" t="s">
        <v>176</v>
      </c>
    </row>
    <row r="170" s="1" customFormat="1" ht="24" customHeight="1">
      <c r="B170" s="37"/>
      <c r="C170" s="230" t="s">
        <v>292</v>
      </c>
      <c r="D170" s="230" t="s">
        <v>178</v>
      </c>
      <c r="E170" s="231" t="s">
        <v>602</v>
      </c>
      <c r="F170" s="232" t="s">
        <v>603</v>
      </c>
      <c r="G170" s="233" t="s">
        <v>195</v>
      </c>
      <c r="H170" s="234">
        <v>2.79</v>
      </c>
      <c r="I170" s="235"/>
      <c r="J170" s="236">
        <f>ROUND(I170*H170,2)</f>
        <v>0</v>
      </c>
      <c r="K170" s="232" t="s">
        <v>182</v>
      </c>
      <c r="L170" s="42"/>
      <c r="M170" s="237" t="s">
        <v>1</v>
      </c>
      <c r="N170" s="238" t="s">
        <v>46</v>
      </c>
      <c r="O170" s="85"/>
      <c r="P170" s="239">
        <f>O170*H170</f>
        <v>0</v>
      </c>
      <c r="Q170" s="239">
        <v>2.45329</v>
      </c>
      <c r="R170" s="239">
        <f>Q170*H170</f>
        <v>6.8446790999999996</v>
      </c>
      <c r="S170" s="239">
        <v>0</v>
      </c>
      <c r="T170" s="240">
        <f>S170*H170</f>
        <v>0</v>
      </c>
      <c r="AR170" s="241" t="s">
        <v>183</v>
      </c>
      <c r="AT170" s="241" t="s">
        <v>178</v>
      </c>
      <c r="AU170" s="241" t="s">
        <v>90</v>
      </c>
      <c r="AY170" s="15" t="s">
        <v>176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5" t="s">
        <v>88</v>
      </c>
      <c r="BK170" s="242">
        <f>ROUND(I170*H170,2)</f>
        <v>0</v>
      </c>
      <c r="BL170" s="15" t="s">
        <v>183</v>
      </c>
      <c r="BM170" s="241" t="s">
        <v>604</v>
      </c>
    </row>
    <row r="171" s="1" customFormat="1">
      <c r="B171" s="37"/>
      <c r="C171" s="38"/>
      <c r="D171" s="243" t="s">
        <v>197</v>
      </c>
      <c r="E171" s="38"/>
      <c r="F171" s="244" t="s">
        <v>605</v>
      </c>
      <c r="G171" s="38"/>
      <c r="H171" s="38"/>
      <c r="I171" s="148"/>
      <c r="J171" s="38"/>
      <c r="K171" s="38"/>
      <c r="L171" s="42"/>
      <c r="M171" s="245"/>
      <c r="N171" s="85"/>
      <c r="O171" s="85"/>
      <c r="P171" s="85"/>
      <c r="Q171" s="85"/>
      <c r="R171" s="85"/>
      <c r="S171" s="85"/>
      <c r="T171" s="86"/>
      <c r="AT171" s="15" t="s">
        <v>197</v>
      </c>
      <c r="AU171" s="15" t="s">
        <v>90</v>
      </c>
    </row>
    <row r="172" s="12" customFormat="1">
      <c r="B172" s="246"/>
      <c r="C172" s="247"/>
      <c r="D172" s="243" t="s">
        <v>199</v>
      </c>
      <c r="E172" s="248" t="s">
        <v>1</v>
      </c>
      <c r="F172" s="249" t="s">
        <v>579</v>
      </c>
      <c r="G172" s="247"/>
      <c r="H172" s="250">
        <v>2.79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199</v>
      </c>
      <c r="AU172" s="256" t="s">
        <v>90</v>
      </c>
      <c r="AV172" s="12" t="s">
        <v>90</v>
      </c>
      <c r="AW172" s="12" t="s">
        <v>37</v>
      </c>
      <c r="AX172" s="12" t="s">
        <v>88</v>
      </c>
      <c r="AY172" s="256" t="s">
        <v>176</v>
      </c>
    </row>
    <row r="173" s="1" customFormat="1" ht="24" customHeight="1">
      <c r="B173" s="37"/>
      <c r="C173" s="230" t="s">
        <v>297</v>
      </c>
      <c r="D173" s="230" t="s">
        <v>178</v>
      </c>
      <c r="E173" s="231" t="s">
        <v>606</v>
      </c>
      <c r="F173" s="232" t="s">
        <v>607</v>
      </c>
      <c r="G173" s="233" t="s">
        <v>195</v>
      </c>
      <c r="H173" s="234">
        <v>2.79</v>
      </c>
      <c r="I173" s="235"/>
      <c r="J173" s="236">
        <f>ROUND(I173*H173,2)</f>
        <v>0</v>
      </c>
      <c r="K173" s="232" t="s">
        <v>608</v>
      </c>
      <c r="L173" s="42"/>
      <c r="M173" s="237" t="s">
        <v>1</v>
      </c>
      <c r="N173" s="238" t="s">
        <v>46</v>
      </c>
      <c r="O173" s="85"/>
      <c r="P173" s="239">
        <f>O173*H173</f>
        <v>0</v>
      </c>
      <c r="Q173" s="239">
        <v>0.000184</v>
      </c>
      <c r="R173" s="239">
        <f>Q173*H173</f>
        <v>0.00051336000000000003</v>
      </c>
      <c r="S173" s="239">
        <v>0</v>
      </c>
      <c r="T173" s="240">
        <f>S173*H173</f>
        <v>0</v>
      </c>
      <c r="AR173" s="241" t="s">
        <v>183</v>
      </c>
      <c r="AT173" s="241" t="s">
        <v>178</v>
      </c>
      <c r="AU173" s="241" t="s">
        <v>90</v>
      </c>
      <c r="AY173" s="15" t="s">
        <v>176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5" t="s">
        <v>88</v>
      </c>
      <c r="BK173" s="242">
        <f>ROUND(I173*H173,2)</f>
        <v>0</v>
      </c>
      <c r="BL173" s="15" t="s">
        <v>183</v>
      </c>
      <c r="BM173" s="241" t="s">
        <v>609</v>
      </c>
    </row>
    <row r="174" s="12" customFormat="1">
      <c r="B174" s="246"/>
      <c r="C174" s="247"/>
      <c r="D174" s="243" t="s">
        <v>199</v>
      </c>
      <c r="E174" s="247"/>
      <c r="F174" s="249" t="s">
        <v>610</v>
      </c>
      <c r="G174" s="247"/>
      <c r="H174" s="250">
        <v>2.79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199</v>
      </c>
      <c r="AU174" s="256" t="s">
        <v>90</v>
      </c>
      <c r="AV174" s="12" t="s">
        <v>90</v>
      </c>
      <c r="AW174" s="12" t="s">
        <v>4</v>
      </c>
      <c r="AX174" s="12" t="s">
        <v>88</v>
      </c>
      <c r="AY174" s="256" t="s">
        <v>176</v>
      </c>
    </row>
    <row r="175" s="1" customFormat="1" ht="16.5" customHeight="1">
      <c r="B175" s="37"/>
      <c r="C175" s="230" t="s">
        <v>303</v>
      </c>
      <c r="D175" s="230" t="s">
        <v>178</v>
      </c>
      <c r="E175" s="231" t="s">
        <v>611</v>
      </c>
      <c r="F175" s="232" t="s">
        <v>612</v>
      </c>
      <c r="G175" s="233" t="s">
        <v>181</v>
      </c>
      <c r="H175" s="234">
        <v>9.3000000000000007</v>
      </c>
      <c r="I175" s="235"/>
      <c r="J175" s="236">
        <f>ROUND(I175*H175,2)</f>
        <v>0</v>
      </c>
      <c r="K175" s="232" t="s">
        <v>608</v>
      </c>
      <c r="L175" s="42"/>
      <c r="M175" s="237" t="s">
        <v>1</v>
      </c>
      <c r="N175" s="238" t="s">
        <v>46</v>
      </c>
      <c r="O175" s="85"/>
      <c r="P175" s="239">
        <f>O175*H175</f>
        <v>0</v>
      </c>
      <c r="Q175" s="239">
        <v>0.0014357</v>
      </c>
      <c r="R175" s="239">
        <f>Q175*H175</f>
        <v>0.013352010000000001</v>
      </c>
      <c r="S175" s="239">
        <v>0</v>
      </c>
      <c r="T175" s="240">
        <f>S175*H175</f>
        <v>0</v>
      </c>
      <c r="AR175" s="241" t="s">
        <v>183</v>
      </c>
      <c r="AT175" s="241" t="s">
        <v>178</v>
      </c>
      <c r="AU175" s="241" t="s">
        <v>90</v>
      </c>
      <c r="AY175" s="15" t="s">
        <v>176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5" t="s">
        <v>88</v>
      </c>
      <c r="BK175" s="242">
        <f>ROUND(I175*H175,2)</f>
        <v>0</v>
      </c>
      <c r="BL175" s="15" t="s">
        <v>183</v>
      </c>
      <c r="BM175" s="241" t="s">
        <v>613</v>
      </c>
    </row>
    <row r="176" s="12" customFormat="1">
      <c r="B176" s="246"/>
      <c r="C176" s="247"/>
      <c r="D176" s="243" t="s">
        <v>199</v>
      </c>
      <c r="E176" s="248" t="s">
        <v>1</v>
      </c>
      <c r="F176" s="249" t="s">
        <v>614</v>
      </c>
      <c r="G176" s="247"/>
      <c r="H176" s="250">
        <v>9.3000000000000007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199</v>
      </c>
      <c r="AU176" s="256" t="s">
        <v>90</v>
      </c>
      <c r="AV176" s="12" t="s">
        <v>90</v>
      </c>
      <c r="AW176" s="12" t="s">
        <v>37</v>
      </c>
      <c r="AX176" s="12" t="s">
        <v>88</v>
      </c>
      <c r="AY176" s="256" t="s">
        <v>176</v>
      </c>
    </row>
    <row r="177" s="1" customFormat="1" ht="16.5" customHeight="1">
      <c r="B177" s="37"/>
      <c r="C177" s="230" t="s">
        <v>309</v>
      </c>
      <c r="D177" s="230" t="s">
        <v>178</v>
      </c>
      <c r="E177" s="231" t="s">
        <v>615</v>
      </c>
      <c r="F177" s="232" t="s">
        <v>616</v>
      </c>
      <c r="G177" s="233" t="s">
        <v>181</v>
      </c>
      <c r="H177" s="234">
        <v>9.3000000000000007</v>
      </c>
      <c r="I177" s="235"/>
      <c r="J177" s="236">
        <f>ROUND(I177*H177,2)</f>
        <v>0</v>
      </c>
      <c r="K177" s="232" t="s">
        <v>608</v>
      </c>
      <c r="L177" s="42"/>
      <c r="M177" s="237" t="s">
        <v>1</v>
      </c>
      <c r="N177" s="238" t="s">
        <v>46</v>
      </c>
      <c r="O177" s="85"/>
      <c r="P177" s="239">
        <f>O177*H177</f>
        <v>0</v>
      </c>
      <c r="Q177" s="239">
        <v>3.6000000000000001E-05</v>
      </c>
      <c r="R177" s="239">
        <f>Q177*H177</f>
        <v>0.00033480000000000006</v>
      </c>
      <c r="S177" s="239">
        <v>0</v>
      </c>
      <c r="T177" s="240">
        <f>S177*H177</f>
        <v>0</v>
      </c>
      <c r="AR177" s="241" t="s">
        <v>183</v>
      </c>
      <c r="AT177" s="241" t="s">
        <v>178</v>
      </c>
      <c r="AU177" s="241" t="s">
        <v>90</v>
      </c>
      <c r="AY177" s="15" t="s">
        <v>176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5" t="s">
        <v>88</v>
      </c>
      <c r="BK177" s="242">
        <f>ROUND(I177*H177,2)</f>
        <v>0</v>
      </c>
      <c r="BL177" s="15" t="s">
        <v>183</v>
      </c>
      <c r="BM177" s="241" t="s">
        <v>617</v>
      </c>
    </row>
    <row r="178" s="1" customFormat="1" ht="16.5" customHeight="1">
      <c r="B178" s="37"/>
      <c r="C178" s="230" t="s">
        <v>316</v>
      </c>
      <c r="D178" s="230" t="s">
        <v>178</v>
      </c>
      <c r="E178" s="231" t="s">
        <v>618</v>
      </c>
      <c r="F178" s="232" t="s">
        <v>619</v>
      </c>
      <c r="G178" s="233" t="s">
        <v>284</v>
      </c>
      <c r="H178" s="234">
        <v>0.14000000000000001</v>
      </c>
      <c r="I178" s="235"/>
      <c r="J178" s="236">
        <f>ROUND(I178*H178,2)</f>
        <v>0</v>
      </c>
      <c r="K178" s="232" t="s">
        <v>608</v>
      </c>
      <c r="L178" s="42"/>
      <c r="M178" s="237" t="s">
        <v>1</v>
      </c>
      <c r="N178" s="238" t="s">
        <v>46</v>
      </c>
      <c r="O178" s="85"/>
      <c r="P178" s="239">
        <f>O178*H178</f>
        <v>0</v>
      </c>
      <c r="Q178" s="239">
        <v>1.0475307199999999</v>
      </c>
      <c r="R178" s="239">
        <f>Q178*H178</f>
        <v>0.1466543008</v>
      </c>
      <c r="S178" s="239">
        <v>0</v>
      </c>
      <c r="T178" s="240">
        <f>S178*H178</f>
        <v>0</v>
      </c>
      <c r="AR178" s="241" t="s">
        <v>183</v>
      </c>
      <c r="AT178" s="241" t="s">
        <v>178</v>
      </c>
      <c r="AU178" s="241" t="s">
        <v>90</v>
      </c>
      <c r="AY178" s="15" t="s">
        <v>176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5" t="s">
        <v>88</v>
      </c>
      <c r="BK178" s="242">
        <f>ROUND(I178*H178,2)</f>
        <v>0</v>
      </c>
      <c r="BL178" s="15" t="s">
        <v>183</v>
      </c>
      <c r="BM178" s="241" t="s">
        <v>620</v>
      </c>
    </row>
    <row r="179" s="13" customFormat="1">
      <c r="B179" s="267"/>
      <c r="C179" s="268"/>
      <c r="D179" s="243" t="s">
        <v>199</v>
      </c>
      <c r="E179" s="269" t="s">
        <v>1</v>
      </c>
      <c r="F179" s="270" t="s">
        <v>353</v>
      </c>
      <c r="G179" s="268"/>
      <c r="H179" s="271">
        <v>0.14000000000000001</v>
      </c>
      <c r="I179" s="272"/>
      <c r="J179" s="268"/>
      <c r="K179" s="268"/>
      <c r="L179" s="273"/>
      <c r="M179" s="274"/>
      <c r="N179" s="275"/>
      <c r="O179" s="275"/>
      <c r="P179" s="275"/>
      <c r="Q179" s="275"/>
      <c r="R179" s="275"/>
      <c r="S179" s="275"/>
      <c r="T179" s="276"/>
      <c r="AT179" s="277" t="s">
        <v>199</v>
      </c>
      <c r="AU179" s="277" t="s">
        <v>90</v>
      </c>
      <c r="AV179" s="13" t="s">
        <v>183</v>
      </c>
      <c r="AW179" s="13" t="s">
        <v>37</v>
      </c>
      <c r="AX179" s="13" t="s">
        <v>81</v>
      </c>
      <c r="AY179" s="277" t="s">
        <v>176</v>
      </c>
    </row>
    <row r="180" s="1" customFormat="1" ht="24" customHeight="1">
      <c r="B180" s="37"/>
      <c r="C180" s="230" t="s">
        <v>322</v>
      </c>
      <c r="D180" s="230" t="s">
        <v>178</v>
      </c>
      <c r="E180" s="231" t="s">
        <v>621</v>
      </c>
      <c r="F180" s="232" t="s">
        <v>622</v>
      </c>
      <c r="G180" s="233" t="s">
        <v>195</v>
      </c>
      <c r="H180" s="234">
        <v>3.9060000000000001</v>
      </c>
      <c r="I180" s="235"/>
      <c r="J180" s="236">
        <f>ROUND(I180*H180,2)</f>
        <v>0</v>
      </c>
      <c r="K180" s="232" t="s">
        <v>182</v>
      </c>
      <c r="L180" s="42"/>
      <c r="M180" s="237" t="s">
        <v>1</v>
      </c>
      <c r="N180" s="238" t="s">
        <v>46</v>
      </c>
      <c r="O180" s="85"/>
      <c r="P180" s="239">
        <f>O180*H180</f>
        <v>0</v>
      </c>
      <c r="Q180" s="239">
        <v>2.45329</v>
      </c>
      <c r="R180" s="239">
        <f>Q180*H180</f>
        <v>9.5825507400000003</v>
      </c>
      <c r="S180" s="239">
        <v>0</v>
      </c>
      <c r="T180" s="240">
        <f>S180*H180</f>
        <v>0</v>
      </c>
      <c r="AR180" s="241" t="s">
        <v>183</v>
      </c>
      <c r="AT180" s="241" t="s">
        <v>178</v>
      </c>
      <c r="AU180" s="241" t="s">
        <v>90</v>
      </c>
      <c r="AY180" s="15" t="s">
        <v>176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5" t="s">
        <v>88</v>
      </c>
      <c r="BK180" s="242">
        <f>ROUND(I180*H180,2)</f>
        <v>0</v>
      </c>
      <c r="BL180" s="15" t="s">
        <v>183</v>
      </c>
      <c r="BM180" s="241" t="s">
        <v>623</v>
      </c>
    </row>
    <row r="181" s="1" customFormat="1">
      <c r="B181" s="37"/>
      <c r="C181" s="38"/>
      <c r="D181" s="243" t="s">
        <v>197</v>
      </c>
      <c r="E181" s="38"/>
      <c r="F181" s="244" t="s">
        <v>624</v>
      </c>
      <c r="G181" s="38"/>
      <c r="H181" s="38"/>
      <c r="I181" s="148"/>
      <c r="J181" s="38"/>
      <c r="K181" s="38"/>
      <c r="L181" s="42"/>
      <c r="M181" s="245"/>
      <c r="N181" s="85"/>
      <c r="O181" s="85"/>
      <c r="P181" s="85"/>
      <c r="Q181" s="85"/>
      <c r="R181" s="85"/>
      <c r="S181" s="85"/>
      <c r="T181" s="86"/>
      <c r="AT181" s="15" t="s">
        <v>197</v>
      </c>
      <c r="AU181" s="15" t="s">
        <v>90</v>
      </c>
    </row>
    <row r="182" s="12" customFormat="1">
      <c r="B182" s="246"/>
      <c r="C182" s="247"/>
      <c r="D182" s="243" t="s">
        <v>199</v>
      </c>
      <c r="E182" s="248" t="s">
        <v>1</v>
      </c>
      <c r="F182" s="249" t="s">
        <v>625</v>
      </c>
      <c r="G182" s="247"/>
      <c r="H182" s="250">
        <v>3.2549999999999999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199</v>
      </c>
      <c r="AU182" s="256" t="s">
        <v>90</v>
      </c>
      <c r="AV182" s="12" t="s">
        <v>90</v>
      </c>
      <c r="AW182" s="12" t="s">
        <v>37</v>
      </c>
      <c r="AX182" s="12" t="s">
        <v>88</v>
      </c>
      <c r="AY182" s="256" t="s">
        <v>176</v>
      </c>
    </row>
    <row r="183" s="12" customFormat="1">
      <c r="B183" s="246"/>
      <c r="C183" s="247"/>
      <c r="D183" s="243" t="s">
        <v>199</v>
      </c>
      <c r="E183" s="247"/>
      <c r="F183" s="249" t="s">
        <v>626</v>
      </c>
      <c r="G183" s="247"/>
      <c r="H183" s="250">
        <v>3.9060000000000001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199</v>
      </c>
      <c r="AU183" s="256" t="s">
        <v>90</v>
      </c>
      <c r="AV183" s="12" t="s">
        <v>90</v>
      </c>
      <c r="AW183" s="12" t="s">
        <v>4</v>
      </c>
      <c r="AX183" s="12" t="s">
        <v>88</v>
      </c>
      <c r="AY183" s="256" t="s">
        <v>176</v>
      </c>
    </row>
    <row r="184" s="1" customFormat="1" ht="16.5" customHeight="1">
      <c r="B184" s="37"/>
      <c r="C184" s="230" t="s">
        <v>326</v>
      </c>
      <c r="D184" s="230" t="s">
        <v>178</v>
      </c>
      <c r="E184" s="231" t="s">
        <v>627</v>
      </c>
      <c r="F184" s="232" t="s">
        <v>628</v>
      </c>
      <c r="G184" s="233" t="s">
        <v>181</v>
      </c>
      <c r="H184" s="234">
        <v>9.6600000000000001</v>
      </c>
      <c r="I184" s="235"/>
      <c r="J184" s="236">
        <f>ROUND(I184*H184,2)</f>
        <v>0</v>
      </c>
      <c r="K184" s="232" t="s">
        <v>182</v>
      </c>
      <c r="L184" s="42"/>
      <c r="M184" s="237" t="s">
        <v>1</v>
      </c>
      <c r="N184" s="238" t="s">
        <v>46</v>
      </c>
      <c r="O184" s="85"/>
      <c r="P184" s="239">
        <f>O184*H184</f>
        <v>0</v>
      </c>
      <c r="Q184" s="239">
        <v>0.0034619</v>
      </c>
      <c r="R184" s="239">
        <f>Q184*H184</f>
        <v>0.033441954000000003</v>
      </c>
      <c r="S184" s="239">
        <v>0</v>
      </c>
      <c r="T184" s="240">
        <f>S184*H184</f>
        <v>0</v>
      </c>
      <c r="AR184" s="241" t="s">
        <v>183</v>
      </c>
      <c r="AT184" s="241" t="s">
        <v>178</v>
      </c>
      <c r="AU184" s="241" t="s">
        <v>90</v>
      </c>
      <c r="AY184" s="15" t="s">
        <v>176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5" t="s">
        <v>88</v>
      </c>
      <c r="BK184" s="242">
        <f>ROUND(I184*H184,2)</f>
        <v>0</v>
      </c>
      <c r="BL184" s="15" t="s">
        <v>183</v>
      </c>
      <c r="BM184" s="241" t="s">
        <v>629</v>
      </c>
    </row>
    <row r="185" s="12" customFormat="1">
      <c r="B185" s="246"/>
      <c r="C185" s="247"/>
      <c r="D185" s="243" t="s">
        <v>199</v>
      </c>
      <c r="E185" s="248" t="s">
        <v>1</v>
      </c>
      <c r="F185" s="249" t="s">
        <v>630</v>
      </c>
      <c r="G185" s="247"/>
      <c r="H185" s="250">
        <v>9.6600000000000001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199</v>
      </c>
      <c r="AU185" s="256" t="s">
        <v>90</v>
      </c>
      <c r="AV185" s="12" t="s">
        <v>90</v>
      </c>
      <c r="AW185" s="12" t="s">
        <v>37</v>
      </c>
      <c r="AX185" s="12" t="s">
        <v>88</v>
      </c>
      <c r="AY185" s="256" t="s">
        <v>176</v>
      </c>
    </row>
    <row r="186" s="1" customFormat="1" ht="16.5" customHeight="1">
      <c r="B186" s="37"/>
      <c r="C186" s="230" t="s">
        <v>332</v>
      </c>
      <c r="D186" s="230" t="s">
        <v>178</v>
      </c>
      <c r="E186" s="231" t="s">
        <v>631</v>
      </c>
      <c r="F186" s="232" t="s">
        <v>632</v>
      </c>
      <c r="G186" s="233" t="s">
        <v>181</v>
      </c>
      <c r="H186" s="234">
        <v>9.6600000000000001</v>
      </c>
      <c r="I186" s="235"/>
      <c r="J186" s="236">
        <f>ROUND(I186*H186,2)</f>
        <v>0</v>
      </c>
      <c r="K186" s="232" t="s">
        <v>182</v>
      </c>
      <c r="L186" s="42"/>
      <c r="M186" s="237" t="s">
        <v>1</v>
      </c>
      <c r="N186" s="238" t="s">
        <v>46</v>
      </c>
      <c r="O186" s="85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41" t="s">
        <v>183</v>
      </c>
      <c r="AT186" s="241" t="s">
        <v>178</v>
      </c>
      <c r="AU186" s="241" t="s">
        <v>90</v>
      </c>
      <c r="AY186" s="15" t="s">
        <v>176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5" t="s">
        <v>88</v>
      </c>
      <c r="BK186" s="242">
        <f>ROUND(I186*H186,2)</f>
        <v>0</v>
      </c>
      <c r="BL186" s="15" t="s">
        <v>183</v>
      </c>
      <c r="BM186" s="241" t="s">
        <v>633</v>
      </c>
    </row>
    <row r="187" s="1" customFormat="1" ht="24" customHeight="1">
      <c r="B187" s="37"/>
      <c r="C187" s="230" t="s">
        <v>338</v>
      </c>
      <c r="D187" s="230" t="s">
        <v>178</v>
      </c>
      <c r="E187" s="231" t="s">
        <v>634</v>
      </c>
      <c r="F187" s="232" t="s">
        <v>635</v>
      </c>
      <c r="G187" s="233" t="s">
        <v>191</v>
      </c>
      <c r="H187" s="234">
        <v>37.200000000000003</v>
      </c>
      <c r="I187" s="235"/>
      <c r="J187" s="236">
        <f>ROUND(I187*H187,2)</f>
        <v>0</v>
      </c>
      <c r="K187" s="232" t="s">
        <v>182</v>
      </c>
      <c r="L187" s="42"/>
      <c r="M187" s="237" t="s">
        <v>1</v>
      </c>
      <c r="N187" s="238" t="s">
        <v>46</v>
      </c>
      <c r="O187" s="85"/>
      <c r="P187" s="239">
        <f>O187*H187</f>
        <v>0</v>
      </c>
      <c r="Q187" s="239">
        <v>0.00042376319999999997</v>
      </c>
      <c r="R187" s="239">
        <f>Q187*H187</f>
        <v>0.015763991040000001</v>
      </c>
      <c r="S187" s="239">
        <v>0</v>
      </c>
      <c r="T187" s="240">
        <f>S187*H187</f>
        <v>0</v>
      </c>
      <c r="AR187" s="241" t="s">
        <v>183</v>
      </c>
      <c r="AT187" s="241" t="s">
        <v>178</v>
      </c>
      <c r="AU187" s="241" t="s">
        <v>90</v>
      </c>
      <c r="AY187" s="15" t="s">
        <v>176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5" t="s">
        <v>88</v>
      </c>
      <c r="BK187" s="242">
        <f>ROUND(I187*H187,2)</f>
        <v>0</v>
      </c>
      <c r="BL187" s="15" t="s">
        <v>183</v>
      </c>
      <c r="BM187" s="241" t="s">
        <v>636</v>
      </c>
    </row>
    <row r="188" s="12" customFormat="1">
      <c r="B188" s="246"/>
      <c r="C188" s="247"/>
      <c r="D188" s="243" t="s">
        <v>199</v>
      </c>
      <c r="E188" s="248" t="s">
        <v>1</v>
      </c>
      <c r="F188" s="249" t="s">
        <v>637</v>
      </c>
      <c r="G188" s="247"/>
      <c r="H188" s="250">
        <v>37.200000000000003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199</v>
      </c>
      <c r="AU188" s="256" t="s">
        <v>90</v>
      </c>
      <c r="AV188" s="12" t="s">
        <v>90</v>
      </c>
      <c r="AW188" s="12" t="s">
        <v>37</v>
      </c>
      <c r="AX188" s="12" t="s">
        <v>88</v>
      </c>
      <c r="AY188" s="256" t="s">
        <v>176</v>
      </c>
    </row>
    <row r="189" s="1" customFormat="1" ht="24" customHeight="1">
      <c r="B189" s="37"/>
      <c r="C189" s="230" t="s">
        <v>344</v>
      </c>
      <c r="D189" s="230" t="s">
        <v>178</v>
      </c>
      <c r="E189" s="231" t="s">
        <v>638</v>
      </c>
      <c r="F189" s="232" t="s">
        <v>639</v>
      </c>
      <c r="G189" s="233" t="s">
        <v>284</v>
      </c>
      <c r="H189" s="234">
        <v>0.16300000000000001</v>
      </c>
      <c r="I189" s="235"/>
      <c r="J189" s="236">
        <f>ROUND(I189*H189,2)</f>
        <v>0</v>
      </c>
      <c r="K189" s="232" t="s">
        <v>182</v>
      </c>
      <c r="L189" s="42"/>
      <c r="M189" s="237" t="s">
        <v>1</v>
      </c>
      <c r="N189" s="238" t="s">
        <v>46</v>
      </c>
      <c r="O189" s="85"/>
      <c r="P189" s="239">
        <f>O189*H189</f>
        <v>0</v>
      </c>
      <c r="Q189" s="239">
        <v>1.0587076</v>
      </c>
      <c r="R189" s="239">
        <f>Q189*H189</f>
        <v>0.1725693388</v>
      </c>
      <c r="S189" s="239">
        <v>0</v>
      </c>
      <c r="T189" s="240">
        <f>S189*H189</f>
        <v>0</v>
      </c>
      <c r="AR189" s="241" t="s">
        <v>183</v>
      </c>
      <c r="AT189" s="241" t="s">
        <v>178</v>
      </c>
      <c r="AU189" s="241" t="s">
        <v>90</v>
      </c>
      <c r="AY189" s="15" t="s">
        <v>176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5" t="s">
        <v>88</v>
      </c>
      <c r="BK189" s="242">
        <f>ROUND(I189*H189,2)</f>
        <v>0</v>
      </c>
      <c r="BL189" s="15" t="s">
        <v>183</v>
      </c>
      <c r="BM189" s="241" t="s">
        <v>640</v>
      </c>
    </row>
    <row r="190" s="12" customFormat="1">
      <c r="B190" s="246"/>
      <c r="C190" s="247"/>
      <c r="D190" s="243" t="s">
        <v>199</v>
      </c>
      <c r="E190" s="248" t="s">
        <v>1</v>
      </c>
      <c r="F190" s="249" t="s">
        <v>641</v>
      </c>
      <c r="G190" s="247"/>
      <c r="H190" s="250">
        <v>0.16300000000000001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199</v>
      </c>
      <c r="AU190" s="256" t="s">
        <v>90</v>
      </c>
      <c r="AV190" s="12" t="s">
        <v>90</v>
      </c>
      <c r="AW190" s="12" t="s">
        <v>37</v>
      </c>
      <c r="AX190" s="12" t="s">
        <v>88</v>
      </c>
      <c r="AY190" s="256" t="s">
        <v>176</v>
      </c>
    </row>
    <row r="191" s="1" customFormat="1" ht="24" customHeight="1">
      <c r="B191" s="37"/>
      <c r="C191" s="230" t="s">
        <v>354</v>
      </c>
      <c r="D191" s="230" t="s">
        <v>178</v>
      </c>
      <c r="E191" s="231" t="s">
        <v>642</v>
      </c>
      <c r="F191" s="232" t="s">
        <v>643</v>
      </c>
      <c r="G191" s="233" t="s">
        <v>284</v>
      </c>
      <c r="H191" s="234">
        <v>0.16300000000000001</v>
      </c>
      <c r="I191" s="235"/>
      <c r="J191" s="236">
        <f>ROUND(I191*H191,2)</f>
        <v>0</v>
      </c>
      <c r="K191" s="232" t="s">
        <v>182</v>
      </c>
      <c r="L191" s="42"/>
      <c r="M191" s="237" t="s">
        <v>1</v>
      </c>
      <c r="N191" s="238" t="s">
        <v>46</v>
      </c>
      <c r="O191" s="85"/>
      <c r="P191" s="239">
        <f>O191*H191</f>
        <v>0</v>
      </c>
      <c r="Q191" s="239">
        <v>1.0627727797</v>
      </c>
      <c r="R191" s="239">
        <f>Q191*H191</f>
        <v>0.17323196309110001</v>
      </c>
      <c r="S191" s="239">
        <v>0</v>
      </c>
      <c r="T191" s="240">
        <f>S191*H191</f>
        <v>0</v>
      </c>
      <c r="AR191" s="241" t="s">
        <v>183</v>
      </c>
      <c r="AT191" s="241" t="s">
        <v>178</v>
      </c>
      <c r="AU191" s="241" t="s">
        <v>90</v>
      </c>
      <c r="AY191" s="15" t="s">
        <v>176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5" t="s">
        <v>88</v>
      </c>
      <c r="BK191" s="242">
        <f>ROUND(I191*H191,2)</f>
        <v>0</v>
      </c>
      <c r="BL191" s="15" t="s">
        <v>183</v>
      </c>
      <c r="BM191" s="241" t="s">
        <v>644</v>
      </c>
    </row>
    <row r="192" s="1" customFormat="1">
      <c r="B192" s="37"/>
      <c r="C192" s="38"/>
      <c r="D192" s="243" t="s">
        <v>197</v>
      </c>
      <c r="E192" s="38"/>
      <c r="F192" s="244" t="s">
        <v>645</v>
      </c>
      <c r="G192" s="38"/>
      <c r="H192" s="38"/>
      <c r="I192" s="148"/>
      <c r="J192" s="38"/>
      <c r="K192" s="38"/>
      <c r="L192" s="42"/>
      <c r="M192" s="245"/>
      <c r="N192" s="85"/>
      <c r="O192" s="85"/>
      <c r="P192" s="85"/>
      <c r="Q192" s="85"/>
      <c r="R192" s="85"/>
      <c r="S192" s="85"/>
      <c r="T192" s="86"/>
      <c r="AT192" s="15" t="s">
        <v>197</v>
      </c>
      <c r="AU192" s="15" t="s">
        <v>90</v>
      </c>
    </row>
    <row r="193" s="12" customFormat="1">
      <c r="B193" s="246"/>
      <c r="C193" s="247"/>
      <c r="D193" s="243" t="s">
        <v>199</v>
      </c>
      <c r="E193" s="248" t="s">
        <v>1</v>
      </c>
      <c r="F193" s="249" t="s">
        <v>641</v>
      </c>
      <c r="G193" s="247"/>
      <c r="H193" s="250">
        <v>0.16300000000000001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199</v>
      </c>
      <c r="AU193" s="256" t="s">
        <v>90</v>
      </c>
      <c r="AV193" s="12" t="s">
        <v>90</v>
      </c>
      <c r="AW193" s="12" t="s">
        <v>37</v>
      </c>
      <c r="AX193" s="12" t="s">
        <v>88</v>
      </c>
      <c r="AY193" s="256" t="s">
        <v>176</v>
      </c>
    </row>
    <row r="194" s="1" customFormat="1" ht="24" customHeight="1">
      <c r="B194" s="37"/>
      <c r="C194" s="230" t="s">
        <v>359</v>
      </c>
      <c r="D194" s="230" t="s">
        <v>178</v>
      </c>
      <c r="E194" s="231" t="s">
        <v>646</v>
      </c>
      <c r="F194" s="232" t="s">
        <v>647</v>
      </c>
      <c r="G194" s="233" t="s">
        <v>500</v>
      </c>
      <c r="H194" s="234">
        <v>62.148000000000003</v>
      </c>
      <c r="I194" s="235"/>
      <c r="J194" s="236">
        <f>ROUND(I194*H194,2)</f>
        <v>0</v>
      </c>
      <c r="K194" s="232" t="s">
        <v>182</v>
      </c>
      <c r="L194" s="42"/>
      <c r="M194" s="237" t="s">
        <v>1</v>
      </c>
      <c r="N194" s="238" t="s">
        <v>46</v>
      </c>
      <c r="O194" s="85"/>
      <c r="P194" s="239">
        <f>O194*H194</f>
        <v>0</v>
      </c>
      <c r="Q194" s="239">
        <v>3.5765200000000001E-05</v>
      </c>
      <c r="R194" s="239">
        <f>Q194*H194</f>
        <v>0.0022227356496000001</v>
      </c>
      <c r="S194" s="239">
        <v>0</v>
      </c>
      <c r="T194" s="240">
        <f>S194*H194</f>
        <v>0</v>
      </c>
      <c r="AR194" s="241" t="s">
        <v>183</v>
      </c>
      <c r="AT194" s="241" t="s">
        <v>178</v>
      </c>
      <c r="AU194" s="241" t="s">
        <v>90</v>
      </c>
      <c r="AY194" s="15" t="s">
        <v>176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5" t="s">
        <v>88</v>
      </c>
      <c r="BK194" s="242">
        <f>ROUND(I194*H194,2)</f>
        <v>0</v>
      </c>
      <c r="BL194" s="15" t="s">
        <v>183</v>
      </c>
      <c r="BM194" s="241" t="s">
        <v>648</v>
      </c>
    </row>
    <row r="195" s="1" customFormat="1">
      <c r="B195" s="37"/>
      <c r="C195" s="38"/>
      <c r="D195" s="243" t="s">
        <v>197</v>
      </c>
      <c r="E195" s="38"/>
      <c r="F195" s="244" t="s">
        <v>649</v>
      </c>
      <c r="G195" s="38"/>
      <c r="H195" s="38"/>
      <c r="I195" s="148"/>
      <c r="J195" s="38"/>
      <c r="K195" s="38"/>
      <c r="L195" s="42"/>
      <c r="M195" s="245"/>
      <c r="N195" s="85"/>
      <c r="O195" s="85"/>
      <c r="P195" s="85"/>
      <c r="Q195" s="85"/>
      <c r="R195" s="85"/>
      <c r="S195" s="85"/>
      <c r="T195" s="86"/>
      <c r="AT195" s="15" t="s">
        <v>197</v>
      </c>
      <c r="AU195" s="15" t="s">
        <v>90</v>
      </c>
    </row>
    <row r="196" s="12" customFormat="1">
      <c r="B196" s="246"/>
      <c r="C196" s="247"/>
      <c r="D196" s="243" t="s">
        <v>199</v>
      </c>
      <c r="E196" s="248" t="s">
        <v>1</v>
      </c>
      <c r="F196" s="249" t="s">
        <v>650</v>
      </c>
      <c r="G196" s="247"/>
      <c r="H196" s="250">
        <v>62.148000000000003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199</v>
      </c>
      <c r="AU196" s="256" t="s">
        <v>90</v>
      </c>
      <c r="AV196" s="12" t="s">
        <v>90</v>
      </c>
      <c r="AW196" s="12" t="s">
        <v>37</v>
      </c>
      <c r="AX196" s="12" t="s">
        <v>88</v>
      </c>
      <c r="AY196" s="256" t="s">
        <v>176</v>
      </c>
    </row>
    <row r="197" s="1" customFormat="1" ht="24" customHeight="1">
      <c r="B197" s="37"/>
      <c r="C197" s="230" t="s">
        <v>363</v>
      </c>
      <c r="D197" s="230" t="s">
        <v>178</v>
      </c>
      <c r="E197" s="231" t="s">
        <v>651</v>
      </c>
      <c r="F197" s="232" t="s">
        <v>652</v>
      </c>
      <c r="G197" s="233" t="s">
        <v>319</v>
      </c>
      <c r="H197" s="234">
        <v>61.200000000000003</v>
      </c>
      <c r="I197" s="235"/>
      <c r="J197" s="236">
        <f>ROUND(I197*H197,2)</f>
        <v>0</v>
      </c>
      <c r="K197" s="232" t="s">
        <v>182</v>
      </c>
      <c r="L197" s="42"/>
      <c r="M197" s="237" t="s">
        <v>1</v>
      </c>
      <c r="N197" s="238" t="s">
        <v>46</v>
      </c>
      <c r="O197" s="85"/>
      <c r="P197" s="239">
        <f>O197*H197</f>
        <v>0</v>
      </c>
      <c r="Q197" s="239">
        <v>8.6000000000000003E-05</v>
      </c>
      <c r="R197" s="239">
        <f>Q197*H197</f>
        <v>0.0052632000000000009</v>
      </c>
      <c r="S197" s="239">
        <v>0.0030000000000000001</v>
      </c>
      <c r="T197" s="240">
        <f>S197*H197</f>
        <v>0.18360000000000001</v>
      </c>
      <c r="AR197" s="241" t="s">
        <v>183</v>
      </c>
      <c r="AT197" s="241" t="s">
        <v>178</v>
      </c>
      <c r="AU197" s="241" t="s">
        <v>90</v>
      </c>
      <c r="AY197" s="15" t="s">
        <v>176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5" t="s">
        <v>88</v>
      </c>
      <c r="BK197" s="242">
        <f>ROUND(I197*H197,2)</f>
        <v>0</v>
      </c>
      <c r="BL197" s="15" t="s">
        <v>183</v>
      </c>
      <c r="BM197" s="241" t="s">
        <v>653</v>
      </c>
    </row>
    <row r="198" s="1" customFormat="1">
      <c r="B198" s="37"/>
      <c r="C198" s="38"/>
      <c r="D198" s="243" t="s">
        <v>197</v>
      </c>
      <c r="E198" s="38"/>
      <c r="F198" s="244" t="s">
        <v>654</v>
      </c>
      <c r="G198" s="38"/>
      <c r="H198" s="38"/>
      <c r="I198" s="148"/>
      <c r="J198" s="38"/>
      <c r="K198" s="38"/>
      <c r="L198" s="42"/>
      <c r="M198" s="245"/>
      <c r="N198" s="85"/>
      <c r="O198" s="85"/>
      <c r="P198" s="85"/>
      <c r="Q198" s="85"/>
      <c r="R198" s="85"/>
      <c r="S198" s="85"/>
      <c r="T198" s="86"/>
      <c r="AT198" s="15" t="s">
        <v>197</v>
      </c>
      <c r="AU198" s="15" t="s">
        <v>90</v>
      </c>
    </row>
    <row r="199" s="12" customFormat="1">
      <c r="B199" s="246"/>
      <c r="C199" s="247"/>
      <c r="D199" s="243" t="s">
        <v>199</v>
      </c>
      <c r="E199" s="248" t="s">
        <v>1</v>
      </c>
      <c r="F199" s="249" t="s">
        <v>655</v>
      </c>
      <c r="G199" s="247"/>
      <c r="H199" s="250">
        <v>12.6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199</v>
      </c>
      <c r="AU199" s="256" t="s">
        <v>90</v>
      </c>
      <c r="AV199" s="12" t="s">
        <v>90</v>
      </c>
      <c r="AW199" s="12" t="s">
        <v>37</v>
      </c>
      <c r="AX199" s="12" t="s">
        <v>81</v>
      </c>
      <c r="AY199" s="256" t="s">
        <v>176</v>
      </c>
    </row>
    <row r="200" s="12" customFormat="1">
      <c r="B200" s="246"/>
      <c r="C200" s="247"/>
      <c r="D200" s="243" t="s">
        <v>199</v>
      </c>
      <c r="E200" s="248" t="s">
        <v>1</v>
      </c>
      <c r="F200" s="249" t="s">
        <v>656</v>
      </c>
      <c r="G200" s="247"/>
      <c r="H200" s="250">
        <v>21.600000000000001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199</v>
      </c>
      <c r="AU200" s="256" t="s">
        <v>90</v>
      </c>
      <c r="AV200" s="12" t="s">
        <v>90</v>
      </c>
      <c r="AW200" s="12" t="s">
        <v>37</v>
      </c>
      <c r="AX200" s="12" t="s">
        <v>81</v>
      </c>
      <c r="AY200" s="256" t="s">
        <v>176</v>
      </c>
    </row>
    <row r="201" s="12" customFormat="1">
      <c r="B201" s="246"/>
      <c r="C201" s="247"/>
      <c r="D201" s="243" t="s">
        <v>199</v>
      </c>
      <c r="E201" s="248" t="s">
        <v>1</v>
      </c>
      <c r="F201" s="249" t="s">
        <v>657</v>
      </c>
      <c r="G201" s="247"/>
      <c r="H201" s="250">
        <v>27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199</v>
      </c>
      <c r="AU201" s="256" t="s">
        <v>90</v>
      </c>
      <c r="AV201" s="12" t="s">
        <v>90</v>
      </c>
      <c r="AW201" s="12" t="s">
        <v>37</v>
      </c>
      <c r="AX201" s="12" t="s">
        <v>81</v>
      </c>
      <c r="AY201" s="256" t="s">
        <v>176</v>
      </c>
    </row>
    <row r="202" s="13" customFormat="1">
      <c r="B202" s="267"/>
      <c r="C202" s="268"/>
      <c r="D202" s="243" t="s">
        <v>199</v>
      </c>
      <c r="E202" s="269" t="s">
        <v>1</v>
      </c>
      <c r="F202" s="270" t="s">
        <v>353</v>
      </c>
      <c r="G202" s="268"/>
      <c r="H202" s="271">
        <v>61.200000000000003</v>
      </c>
      <c r="I202" s="272"/>
      <c r="J202" s="268"/>
      <c r="K202" s="268"/>
      <c r="L202" s="273"/>
      <c r="M202" s="274"/>
      <c r="N202" s="275"/>
      <c r="O202" s="275"/>
      <c r="P202" s="275"/>
      <c r="Q202" s="275"/>
      <c r="R202" s="275"/>
      <c r="S202" s="275"/>
      <c r="T202" s="276"/>
      <c r="AT202" s="277" t="s">
        <v>199</v>
      </c>
      <c r="AU202" s="277" t="s">
        <v>90</v>
      </c>
      <c r="AV202" s="13" t="s">
        <v>183</v>
      </c>
      <c r="AW202" s="13" t="s">
        <v>37</v>
      </c>
      <c r="AX202" s="13" t="s">
        <v>88</v>
      </c>
      <c r="AY202" s="277" t="s">
        <v>176</v>
      </c>
    </row>
    <row r="203" s="1" customFormat="1" ht="16.5" customHeight="1">
      <c r="B203" s="37"/>
      <c r="C203" s="257" t="s">
        <v>368</v>
      </c>
      <c r="D203" s="257" t="s">
        <v>262</v>
      </c>
      <c r="E203" s="258" t="s">
        <v>658</v>
      </c>
      <c r="F203" s="259" t="s">
        <v>659</v>
      </c>
      <c r="G203" s="260" t="s">
        <v>284</v>
      </c>
      <c r="H203" s="261">
        <v>8.4749999999999996</v>
      </c>
      <c r="I203" s="262"/>
      <c r="J203" s="263">
        <f>ROUND(I203*H203,2)</f>
        <v>0</v>
      </c>
      <c r="K203" s="259" t="s">
        <v>182</v>
      </c>
      <c r="L203" s="264"/>
      <c r="M203" s="265" t="s">
        <v>1</v>
      </c>
      <c r="N203" s="266" t="s">
        <v>46</v>
      </c>
      <c r="O203" s="85"/>
      <c r="P203" s="239">
        <f>O203*H203</f>
        <v>0</v>
      </c>
      <c r="Q203" s="239">
        <v>1</v>
      </c>
      <c r="R203" s="239">
        <f>Q203*H203</f>
        <v>8.4749999999999996</v>
      </c>
      <c r="S203" s="239">
        <v>0</v>
      </c>
      <c r="T203" s="240">
        <f>S203*H203</f>
        <v>0</v>
      </c>
      <c r="AR203" s="241" t="s">
        <v>214</v>
      </c>
      <c r="AT203" s="241" t="s">
        <v>262</v>
      </c>
      <c r="AU203" s="241" t="s">
        <v>90</v>
      </c>
      <c r="AY203" s="15" t="s">
        <v>176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5" t="s">
        <v>88</v>
      </c>
      <c r="BK203" s="242">
        <f>ROUND(I203*H203,2)</f>
        <v>0</v>
      </c>
      <c r="BL203" s="15" t="s">
        <v>183</v>
      </c>
      <c r="BM203" s="241" t="s">
        <v>660</v>
      </c>
    </row>
    <row r="204" s="12" customFormat="1">
      <c r="B204" s="246"/>
      <c r="C204" s="247"/>
      <c r="D204" s="243" t="s">
        <v>199</v>
      </c>
      <c r="E204" s="248" t="s">
        <v>1</v>
      </c>
      <c r="F204" s="249" t="s">
        <v>661</v>
      </c>
      <c r="G204" s="247"/>
      <c r="H204" s="250">
        <v>8.4749999999999996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AT204" s="256" t="s">
        <v>199</v>
      </c>
      <c r="AU204" s="256" t="s">
        <v>90</v>
      </c>
      <c r="AV204" s="12" t="s">
        <v>90</v>
      </c>
      <c r="AW204" s="12" t="s">
        <v>37</v>
      </c>
      <c r="AX204" s="12" t="s">
        <v>88</v>
      </c>
      <c r="AY204" s="256" t="s">
        <v>176</v>
      </c>
    </row>
    <row r="205" s="11" customFormat="1" ht="25.92" customHeight="1">
      <c r="B205" s="214"/>
      <c r="C205" s="215"/>
      <c r="D205" s="216" t="s">
        <v>80</v>
      </c>
      <c r="E205" s="217" t="s">
        <v>252</v>
      </c>
      <c r="F205" s="217" t="s">
        <v>253</v>
      </c>
      <c r="G205" s="215"/>
      <c r="H205" s="215"/>
      <c r="I205" s="218"/>
      <c r="J205" s="219">
        <f>BK205</f>
        <v>0</v>
      </c>
      <c r="K205" s="215"/>
      <c r="L205" s="220"/>
      <c r="M205" s="221"/>
      <c r="N205" s="222"/>
      <c r="O205" s="222"/>
      <c r="P205" s="223">
        <f>P206+P211+P221+P225+P287+P298</f>
        <v>0</v>
      </c>
      <c r="Q205" s="222"/>
      <c r="R205" s="223">
        <f>R206+R211+R221+R225+R287+R298</f>
        <v>106.74434778</v>
      </c>
      <c r="S205" s="222"/>
      <c r="T205" s="224">
        <f>T206+T211+T221+T225+T287+T298</f>
        <v>28.883199999999995</v>
      </c>
      <c r="AR205" s="225" t="s">
        <v>90</v>
      </c>
      <c r="AT205" s="226" t="s">
        <v>80</v>
      </c>
      <c r="AU205" s="226" t="s">
        <v>81</v>
      </c>
      <c r="AY205" s="225" t="s">
        <v>176</v>
      </c>
      <c r="BK205" s="227">
        <f>BK206+BK211+BK221+BK225+BK287+BK298</f>
        <v>0</v>
      </c>
    </row>
    <row r="206" s="11" customFormat="1" ht="22.8" customHeight="1">
      <c r="B206" s="214"/>
      <c r="C206" s="215"/>
      <c r="D206" s="216" t="s">
        <v>80</v>
      </c>
      <c r="E206" s="228" t="s">
        <v>188</v>
      </c>
      <c r="F206" s="228" t="s">
        <v>254</v>
      </c>
      <c r="G206" s="215"/>
      <c r="H206" s="215"/>
      <c r="I206" s="218"/>
      <c r="J206" s="229">
        <f>BK206</f>
        <v>0</v>
      </c>
      <c r="K206" s="215"/>
      <c r="L206" s="220"/>
      <c r="M206" s="221"/>
      <c r="N206" s="222"/>
      <c r="O206" s="222"/>
      <c r="P206" s="223">
        <f>SUM(P207:P210)</f>
        <v>0</v>
      </c>
      <c r="Q206" s="222"/>
      <c r="R206" s="223">
        <f>SUM(R207:R210)</f>
        <v>4.5997599999999998</v>
      </c>
      <c r="S206" s="222"/>
      <c r="T206" s="224">
        <f>SUM(T207:T210)</f>
        <v>0</v>
      </c>
      <c r="AR206" s="225" t="s">
        <v>88</v>
      </c>
      <c r="AT206" s="226" t="s">
        <v>80</v>
      </c>
      <c r="AU206" s="226" t="s">
        <v>88</v>
      </c>
      <c r="AY206" s="225" t="s">
        <v>176</v>
      </c>
      <c r="BK206" s="227">
        <f>SUM(BK207:BK210)</f>
        <v>0</v>
      </c>
    </row>
    <row r="207" s="1" customFormat="1" ht="24" customHeight="1">
      <c r="B207" s="37"/>
      <c r="C207" s="230" t="s">
        <v>373</v>
      </c>
      <c r="D207" s="230" t="s">
        <v>178</v>
      </c>
      <c r="E207" s="231" t="s">
        <v>662</v>
      </c>
      <c r="F207" s="232" t="s">
        <v>663</v>
      </c>
      <c r="G207" s="233" t="s">
        <v>195</v>
      </c>
      <c r="H207" s="234">
        <v>2</v>
      </c>
      <c r="I207" s="235"/>
      <c r="J207" s="236">
        <f>ROUND(I207*H207,2)</f>
        <v>0</v>
      </c>
      <c r="K207" s="232" t="s">
        <v>182</v>
      </c>
      <c r="L207" s="42"/>
      <c r="M207" s="237" t="s">
        <v>1</v>
      </c>
      <c r="N207" s="238" t="s">
        <v>46</v>
      </c>
      <c r="O207" s="85"/>
      <c r="P207" s="239">
        <f>O207*H207</f>
        <v>0</v>
      </c>
      <c r="Q207" s="239">
        <v>2.2998799999999999</v>
      </c>
      <c r="R207" s="239">
        <f>Q207*H207</f>
        <v>4.5997599999999998</v>
      </c>
      <c r="S207" s="239">
        <v>0</v>
      </c>
      <c r="T207" s="240">
        <f>S207*H207</f>
        <v>0</v>
      </c>
      <c r="AR207" s="241" t="s">
        <v>183</v>
      </c>
      <c r="AT207" s="241" t="s">
        <v>178</v>
      </c>
      <c r="AU207" s="241" t="s">
        <v>90</v>
      </c>
      <c r="AY207" s="15" t="s">
        <v>176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5" t="s">
        <v>88</v>
      </c>
      <c r="BK207" s="242">
        <f>ROUND(I207*H207,2)</f>
        <v>0</v>
      </c>
      <c r="BL207" s="15" t="s">
        <v>183</v>
      </c>
      <c r="BM207" s="241" t="s">
        <v>664</v>
      </c>
    </row>
    <row r="208" s="12" customFormat="1">
      <c r="B208" s="246"/>
      <c r="C208" s="247"/>
      <c r="D208" s="243" t="s">
        <v>199</v>
      </c>
      <c r="E208" s="248" t="s">
        <v>1</v>
      </c>
      <c r="F208" s="249" t="s">
        <v>665</v>
      </c>
      <c r="G208" s="247"/>
      <c r="H208" s="250">
        <v>2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199</v>
      </c>
      <c r="AU208" s="256" t="s">
        <v>90</v>
      </c>
      <c r="AV208" s="12" t="s">
        <v>90</v>
      </c>
      <c r="AW208" s="12" t="s">
        <v>37</v>
      </c>
      <c r="AX208" s="12" t="s">
        <v>88</v>
      </c>
      <c r="AY208" s="256" t="s">
        <v>176</v>
      </c>
    </row>
    <row r="209" s="1" customFormat="1" ht="24" customHeight="1">
      <c r="B209" s="37"/>
      <c r="C209" s="230" t="s">
        <v>377</v>
      </c>
      <c r="D209" s="230" t="s">
        <v>178</v>
      </c>
      <c r="E209" s="231" t="s">
        <v>666</v>
      </c>
      <c r="F209" s="232" t="s">
        <v>667</v>
      </c>
      <c r="G209" s="233" t="s">
        <v>195</v>
      </c>
      <c r="H209" s="234">
        <v>2</v>
      </c>
      <c r="I209" s="235"/>
      <c r="J209" s="236">
        <f>ROUND(I209*H209,2)</f>
        <v>0</v>
      </c>
      <c r="K209" s="232" t="s">
        <v>182</v>
      </c>
      <c r="L209" s="42"/>
      <c r="M209" s="237" t="s">
        <v>1</v>
      </c>
      <c r="N209" s="238" t="s">
        <v>46</v>
      </c>
      <c r="O209" s="85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AR209" s="241" t="s">
        <v>183</v>
      </c>
      <c r="AT209" s="241" t="s">
        <v>178</v>
      </c>
      <c r="AU209" s="241" t="s">
        <v>90</v>
      </c>
      <c r="AY209" s="15" t="s">
        <v>176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5" t="s">
        <v>88</v>
      </c>
      <c r="BK209" s="242">
        <f>ROUND(I209*H209,2)</f>
        <v>0</v>
      </c>
      <c r="BL209" s="15" t="s">
        <v>183</v>
      </c>
      <c r="BM209" s="241" t="s">
        <v>668</v>
      </c>
    </row>
    <row r="210" s="1" customFormat="1" ht="24" customHeight="1">
      <c r="B210" s="37"/>
      <c r="C210" s="230" t="s">
        <v>382</v>
      </c>
      <c r="D210" s="230" t="s">
        <v>178</v>
      </c>
      <c r="E210" s="231" t="s">
        <v>669</v>
      </c>
      <c r="F210" s="232" t="s">
        <v>670</v>
      </c>
      <c r="G210" s="233" t="s">
        <v>319</v>
      </c>
      <c r="H210" s="234">
        <v>16</v>
      </c>
      <c r="I210" s="235"/>
      <c r="J210" s="236">
        <f>ROUND(I210*H210,2)</f>
        <v>0</v>
      </c>
      <c r="K210" s="232" t="s">
        <v>182</v>
      </c>
      <c r="L210" s="42"/>
      <c r="M210" s="237" t="s">
        <v>1</v>
      </c>
      <c r="N210" s="238" t="s">
        <v>46</v>
      </c>
      <c r="O210" s="85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AR210" s="241" t="s">
        <v>183</v>
      </c>
      <c r="AT210" s="241" t="s">
        <v>178</v>
      </c>
      <c r="AU210" s="241" t="s">
        <v>90</v>
      </c>
      <c r="AY210" s="15" t="s">
        <v>176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5" t="s">
        <v>88</v>
      </c>
      <c r="BK210" s="242">
        <f>ROUND(I210*H210,2)</f>
        <v>0</v>
      </c>
      <c r="BL210" s="15" t="s">
        <v>183</v>
      </c>
      <c r="BM210" s="241" t="s">
        <v>671</v>
      </c>
    </row>
    <row r="211" s="11" customFormat="1" ht="22.8" customHeight="1">
      <c r="B211" s="214"/>
      <c r="C211" s="215"/>
      <c r="D211" s="216" t="s">
        <v>80</v>
      </c>
      <c r="E211" s="228" t="s">
        <v>183</v>
      </c>
      <c r="F211" s="228" t="s">
        <v>296</v>
      </c>
      <c r="G211" s="215"/>
      <c r="H211" s="215"/>
      <c r="I211" s="218"/>
      <c r="J211" s="229">
        <f>BK211</f>
        <v>0</v>
      </c>
      <c r="K211" s="215"/>
      <c r="L211" s="220"/>
      <c r="M211" s="221"/>
      <c r="N211" s="222"/>
      <c r="O211" s="222"/>
      <c r="P211" s="223">
        <f>SUM(P212:P220)</f>
        <v>0</v>
      </c>
      <c r="Q211" s="222"/>
      <c r="R211" s="223">
        <f>SUM(R212:R220)</f>
        <v>55.040935399999995</v>
      </c>
      <c r="S211" s="222"/>
      <c r="T211" s="224">
        <f>SUM(T212:T220)</f>
        <v>0</v>
      </c>
      <c r="AR211" s="225" t="s">
        <v>88</v>
      </c>
      <c r="AT211" s="226" t="s">
        <v>80</v>
      </c>
      <c r="AU211" s="226" t="s">
        <v>88</v>
      </c>
      <c r="AY211" s="225" t="s">
        <v>176</v>
      </c>
      <c r="BK211" s="227">
        <f>SUM(BK212:BK220)</f>
        <v>0</v>
      </c>
    </row>
    <row r="212" s="1" customFormat="1" ht="24" customHeight="1">
      <c r="B212" s="37"/>
      <c r="C212" s="230" t="s">
        <v>387</v>
      </c>
      <c r="D212" s="230" t="s">
        <v>178</v>
      </c>
      <c r="E212" s="231" t="s">
        <v>298</v>
      </c>
      <c r="F212" s="232" t="s">
        <v>299</v>
      </c>
      <c r="G212" s="233" t="s">
        <v>181</v>
      </c>
      <c r="H212" s="234">
        <v>2.3399999999999999</v>
      </c>
      <c r="I212" s="235"/>
      <c r="J212" s="236">
        <f>ROUND(I212*H212,2)</f>
        <v>0</v>
      </c>
      <c r="K212" s="232" t="s">
        <v>182</v>
      </c>
      <c r="L212" s="42"/>
      <c r="M212" s="237" t="s">
        <v>1</v>
      </c>
      <c r="N212" s="238" t="s">
        <v>46</v>
      </c>
      <c r="O212" s="85"/>
      <c r="P212" s="239">
        <f>O212*H212</f>
        <v>0</v>
      </c>
      <c r="Q212" s="239">
        <v>0.01453</v>
      </c>
      <c r="R212" s="239">
        <f>Q212*H212</f>
        <v>0.034000199999999994</v>
      </c>
      <c r="S212" s="239">
        <v>0</v>
      </c>
      <c r="T212" s="240">
        <f>S212*H212</f>
        <v>0</v>
      </c>
      <c r="AR212" s="241" t="s">
        <v>183</v>
      </c>
      <c r="AT212" s="241" t="s">
        <v>178</v>
      </c>
      <c r="AU212" s="241" t="s">
        <v>90</v>
      </c>
      <c r="AY212" s="15" t="s">
        <v>176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5" t="s">
        <v>88</v>
      </c>
      <c r="BK212" s="242">
        <f>ROUND(I212*H212,2)</f>
        <v>0</v>
      </c>
      <c r="BL212" s="15" t="s">
        <v>183</v>
      </c>
      <c r="BM212" s="241" t="s">
        <v>672</v>
      </c>
    </row>
    <row r="213" s="1" customFormat="1">
      <c r="B213" s="37"/>
      <c r="C213" s="38"/>
      <c r="D213" s="243" t="s">
        <v>197</v>
      </c>
      <c r="E213" s="38"/>
      <c r="F213" s="244" t="s">
        <v>673</v>
      </c>
      <c r="G213" s="38"/>
      <c r="H213" s="38"/>
      <c r="I213" s="148"/>
      <c r="J213" s="38"/>
      <c r="K213" s="38"/>
      <c r="L213" s="42"/>
      <c r="M213" s="245"/>
      <c r="N213" s="85"/>
      <c r="O213" s="85"/>
      <c r="P213" s="85"/>
      <c r="Q213" s="85"/>
      <c r="R213" s="85"/>
      <c r="S213" s="85"/>
      <c r="T213" s="86"/>
      <c r="AT213" s="15" t="s">
        <v>197</v>
      </c>
      <c r="AU213" s="15" t="s">
        <v>90</v>
      </c>
    </row>
    <row r="214" s="12" customFormat="1">
      <c r="B214" s="246"/>
      <c r="C214" s="247"/>
      <c r="D214" s="243" t="s">
        <v>199</v>
      </c>
      <c r="E214" s="248" t="s">
        <v>1</v>
      </c>
      <c r="F214" s="249" t="s">
        <v>674</v>
      </c>
      <c r="G214" s="247"/>
      <c r="H214" s="250">
        <v>2.3399999999999999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199</v>
      </c>
      <c r="AU214" s="256" t="s">
        <v>90</v>
      </c>
      <c r="AV214" s="12" t="s">
        <v>90</v>
      </c>
      <c r="AW214" s="12" t="s">
        <v>37</v>
      </c>
      <c r="AX214" s="12" t="s">
        <v>88</v>
      </c>
      <c r="AY214" s="256" t="s">
        <v>176</v>
      </c>
    </row>
    <row r="215" s="1" customFormat="1" ht="24" customHeight="1">
      <c r="B215" s="37"/>
      <c r="C215" s="230" t="s">
        <v>392</v>
      </c>
      <c r="D215" s="230" t="s">
        <v>178</v>
      </c>
      <c r="E215" s="231" t="s">
        <v>304</v>
      </c>
      <c r="F215" s="232" t="s">
        <v>305</v>
      </c>
      <c r="G215" s="233" t="s">
        <v>181</v>
      </c>
      <c r="H215" s="234">
        <v>4.6799999999999997</v>
      </c>
      <c r="I215" s="235"/>
      <c r="J215" s="236">
        <f>ROUND(I215*H215,2)</f>
        <v>0</v>
      </c>
      <c r="K215" s="232" t="s">
        <v>182</v>
      </c>
      <c r="L215" s="42"/>
      <c r="M215" s="237" t="s">
        <v>1</v>
      </c>
      <c r="N215" s="238" t="s">
        <v>46</v>
      </c>
      <c r="O215" s="85"/>
      <c r="P215" s="239">
        <f>O215*H215</f>
        <v>0</v>
      </c>
      <c r="Q215" s="239">
        <v>0.015140000000000001</v>
      </c>
      <c r="R215" s="239">
        <f>Q215*H215</f>
        <v>0.070855199999999993</v>
      </c>
      <c r="S215" s="239">
        <v>0</v>
      </c>
      <c r="T215" s="240">
        <f>S215*H215</f>
        <v>0</v>
      </c>
      <c r="AR215" s="241" t="s">
        <v>183</v>
      </c>
      <c r="AT215" s="241" t="s">
        <v>178</v>
      </c>
      <c r="AU215" s="241" t="s">
        <v>90</v>
      </c>
      <c r="AY215" s="15" t="s">
        <v>176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5" t="s">
        <v>88</v>
      </c>
      <c r="BK215" s="242">
        <f>ROUND(I215*H215,2)</f>
        <v>0</v>
      </c>
      <c r="BL215" s="15" t="s">
        <v>183</v>
      </c>
      <c r="BM215" s="241" t="s">
        <v>675</v>
      </c>
    </row>
    <row r="216" s="12" customFormat="1">
      <c r="B216" s="246"/>
      <c r="C216" s="247"/>
      <c r="D216" s="243" t="s">
        <v>199</v>
      </c>
      <c r="E216" s="247"/>
      <c r="F216" s="249" t="s">
        <v>676</v>
      </c>
      <c r="G216" s="247"/>
      <c r="H216" s="250">
        <v>4.6799999999999997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199</v>
      </c>
      <c r="AU216" s="256" t="s">
        <v>90</v>
      </c>
      <c r="AV216" s="12" t="s">
        <v>90</v>
      </c>
      <c r="AW216" s="12" t="s">
        <v>4</v>
      </c>
      <c r="AX216" s="12" t="s">
        <v>88</v>
      </c>
      <c r="AY216" s="256" t="s">
        <v>176</v>
      </c>
    </row>
    <row r="217" s="1" customFormat="1" ht="24" customHeight="1">
      <c r="B217" s="37"/>
      <c r="C217" s="230" t="s">
        <v>396</v>
      </c>
      <c r="D217" s="230" t="s">
        <v>178</v>
      </c>
      <c r="E217" s="231" t="s">
        <v>677</v>
      </c>
      <c r="F217" s="232" t="s">
        <v>678</v>
      </c>
      <c r="G217" s="233" t="s">
        <v>181</v>
      </c>
      <c r="H217" s="234">
        <v>56.5</v>
      </c>
      <c r="I217" s="235"/>
      <c r="J217" s="236">
        <f>ROUND(I217*H217,2)</f>
        <v>0</v>
      </c>
      <c r="K217" s="232" t="s">
        <v>182</v>
      </c>
      <c r="L217" s="42"/>
      <c r="M217" s="237" t="s">
        <v>1</v>
      </c>
      <c r="N217" s="238" t="s">
        <v>46</v>
      </c>
      <c r="O217" s="85"/>
      <c r="P217" s="239">
        <f>O217*H217</f>
        <v>0</v>
      </c>
      <c r="Q217" s="239">
        <v>0.97231999999999996</v>
      </c>
      <c r="R217" s="239">
        <f>Q217*H217</f>
        <v>54.936079999999997</v>
      </c>
      <c r="S217" s="239">
        <v>0</v>
      </c>
      <c r="T217" s="240">
        <f>S217*H217</f>
        <v>0</v>
      </c>
      <c r="AR217" s="241" t="s">
        <v>183</v>
      </c>
      <c r="AT217" s="241" t="s">
        <v>178</v>
      </c>
      <c r="AU217" s="241" t="s">
        <v>90</v>
      </c>
      <c r="AY217" s="15" t="s">
        <v>176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5" t="s">
        <v>88</v>
      </c>
      <c r="BK217" s="242">
        <f>ROUND(I217*H217,2)</f>
        <v>0</v>
      </c>
      <c r="BL217" s="15" t="s">
        <v>183</v>
      </c>
      <c r="BM217" s="241" t="s">
        <v>679</v>
      </c>
    </row>
    <row r="218" s="12" customFormat="1">
      <c r="B218" s="246"/>
      <c r="C218" s="247"/>
      <c r="D218" s="243" t="s">
        <v>199</v>
      </c>
      <c r="E218" s="248" t="s">
        <v>1</v>
      </c>
      <c r="F218" s="249" t="s">
        <v>680</v>
      </c>
      <c r="G218" s="247"/>
      <c r="H218" s="250">
        <v>24.5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199</v>
      </c>
      <c r="AU218" s="256" t="s">
        <v>90</v>
      </c>
      <c r="AV218" s="12" t="s">
        <v>90</v>
      </c>
      <c r="AW218" s="12" t="s">
        <v>37</v>
      </c>
      <c r="AX218" s="12" t="s">
        <v>81</v>
      </c>
      <c r="AY218" s="256" t="s">
        <v>176</v>
      </c>
    </row>
    <row r="219" s="12" customFormat="1">
      <c r="B219" s="246"/>
      <c r="C219" s="247"/>
      <c r="D219" s="243" t="s">
        <v>199</v>
      </c>
      <c r="E219" s="248" t="s">
        <v>1</v>
      </c>
      <c r="F219" s="249" t="s">
        <v>681</v>
      </c>
      <c r="G219" s="247"/>
      <c r="H219" s="250">
        <v>32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199</v>
      </c>
      <c r="AU219" s="256" t="s">
        <v>90</v>
      </c>
      <c r="AV219" s="12" t="s">
        <v>90</v>
      </c>
      <c r="AW219" s="12" t="s">
        <v>37</v>
      </c>
      <c r="AX219" s="12" t="s">
        <v>81</v>
      </c>
      <c r="AY219" s="256" t="s">
        <v>176</v>
      </c>
    </row>
    <row r="220" s="13" customFormat="1">
      <c r="B220" s="267"/>
      <c r="C220" s="268"/>
      <c r="D220" s="243" t="s">
        <v>199</v>
      </c>
      <c r="E220" s="269" t="s">
        <v>1</v>
      </c>
      <c r="F220" s="270" t="s">
        <v>353</v>
      </c>
      <c r="G220" s="268"/>
      <c r="H220" s="271">
        <v>56.5</v>
      </c>
      <c r="I220" s="272"/>
      <c r="J220" s="268"/>
      <c r="K220" s="268"/>
      <c r="L220" s="273"/>
      <c r="M220" s="274"/>
      <c r="N220" s="275"/>
      <c r="O220" s="275"/>
      <c r="P220" s="275"/>
      <c r="Q220" s="275"/>
      <c r="R220" s="275"/>
      <c r="S220" s="275"/>
      <c r="T220" s="276"/>
      <c r="AT220" s="277" t="s">
        <v>199</v>
      </c>
      <c r="AU220" s="277" t="s">
        <v>90</v>
      </c>
      <c r="AV220" s="13" t="s">
        <v>183</v>
      </c>
      <c r="AW220" s="13" t="s">
        <v>37</v>
      </c>
      <c r="AX220" s="13" t="s">
        <v>88</v>
      </c>
      <c r="AY220" s="277" t="s">
        <v>176</v>
      </c>
    </row>
    <row r="221" s="11" customFormat="1" ht="22.8" customHeight="1">
      <c r="B221" s="214"/>
      <c r="C221" s="215"/>
      <c r="D221" s="216" t="s">
        <v>80</v>
      </c>
      <c r="E221" s="228" t="s">
        <v>205</v>
      </c>
      <c r="F221" s="228" t="s">
        <v>308</v>
      </c>
      <c r="G221" s="215"/>
      <c r="H221" s="215"/>
      <c r="I221" s="218"/>
      <c r="J221" s="229">
        <f>BK221</f>
        <v>0</v>
      </c>
      <c r="K221" s="215"/>
      <c r="L221" s="220"/>
      <c r="M221" s="221"/>
      <c r="N221" s="222"/>
      <c r="O221" s="222"/>
      <c r="P221" s="223">
        <f>SUM(P222:P224)</f>
        <v>0</v>
      </c>
      <c r="Q221" s="222"/>
      <c r="R221" s="223">
        <f>SUM(R222:R224)</f>
        <v>2.2552400000000001</v>
      </c>
      <c r="S221" s="222"/>
      <c r="T221" s="224">
        <f>SUM(T222:T224)</f>
        <v>0</v>
      </c>
      <c r="AR221" s="225" t="s">
        <v>88</v>
      </c>
      <c r="AT221" s="226" t="s">
        <v>80</v>
      </c>
      <c r="AU221" s="226" t="s">
        <v>88</v>
      </c>
      <c r="AY221" s="225" t="s">
        <v>176</v>
      </c>
      <c r="BK221" s="227">
        <f>SUM(BK222:BK224)</f>
        <v>0</v>
      </c>
    </row>
    <row r="222" s="1" customFormat="1" ht="24" customHeight="1">
      <c r="B222" s="37"/>
      <c r="C222" s="230" t="s">
        <v>401</v>
      </c>
      <c r="D222" s="230" t="s">
        <v>178</v>
      </c>
      <c r="E222" s="231" t="s">
        <v>310</v>
      </c>
      <c r="F222" s="232" t="s">
        <v>311</v>
      </c>
      <c r="G222" s="233" t="s">
        <v>181</v>
      </c>
      <c r="H222" s="234">
        <v>26</v>
      </c>
      <c r="I222" s="235"/>
      <c r="J222" s="236">
        <f>ROUND(I222*H222,2)</f>
        <v>0</v>
      </c>
      <c r="K222" s="232" t="s">
        <v>182</v>
      </c>
      <c r="L222" s="42"/>
      <c r="M222" s="237" t="s">
        <v>1</v>
      </c>
      <c r="N222" s="238" t="s">
        <v>46</v>
      </c>
      <c r="O222" s="85"/>
      <c r="P222" s="239">
        <f>O222*H222</f>
        <v>0</v>
      </c>
      <c r="Q222" s="239">
        <v>0.086739999999999998</v>
      </c>
      <c r="R222" s="239">
        <f>Q222*H222</f>
        <v>2.2552400000000001</v>
      </c>
      <c r="S222" s="239">
        <v>0</v>
      </c>
      <c r="T222" s="240">
        <f>S222*H222</f>
        <v>0</v>
      </c>
      <c r="AR222" s="241" t="s">
        <v>183</v>
      </c>
      <c r="AT222" s="241" t="s">
        <v>178</v>
      </c>
      <c r="AU222" s="241" t="s">
        <v>90</v>
      </c>
      <c r="AY222" s="15" t="s">
        <v>176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5" t="s">
        <v>88</v>
      </c>
      <c r="BK222" s="242">
        <f>ROUND(I222*H222,2)</f>
        <v>0</v>
      </c>
      <c r="BL222" s="15" t="s">
        <v>183</v>
      </c>
      <c r="BM222" s="241" t="s">
        <v>682</v>
      </c>
    </row>
    <row r="223" s="1" customFormat="1">
      <c r="B223" s="37"/>
      <c r="C223" s="38"/>
      <c r="D223" s="243" t="s">
        <v>197</v>
      </c>
      <c r="E223" s="38"/>
      <c r="F223" s="244" t="s">
        <v>313</v>
      </c>
      <c r="G223" s="38"/>
      <c r="H223" s="38"/>
      <c r="I223" s="148"/>
      <c r="J223" s="38"/>
      <c r="K223" s="38"/>
      <c r="L223" s="42"/>
      <c r="M223" s="245"/>
      <c r="N223" s="85"/>
      <c r="O223" s="85"/>
      <c r="P223" s="85"/>
      <c r="Q223" s="85"/>
      <c r="R223" s="85"/>
      <c r="S223" s="85"/>
      <c r="T223" s="86"/>
      <c r="AT223" s="15" t="s">
        <v>197</v>
      </c>
      <c r="AU223" s="15" t="s">
        <v>90</v>
      </c>
    </row>
    <row r="224" s="12" customFormat="1">
      <c r="B224" s="246"/>
      <c r="C224" s="247"/>
      <c r="D224" s="243" t="s">
        <v>199</v>
      </c>
      <c r="E224" s="248" t="s">
        <v>1</v>
      </c>
      <c r="F224" s="249" t="s">
        <v>683</v>
      </c>
      <c r="G224" s="247"/>
      <c r="H224" s="250">
        <v>26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AT224" s="256" t="s">
        <v>199</v>
      </c>
      <c r="AU224" s="256" t="s">
        <v>90</v>
      </c>
      <c r="AV224" s="12" t="s">
        <v>90</v>
      </c>
      <c r="AW224" s="12" t="s">
        <v>37</v>
      </c>
      <c r="AX224" s="12" t="s">
        <v>88</v>
      </c>
      <c r="AY224" s="256" t="s">
        <v>176</v>
      </c>
    </row>
    <row r="225" s="11" customFormat="1" ht="22.8" customHeight="1">
      <c r="B225" s="214"/>
      <c r="C225" s="215"/>
      <c r="D225" s="216" t="s">
        <v>80</v>
      </c>
      <c r="E225" s="228" t="s">
        <v>219</v>
      </c>
      <c r="F225" s="228" t="s">
        <v>684</v>
      </c>
      <c r="G225" s="215"/>
      <c r="H225" s="215"/>
      <c r="I225" s="218"/>
      <c r="J225" s="229">
        <f>BK225</f>
        <v>0</v>
      </c>
      <c r="K225" s="215"/>
      <c r="L225" s="220"/>
      <c r="M225" s="221"/>
      <c r="N225" s="222"/>
      <c r="O225" s="222"/>
      <c r="P225" s="223">
        <f>SUM(P226:P286)</f>
        <v>0</v>
      </c>
      <c r="Q225" s="222"/>
      <c r="R225" s="223">
        <f>SUM(R226:R286)</f>
        <v>44.848412380000006</v>
      </c>
      <c r="S225" s="222"/>
      <c r="T225" s="224">
        <f>SUM(T226:T286)</f>
        <v>28.883199999999995</v>
      </c>
      <c r="AR225" s="225" t="s">
        <v>88</v>
      </c>
      <c r="AT225" s="226" t="s">
        <v>80</v>
      </c>
      <c r="AU225" s="226" t="s">
        <v>88</v>
      </c>
      <c r="AY225" s="225" t="s">
        <v>176</v>
      </c>
      <c r="BK225" s="227">
        <f>SUM(BK226:BK286)</f>
        <v>0</v>
      </c>
    </row>
    <row r="226" s="1" customFormat="1" ht="16.5" customHeight="1">
      <c r="B226" s="37"/>
      <c r="C226" s="230" t="s">
        <v>405</v>
      </c>
      <c r="D226" s="230" t="s">
        <v>178</v>
      </c>
      <c r="E226" s="231" t="s">
        <v>323</v>
      </c>
      <c r="F226" s="232" t="s">
        <v>324</v>
      </c>
      <c r="G226" s="233" t="s">
        <v>319</v>
      </c>
      <c r="H226" s="234">
        <v>26</v>
      </c>
      <c r="I226" s="235"/>
      <c r="J226" s="236">
        <f>ROUND(I226*H226,2)</f>
        <v>0</v>
      </c>
      <c r="K226" s="232" t="s">
        <v>182</v>
      </c>
      <c r="L226" s="42"/>
      <c r="M226" s="237" t="s">
        <v>1</v>
      </c>
      <c r="N226" s="238" t="s">
        <v>46</v>
      </c>
      <c r="O226" s="85"/>
      <c r="P226" s="239">
        <f>O226*H226</f>
        <v>0</v>
      </c>
      <c r="Q226" s="239">
        <v>0.00066</v>
      </c>
      <c r="R226" s="239">
        <f>Q226*H226</f>
        <v>0.017160000000000002</v>
      </c>
      <c r="S226" s="239">
        <v>0</v>
      </c>
      <c r="T226" s="240">
        <f>S226*H226</f>
        <v>0</v>
      </c>
      <c r="AR226" s="241" t="s">
        <v>183</v>
      </c>
      <c r="AT226" s="241" t="s">
        <v>178</v>
      </c>
      <c r="AU226" s="241" t="s">
        <v>90</v>
      </c>
      <c r="AY226" s="15" t="s">
        <v>176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5" t="s">
        <v>88</v>
      </c>
      <c r="BK226" s="242">
        <f>ROUND(I226*H226,2)</f>
        <v>0</v>
      </c>
      <c r="BL226" s="15" t="s">
        <v>183</v>
      </c>
      <c r="BM226" s="241" t="s">
        <v>685</v>
      </c>
    </row>
    <row r="227" s="1" customFormat="1">
      <c r="B227" s="37"/>
      <c r="C227" s="38"/>
      <c r="D227" s="243" t="s">
        <v>197</v>
      </c>
      <c r="E227" s="38"/>
      <c r="F227" s="244" t="s">
        <v>686</v>
      </c>
      <c r="G227" s="38"/>
      <c r="H227" s="38"/>
      <c r="I227" s="148"/>
      <c r="J227" s="38"/>
      <c r="K227" s="38"/>
      <c r="L227" s="42"/>
      <c r="M227" s="245"/>
      <c r="N227" s="85"/>
      <c r="O227" s="85"/>
      <c r="P227" s="85"/>
      <c r="Q227" s="85"/>
      <c r="R227" s="85"/>
      <c r="S227" s="85"/>
      <c r="T227" s="86"/>
      <c r="AT227" s="15" t="s">
        <v>197</v>
      </c>
      <c r="AU227" s="15" t="s">
        <v>90</v>
      </c>
    </row>
    <row r="228" s="1" customFormat="1" ht="24" customHeight="1">
      <c r="B228" s="37"/>
      <c r="C228" s="230" t="s">
        <v>410</v>
      </c>
      <c r="D228" s="230" t="s">
        <v>178</v>
      </c>
      <c r="E228" s="231" t="s">
        <v>687</v>
      </c>
      <c r="F228" s="232" t="s">
        <v>688</v>
      </c>
      <c r="G228" s="233" t="s">
        <v>689</v>
      </c>
      <c r="H228" s="234">
        <v>71.239999999999995</v>
      </c>
      <c r="I228" s="235"/>
      <c r="J228" s="236">
        <f>ROUND(I228*H228,2)</f>
        <v>0</v>
      </c>
      <c r="K228" s="232" t="s">
        <v>182</v>
      </c>
      <c r="L228" s="42"/>
      <c r="M228" s="237" t="s">
        <v>1</v>
      </c>
      <c r="N228" s="238" t="s">
        <v>46</v>
      </c>
      <c r="O228" s="85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AR228" s="241" t="s">
        <v>183</v>
      </c>
      <c r="AT228" s="241" t="s">
        <v>178</v>
      </c>
      <c r="AU228" s="241" t="s">
        <v>90</v>
      </c>
      <c r="AY228" s="15" t="s">
        <v>176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5" t="s">
        <v>88</v>
      </c>
      <c r="BK228" s="242">
        <f>ROUND(I228*H228,2)</f>
        <v>0</v>
      </c>
      <c r="BL228" s="15" t="s">
        <v>183</v>
      </c>
      <c r="BM228" s="241" t="s">
        <v>690</v>
      </c>
    </row>
    <row r="229" s="1" customFormat="1">
      <c r="B229" s="37"/>
      <c r="C229" s="38"/>
      <c r="D229" s="243" t="s">
        <v>197</v>
      </c>
      <c r="E229" s="38"/>
      <c r="F229" s="244" t="s">
        <v>691</v>
      </c>
      <c r="G229" s="38"/>
      <c r="H229" s="38"/>
      <c r="I229" s="148"/>
      <c r="J229" s="38"/>
      <c r="K229" s="38"/>
      <c r="L229" s="42"/>
      <c r="M229" s="245"/>
      <c r="N229" s="85"/>
      <c r="O229" s="85"/>
      <c r="P229" s="85"/>
      <c r="Q229" s="85"/>
      <c r="R229" s="85"/>
      <c r="S229" s="85"/>
      <c r="T229" s="86"/>
      <c r="AT229" s="15" t="s">
        <v>197</v>
      </c>
      <c r="AU229" s="15" t="s">
        <v>90</v>
      </c>
    </row>
    <row r="230" s="12" customFormat="1">
      <c r="B230" s="246"/>
      <c r="C230" s="247"/>
      <c r="D230" s="243" t="s">
        <v>199</v>
      </c>
      <c r="E230" s="248" t="s">
        <v>1</v>
      </c>
      <c r="F230" s="249" t="s">
        <v>692</v>
      </c>
      <c r="G230" s="247"/>
      <c r="H230" s="250">
        <v>71.239999999999995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199</v>
      </c>
      <c r="AU230" s="256" t="s">
        <v>90</v>
      </c>
      <c r="AV230" s="12" t="s">
        <v>90</v>
      </c>
      <c r="AW230" s="12" t="s">
        <v>37</v>
      </c>
      <c r="AX230" s="12" t="s">
        <v>88</v>
      </c>
      <c r="AY230" s="256" t="s">
        <v>176</v>
      </c>
    </row>
    <row r="231" s="1" customFormat="1" ht="24" customHeight="1">
      <c r="B231" s="37"/>
      <c r="C231" s="257" t="s">
        <v>414</v>
      </c>
      <c r="D231" s="257" t="s">
        <v>262</v>
      </c>
      <c r="E231" s="258" t="s">
        <v>693</v>
      </c>
      <c r="F231" s="259" t="s">
        <v>694</v>
      </c>
      <c r="G231" s="260" t="s">
        <v>284</v>
      </c>
      <c r="H231" s="261">
        <v>0.070999999999999994</v>
      </c>
      <c r="I231" s="262"/>
      <c r="J231" s="263">
        <f>ROUND(I231*H231,2)</f>
        <v>0</v>
      </c>
      <c r="K231" s="259" t="s">
        <v>182</v>
      </c>
      <c r="L231" s="264"/>
      <c r="M231" s="265" t="s">
        <v>1</v>
      </c>
      <c r="N231" s="266" t="s">
        <v>46</v>
      </c>
      <c r="O231" s="85"/>
      <c r="P231" s="239">
        <f>O231*H231</f>
        <v>0</v>
      </c>
      <c r="Q231" s="239">
        <v>1</v>
      </c>
      <c r="R231" s="239">
        <f>Q231*H231</f>
        <v>0.070999999999999994</v>
      </c>
      <c r="S231" s="239">
        <v>0</v>
      </c>
      <c r="T231" s="240">
        <f>S231*H231</f>
        <v>0</v>
      </c>
      <c r="AR231" s="241" t="s">
        <v>214</v>
      </c>
      <c r="AT231" s="241" t="s">
        <v>262</v>
      </c>
      <c r="AU231" s="241" t="s">
        <v>90</v>
      </c>
      <c r="AY231" s="15" t="s">
        <v>176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5" t="s">
        <v>88</v>
      </c>
      <c r="BK231" s="242">
        <f>ROUND(I231*H231,2)</f>
        <v>0</v>
      </c>
      <c r="BL231" s="15" t="s">
        <v>183</v>
      </c>
      <c r="BM231" s="241" t="s">
        <v>695</v>
      </c>
    </row>
    <row r="232" s="12" customFormat="1">
      <c r="B232" s="246"/>
      <c r="C232" s="247"/>
      <c r="D232" s="243" t="s">
        <v>199</v>
      </c>
      <c r="E232" s="248" t="s">
        <v>1</v>
      </c>
      <c r="F232" s="249" t="s">
        <v>696</v>
      </c>
      <c r="G232" s="247"/>
      <c r="H232" s="250">
        <v>0.070999999999999994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AT232" s="256" t="s">
        <v>199</v>
      </c>
      <c r="AU232" s="256" t="s">
        <v>90</v>
      </c>
      <c r="AV232" s="12" t="s">
        <v>90</v>
      </c>
      <c r="AW232" s="12" t="s">
        <v>37</v>
      </c>
      <c r="AX232" s="12" t="s">
        <v>88</v>
      </c>
      <c r="AY232" s="256" t="s">
        <v>176</v>
      </c>
    </row>
    <row r="233" s="1" customFormat="1" ht="24" customHeight="1">
      <c r="B233" s="37"/>
      <c r="C233" s="230" t="s">
        <v>418</v>
      </c>
      <c r="D233" s="230" t="s">
        <v>178</v>
      </c>
      <c r="E233" s="231" t="s">
        <v>345</v>
      </c>
      <c r="F233" s="232" t="s">
        <v>346</v>
      </c>
      <c r="G233" s="233" t="s">
        <v>181</v>
      </c>
      <c r="H233" s="234">
        <v>261.19999999999999</v>
      </c>
      <c r="I233" s="235"/>
      <c r="J233" s="236">
        <f>ROUND(I233*H233,2)</f>
        <v>0</v>
      </c>
      <c r="K233" s="232" t="s">
        <v>182</v>
      </c>
      <c r="L233" s="42"/>
      <c r="M233" s="237" t="s">
        <v>1</v>
      </c>
      <c r="N233" s="238" t="s">
        <v>46</v>
      </c>
      <c r="O233" s="85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AR233" s="241" t="s">
        <v>183</v>
      </c>
      <c r="AT233" s="241" t="s">
        <v>178</v>
      </c>
      <c r="AU233" s="241" t="s">
        <v>90</v>
      </c>
      <c r="AY233" s="15" t="s">
        <v>176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5" t="s">
        <v>88</v>
      </c>
      <c r="BK233" s="242">
        <f>ROUND(I233*H233,2)</f>
        <v>0</v>
      </c>
      <c r="BL233" s="15" t="s">
        <v>183</v>
      </c>
      <c r="BM233" s="241" t="s">
        <v>697</v>
      </c>
    </row>
    <row r="234" s="12" customFormat="1">
      <c r="B234" s="246"/>
      <c r="C234" s="247"/>
      <c r="D234" s="243" t="s">
        <v>199</v>
      </c>
      <c r="E234" s="248" t="s">
        <v>1</v>
      </c>
      <c r="F234" s="249" t="s">
        <v>698</v>
      </c>
      <c r="G234" s="247"/>
      <c r="H234" s="250">
        <v>52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AT234" s="256" t="s">
        <v>199</v>
      </c>
      <c r="AU234" s="256" t="s">
        <v>90</v>
      </c>
      <c r="AV234" s="12" t="s">
        <v>90</v>
      </c>
      <c r="AW234" s="12" t="s">
        <v>37</v>
      </c>
      <c r="AX234" s="12" t="s">
        <v>81</v>
      </c>
      <c r="AY234" s="256" t="s">
        <v>176</v>
      </c>
    </row>
    <row r="235" s="12" customFormat="1">
      <c r="B235" s="246"/>
      <c r="C235" s="247"/>
      <c r="D235" s="243" t="s">
        <v>199</v>
      </c>
      <c r="E235" s="248" t="s">
        <v>1</v>
      </c>
      <c r="F235" s="249" t="s">
        <v>699</v>
      </c>
      <c r="G235" s="247"/>
      <c r="H235" s="250">
        <v>112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AT235" s="256" t="s">
        <v>199</v>
      </c>
      <c r="AU235" s="256" t="s">
        <v>90</v>
      </c>
      <c r="AV235" s="12" t="s">
        <v>90</v>
      </c>
      <c r="AW235" s="12" t="s">
        <v>37</v>
      </c>
      <c r="AX235" s="12" t="s">
        <v>81</v>
      </c>
      <c r="AY235" s="256" t="s">
        <v>176</v>
      </c>
    </row>
    <row r="236" s="12" customFormat="1">
      <c r="B236" s="246"/>
      <c r="C236" s="247"/>
      <c r="D236" s="243" t="s">
        <v>199</v>
      </c>
      <c r="E236" s="248" t="s">
        <v>1</v>
      </c>
      <c r="F236" s="249" t="s">
        <v>700</v>
      </c>
      <c r="G236" s="247"/>
      <c r="H236" s="250">
        <v>43.200000000000003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199</v>
      </c>
      <c r="AU236" s="256" t="s">
        <v>90</v>
      </c>
      <c r="AV236" s="12" t="s">
        <v>90</v>
      </c>
      <c r="AW236" s="12" t="s">
        <v>37</v>
      </c>
      <c r="AX236" s="12" t="s">
        <v>81</v>
      </c>
      <c r="AY236" s="256" t="s">
        <v>176</v>
      </c>
    </row>
    <row r="237" s="12" customFormat="1">
      <c r="B237" s="246"/>
      <c r="C237" s="247"/>
      <c r="D237" s="243" t="s">
        <v>199</v>
      </c>
      <c r="E237" s="248" t="s">
        <v>1</v>
      </c>
      <c r="F237" s="249" t="s">
        <v>701</v>
      </c>
      <c r="G237" s="247"/>
      <c r="H237" s="250">
        <v>54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AT237" s="256" t="s">
        <v>199</v>
      </c>
      <c r="AU237" s="256" t="s">
        <v>90</v>
      </c>
      <c r="AV237" s="12" t="s">
        <v>90</v>
      </c>
      <c r="AW237" s="12" t="s">
        <v>37</v>
      </c>
      <c r="AX237" s="12" t="s">
        <v>81</v>
      </c>
      <c r="AY237" s="256" t="s">
        <v>176</v>
      </c>
    </row>
    <row r="238" s="13" customFormat="1">
      <c r="B238" s="267"/>
      <c r="C238" s="268"/>
      <c r="D238" s="243" t="s">
        <v>199</v>
      </c>
      <c r="E238" s="269" t="s">
        <v>1</v>
      </c>
      <c r="F238" s="270" t="s">
        <v>353</v>
      </c>
      <c r="G238" s="268"/>
      <c r="H238" s="271">
        <v>261.19999999999999</v>
      </c>
      <c r="I238" s="272"/>
      <c r="J238" s="268"/>
      <c r="K238" s="268"/>
      <c r="L238" s="273"/>
      <c r="M238" s="274"/>
      <c r="N238" s="275"/>
      <c r="O238" s="275"/>
      <c r="P238" s="275"/>
      <c r="Q238" s="275"/>
      <c r="R238" s="275"/>
      <c r="S238" s="275"/>
      <c r="T238" s="276"/>
      <c r="AT238" s="277" t="s">
        <v>199</v>
      </c>
      <c r="AU238" s="277" t="s">
        <v>90</v>
      </c>
      <c r="AV238" s="13" t="s">
        <v>183</v>
      </c>
      <c r="AW238" s="13" t="s">
        <v>37</v>
      </c>
      <c r="AX238" s="13" t="s">
        <v>88</v>
      </c>
      <c r="AY238" s="277" t="s">
        <v>176</v>
      </c>
    </row>
    <row r="239" s="1" customFormat="1" ht="24" customHeight="1">
      <c r="B239" s="37"/>
      <c r="C239" s="230" t="s">
        <v>423</v>
      </c>
      <c r="D239" s="230" t="s">
        <v>178</v>
      </c>
      <c r="E239" s="231" t="s">
        <v>355</v>
      </c>
      <c r="F239" s="232" t="s">
        <v>356</v>
      </c>
      <c r="G239" s="233" t="s">
        <v>181</v>
      </c>
      <c r="H239" s="234">
        <v>10448.799999999999</v>
      </c>
      <c r="I239" s="235"/>
      <c r="J239" s="236">
        <f>ROUND(I239*H239,2)</f>
        <v>0</v>
      </c>
      <c r="K239" s="232" t="s">
        <v>182</v>
      </c>
      <c r="L239" s="42"/>
      <c r="M239" s="237" t="s">
        <v>1</v>
      </c>
      <c r="N239" s="238" t="s">
        <v>46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183</v>
      </c>
      <c r="AT239" s="241" t="s">
        <v>178</v>
      </c>
      <c r="AU239" s="241" t="s">
        <v>90</v>
      </c>
      <c r="AY239" s="15" t="s">
        <v>176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5" t="s">
        <v>88</v>
      </c>
      <c r="BK239" s="242">
        <f>ROUND(I239*H239,2)</f>
        <v>0</v>
      </c>
      <c r="BL239" s="15" t="s">
        <v>183</v>
      </c>
      <c r="BM239" s="241" t="s">
        <v>702</v>
      </c>
    </row>
    <row r="240" s="12" customFormat="1">
      <c r="B240" s="246"/>
      <c r="C240" s="247"/>
      <c r="D240" s="243" t="s">
        <v>199</v>
      </c>
      <c r="E240" s="247"/>
      <c r="F240" s="249" t="s">
        <v>703</v>
      </c>
      <c r="G240" s="247"/>
      <c r="H240" s="250">
        <v>10448.799999999999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AT240" s="256" t="s">
        <v>199</v>
      </c>
      <c r="AU240" s="256" t="s">
        <v>90</v>
      </c>
      <c r="AV240" s="12" t="s">
        <v>90</v>
      </c>
      <c r="AW240" s="12" t="s">
        <v>4</v>
      </c>
      <c r="AX240" s="12" t="s">
        <v>88</v>
      </c>
      <c r="AY240" s="256" t="s">
        <v>176</v>
      </c>
    </row>
    <row r="241" s="1" customFormat="1" ht="24" customHeight="1">
      <c r="B241" s="37"/>
      <c r="C241" s="230" t="s">
        <v>432</v>
      </c>
      <c r="D241" s="230" t="s">
        <v>178</v>
      </c>
      <c r="E241" s="231" t="s">
        <v>360</v>
      </c>
      <c r="F241" s="232" t="s">
        <v>361</v>
      </c>
      <c r="G241" s="233" t="s">
        <v>181</v>
      </c>
      <c r="H241" s="234">
        <v>261.19999999999999</v>
      </c>
      <c r="I241" s="235"/>
      <c r="J241" s="236">
        <f>ROUND(I241*H241,2)</f>
        <v>0</v>
      </c>
      <c r="K241" s="232" t="s">
        <v>182</v>
      </c>
      <c r="L241" s="42"/>
      <c r="M241" s="237" t="s">
        <v>1</v>
      </c>
      <c r="N241" s="238" t="s">
        <v>46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183</v>
      </c>
      <c r="AT241" s="241" t="s">
        <v>178</v>
      </c>
      <c r="AU241" s="241" t="s">
        <v>90</v>
      </c>
      <c r="AY241" s="15" t="s">
        <v>176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5" t="s">
        <v>88</v>
      </c>
      <c r="BK241" s="242">
        <f>ROUND(I241*H241,2)</f>
        <v>0</v>
      </c>
      <c r="BL241" s="15" t="s">
        <v>183</v>
      </c>
      <c r="BM241" s="241" t="s">
        <v>704</v>
      </c>
    </row>
    <row r="242" s="1" customFormat="1" ht="24" customHeight="1">
      <c r="B242" s="37"/>
      <c r="C242" s="230" t="s">
        <v>439</v>
      </c>
      <c r="D242" s="230" t="s">
        <v>178</v>
      </c>
      <c r="E242" s="231" t="s">
        <v>364</v>
      </c>
      <c r="F242" s="232" t="s">
        <v>365</v>
      </c>
      <c r="G242" s="233" t="s">
        <v>319</v>
      </c>
      <c r="H242" s="234">
        <v>87.066999999999993</v>
      </c>
      <c r="I242" s="235"/>
      <c r="J242" s="236">
        <f>ROUND(I242*H242,2)</f>
        <v>0</v>
      </c>
      <c r="K242" s="232" t="s">
        <v>182</v>
      </c>
      <c r="L242" s="42"/>
      <c r="M242" s="237" t="s">
        <v>1</v>
      </c>
      <c r="N242" s="238" t="s">
        <v>46</v>
      </c>
      <c r="O242" s="85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AR242" s="241" t="s">
        <v>183</v>
      </c>
      <c r="AT242" s="241" t="s">
        <v>178</v>
      </c>
      <c r="AU242" s="241" t="s">
        <v>90</v>
      </c>
      <c r="AY242" s="15" t="s">
        <v>176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5" t="s">
        <v>88</v>
      </c>
      <c r="BK242" s="242">
        <f>ROUND(I242*H242,2)</f>
        <v>0</v>
      </c>
      <c r="BL242" s="15" t="s">
        <v>183</v>
      </c>
      <c r="BM242" s="241" t="s">
        <v>705</v>
      </c>
    </row>
    <row r="243" s="12" customFormat="1">
      <c r="B243" s="246"/>
      <c r="C243" s="247"/>
      <c r="D243" s="243" t="s">
        <v>199</v>
      </c>
      <c r="E243" s="248" t="s">
        <v>1</v>
      </c>
      <c r="F243" s="249" t="s">
        <v>706</v>
      </c>
      <c r="G243" s="247"/>
      <c r="H243" s="250">
        <v>87.066999999999993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AT243" s="256" t="s">
        <v>199</v>
      </c>
      <c r="AU243" s="256" t="s">
        <v>90</v>
      </c>
      <c r="AV243" s="12" t="s">
        <v>90</v>
      </c>
      <c r="AW243" s="12" t="s">
        <v>37</v>
      </c>
      <c r="AX243" s="12" t="s">
        <v>88</v>
      </c>
      <c r="AY243" s="256" t="s">
        <v>176</v>
      </c>
    </row>
    <row r="244" s="1" customFormat="1" ht="24" customHeight="1">
      <c r="B244" s="37"/>
      <c r="C244" s="230" t="s">
        <v>443</v>
      </c>
      <c r="D244" s="230" t="s">
        <v>178</v>
      </c>
      <c r="E244" s="231" t="s">
        <v>369</v>
      </c>
      <c r="F244" s="232" t="s">
        <v>370</v>
      </c>
      <c r="G244" s="233" t="s">
        <v>319</v>
      </c>
      <c r="H244" s="234">
        <v>3482.7199999999998</v>
      </c>
      <c r="I244" s="235"/>
      <c r="J244" s="236">
        <f>ROUND(I244*H244,2)</f>
        <v>0</v>
      </c>
      <c r="K244" s="232" t="s">
        <v>182</v>
      </c>
      <c r="L244" s="42"/>
      <c r="M244" s="237" t="s">
        <v>1</v>
      </c>
      <c r="N244" s="238" t="s">
        <v>46</v>
      </c>
      <c r="O244" s="85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AR244" s="241" t="s">
        <v>183</v>
      </c>
      <c r="AT244" s="241" t="s">
        <v>178</v>
      </c>
      <c r="AU244" s="241" t="s">
        <v>90</v>
      </c>
      <c r="AY244" s="15" t="s">
        <v>176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5" t="s">
        <v>88</v>
      </c>
      <c r="BK244" s="242">
        <f>ROUND(I244*H244,2)</f>
        <v>0</v>
      </c>
      <c r="BL244" s="15" t="s">
        <v>183</v>
      </c>
      <c r="BM244" s="241" t="s">
        <v>707</v>
      </c>
    </row>
    <row r="245" s="12" customFormat="1">
      <c r="B245" s="246"/>
      <c r="C245" s="247"/>
      <c r="D245" s="243" t="s">
        <v>199</v>
      </c>
      <c r="E245" s="247"/>
      <c r="F245" s="249" t="s">
        <v>708</v>
      </c>
      <c r="G245" s="247"/>
      <c r="H245" s="250">
        <v>3482.7199999999998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AT245" s="256" t="s">
        <v>199</v>
      </c>
      <c r="AU245" s="256" t="s">
        <v>90</v>
      </c>
      <c r="AV245" s="12" t="s">
        <v>90</v>
      </c>
      <c r="AW245" s="12" t="s">
        <v>4</v>
      </c>
      <c r="AX245" s="12" t="s">
        <v>88</v>
      </c>
      <c r="AY245" s="256" t="s">
        <v>176</v>
      </c>
    </row>
    <row r="246" s="1" customFormat="1" ht="24" customHeight="1">
      <c r="B246" s="37"/>
      <c r="C246" s="230" t="s">
        <v>449</v>
      </c>
      <c r="D246" s="230" t="s">
        <v>178</v>
      </c>
      <c r="E246" s="231" t="s">
        <v>374</v>
      </c>
      <c r="F246" s="232" t="s">
        <v>375</v>
      </c>
      <c r="G246" s="233" t="s">
        <v>319</v>
      </c>
      <c r="H246" s="234">
        <v>87.066999999999993</v>
      </c>
      <c r="I246" s="235"/>
      <c r="J246" s="236">
        <f>ROUND(I246*H246,2)</f>
        <v>0</v>
      </c>
      <c r="K246" s="232" t="s">
        <v>182</v>
      </c>
      <c r="L246" s="42"/>
      <c r="M246" s="237" t="s">
        <v>1</v>
      </c>
      <c r="N246" s="238" t="s">
        <v>46</v>
      </c>
      <c r="O246" s="85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AR246" s="241" t="s">
        <v>183</v>
      </c>
      <c r="AT246" s="241" t="s">
        <v>178</v>
      </c>
      <c r="AU246" s="241" t="s">
        <v>90</v>
      </c>
      <c r="AY246" s="15" t="s">
        <v>176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5" t="s">
        <v>88</v>
      </c>
      <c r="BK246" s="242">
        <f>ROUND(I246*H246,2)</f>
        <v>0</v>
      </c>
      <c r="BL246" s="15" t="s">
        <v>183</v>
      </c>
      <c r="BM246" s="241" t="s">
        <v>709</v>
      </c>
    </row>
    <row r="247" s="1" customFormat="1" ht="24" customHeight="1">
      <c r="B247" s="37"/>
      <c r="C247" s="230" t="s">
        <v>453</v>
      </c>
      <c r="D247" s="230" t="s">
        <v>178</v>
      </c>
      <c r="E247" s="231" t="s">
        <v>378</v>
      </c>
      <c r="F247" s="232" t="s">
        <v>379</v>
      </c>
      <c r="G247" s="233" t="s">
        <v>380</v>
      </c>
      <c r="H247" s="234">
        <v>20</v>
      </c>
      <c r="I247" s="235"/>
      <c r="J247" s="236">
        <f>ROUND(I247*H247,2)</f>
        <v>0</v>
      </c>
      <c r="K247" s="232" t="s">
        <v>182</v>
      </c>
      <c r="L247" s="42"/>
      <c r="M247" s="237" t="s">
        <v>1</v>
      </c>
      <c r="N247" s="238" t="s">
        <v>46</v>
      </c>
      <c r="O247" s="85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AR247" s="241" t="s">
        <v>183</v>
      </c>
      <c r="AT247" s="241" t="s">
        <v>178</v>
      </c>
      <c r="AU247" s="241" t="s">
        <v>90</v>
      </c>
      <c r="AY247" s="15" t="s">
        <v>176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5" t="s">
        <v>88</v>
      </c>
      <c r="BK247" s="242">
        <f>ROUND(I247*H247,2)</f>
        <v>0</v>
      </c>
      <c r="BL247" s="15" t="s">
        <v>183</v>
      </c>
      <c r="BM247" s="241" t="s">
        <v>710</v>
      </c>
    </row>
    <row r="248" s="1" customFormat="1" ht="24" customHeight="1">
      <c r="B248" s="37"/>
      <c r="C248" s="230" t="s">
        <v>457</v>
      </c>
      <c r="D248" s="230" t="s">
        <v>178</v>
      </c>
      <c r="E248" s="231" t="s">
        <v>393</v>
      </c>
      <c r="F248" s="232" t="s">
        <v>394</v>
      </c>
      <c r="G248" s="233" t="s">
        <v>181</v>
      </c>
      <c r="H248" s="234">
        <v>282</v>
      </c>
      <c r="I248" s="235"/>
      <c r="J248" s="236">
        <f>ROUND(I248*H248,2)</f>
        <v>0</v>
      </c>
      <c r="K248" s="232" t="s">
        <v>182</v>
      </c>
      <c r="L248" s="42"/>
      <c r="M248" s="237" t="s">
        <v>1</v>
      </c>
      <c r="N248" s="238" t="s">
        <v>46</v>
      </c>
      <c r="O248" s="85"/>
      <c r="P248" s="239">
        <f>O248*H248</f>
        <v>0</v>
      </c>
      <c r="Q248" s="239">
        <v>0.048000000000000001</v>
      </c>
      <c r="R248" s="239">
        <f>Q248*H248</f>
        <v>13.536</v>
      </c>
      <c r="S248" s="239">
        <v>0.048000000000000001</v>
      </c>
      <c r="T248" s="240">
        <f>S248*H248</f>
        <v>13.536</v>
      </c>
      <c r="AR248" s="241" t="s">
        <v>183</v>
      </c>
      <c r="AT248" s="241" t="s">
        <v>178</v>
      </c>
      <c r="AU248" s="241" t="s">
        <v>90</v>
      </c>
      <c r="AY248" s="15" t="s">
        <v>176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5" t="s">
        <v>88</v>
      </c>
      <c r="BK248" s="242">
        <f>ROUND(I248*H248,2)</f>
        <v>0</v>
      </c>
      <c r="BL248" s="15" t="s">
        <v>183</v>
      </c>
      <c r="BM248" s="241" t="s">
        <v>711</v>
      </c>
    </row>
    <row r="249" s="12" customFormat="1">
      <c r="B249" s="246"/>
      <c r="C249" s="247"/>
      <c r="D249" s="243" t="s">
        <v>199</v>
      </c>
      <c r="E249" s="248" t="s">
        <v>1</v>
      </c>
      <c r="F249" s="249" t="s">
        <v>698</v>
      </c>
      <c r="G249" s="247"/>
      <c r="H249" s="250">
        <v>52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199</v>
      </c>
      <c r="AU249" s="256" t="s">
        <v>90</v>
      </c>
      <c r="AV249" s="12" t="s">
        <v>90</v>
      </c>
      <c r="AW249" s="12" t="s">
        <v>37</v>
      </c>
      <c r="AX249" s="12" t="s">
        <v>81</v>
      </c>
      <c r="AY249" s="256" t="s">
        <v>176</v>
      </c>
    </row>
    <row r="250" s="12" customFormat="1">
      <c r="B250" s="246"/>
      <c r="C250" s="247"/>
      <c r="D250" s="243" t="s">
        <v>199</v>
      </c>
      <c r="E250" s="248" t="s">
        <v>1</v>
      </c>
      <c r="F250" s="249" t="s">
        <v>699</v>
      </c>
      <c r="G250" s="247"/>
      <c r="H250" s="250">
        <v>112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AT250" s="256" t="s">
        <v>199</v>
      </c>
      <c r="AU250" s="256" t="s">
        <v>90</v>
      </c>
      <c r="AV250" s="12" t="s">
        <v>90</v>
      </c>
      <c r="AW250" s="12" t="s">
        <v>37</v>
      </c>
      <c r="AX250" s="12" t="s">
        <v>81</v>
      </c>
      <c r="AY250" s="256" t="s">
        <v>176</v>
      </c>
    </row>
    <row r="251" s="12" customFormat="1">
      <c r="B251" s="246"/>
      <c r="C251" s="247"/>
      <c r="D251" s="243" t="s">
        <v>199</v>
      </c>
      <c r="E251" s="248" t="s">
        <v>1</v>
      </c>
      <c r="F251" s="249" t="s">
        <v>712</v>
      </c>
      <c r="G251" s="247"/>
      <c r="H251" s="250">
        <v>20.800000000000001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AT251" s="256" t="s">
        <v>199</v>
      </c>
      <c r="AU251" s="256" t="s">
        <v>90</v>
      </c>
      <c r="AV251" s="12" t="s">
        <v>90</v>
      </c>
      <c r="AW251" s="12" t="s">
        <v>37</v>
      </c>
      <c r="AX251" s="12" t="s">
        <v>81</v>
      </c>
      <c r="AY251" s="256" t="s">
        <v>176</v>
      </c>
    </row>
    <row r="252" s="12" customFormat="1">
      <c r="B252" s="246"/>
      <c r="C252" s="247"/>
      <c r="D252" s="243" t="s">
        <v>199</v>
      </c>
      <c r="E252" s="248" t="s">
        <v>1</v>
      </c>
      <c r="F252" s="249" t="s">
        <v>700</v>
      </c>
      <c r="G252" s="247"/>
      <c r="H252" s="250">
        <v>43.200000000000003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AT252" s="256" t="s">
        <v>199</v>
      </c>
      <c r="AU252" s="256" t="s">
        <v>90</v>
      </c>
      <c r="AV252" s="12" t="s">
        <v>90</v>
      </c>
      <c r="AW252" s="12" t="s">
        <v>37</v>
      </c>
      <c r="AX252" s="12" t="s">
        <v>81</v>
      </c>
      <c r="AY252" s="256" t="s">
        <v>176</v>
      </c>
    </row>
    <row r="253" s="12" customFormat="1">
      <c r="B253" s="246"/>
      <c r="C253" s="247"/>
      <c r="D253" s="243" t="s">
        <v>199</v>
      </c>
      <c r="E253" s="248" t="s">
        <v>1</v>
      </c>
      <c r="F253" s="249" t="s">
        <v>701</v>
      </c>
      <c r="G253" s="247"/>
      <c r="H253" s="250">
        <v>54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AT253" s="256" t="s">
        <v>199</v>
      </c>
      <c r="AU253" s="256" t="s">
        <v>90</v>
      </c>
      <c r="AV253" s="12" t="s">
        <v>90</v>
      </c>
      <c r="AW253" s="12" t="s">
        <v>37</v>
      </c>
      <c r="AX253" s="12" t="s">
        <v>81</v>
      </c>
      <c r="AY253" s="256" t="s">
        <v>176</v>
      </c>
    </row>
    <row r="254" s="13" customFormat="1">
      <c r="B254" s="267"/>
      <c r="C254" s="268"/>
      <c r="D254" s="243" t="s">
        <v>199</v>
      </c>
      <c r="E254" s="269" t="s">
        <v>1</v>
      </c>
      <c r="F254" s="270" t="s">
        <v>353</v>
      </c>
      <c r="G254" s="268"/>
      <c r="H254" s="271">
        <v>282</v>
      </c>
      <c r="I254" s="272"/>
      <c r="J254" s="268"/>
      <c r="K254" s="268"/>
      <c r="L254" s="273"/>
      <c r="M254" s="274"/>
      <c r="N254" s="275"/>
      <c r="O254" s="275"/>
      <c r="P254" s="275"/>
      <c r="Q254" s="275"/>
      <c r="R254" s="275"/>
      <c r="S254" s="275"/>
      <c r="T254" s="276"/>
      <c r="AT254" s="277" t="s">
        <v>199</v>
      </c>
      <c r="AU254" s="277" t="s">
        <v>90</v>
      </c>
      <c r="AV254" s="13" t="s">
        <v>183</v>
      </c>
      <c r="AW254" s="13" t="s">
        <v>37</v>
      </c>
      <c r="AX254" s="13" t="s">
        <v>88</v>
      </c>
      <c r="AY254" s="277" t="s">
        <v>176</v>
      </c>
    </row>
    <row r="255" s="1" customFormat="1" ht="24" customHeight="1">
      <c r="B255" s="37"/>
      <c r="C255" s="230" t="s">
        <v>461</v>
      </c>
      <c r="D255" s="230" t="s">
        <v>178</v>
      </c>
      <c r="E255" s="231" t="s">
        <v>397</v>
      </c>
      <c r="F255" s="232" t="s">
        <v>398</v>
      </c>
      <c r="G255" s="233" t="s">
        <v>181</v>
      </c>
      <c r="H255" s="234">
        <v>84.599999999999994</v>
      </c>
      <c r="I255" s="235"/>
      <c r="J255" s="236">
        <f>ROUND(I255*H255,2)</f>
        <v>0</v>
      </c>
      <c r="K255" s="232" t="s">
        <v>182</v>
      </c>
      <c r="L255" s="42"/>
      <c r="M255" s="237" t="s">
        <v>1</v>
      </c>
      <c r="N255" s="238" t="s">
        <v>46</v>
      </c>
      <c r="O255" s="85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AR255" s="241" t="s">
        <v>183</v>
      </c>
      <c r="AT255" s="241" t="s">
        <v>178</v>
      </c>
      <c r="AU255" s="241" t="s">
        <v>90</v>
      </c>
      <c r="AY255" s="15" t="s">
        <v>176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5" t="s">
        <v>88</v>
      </c>
      <c r="BK255" s="242">
        <f>ROUND(I255*H255,2)</f>
        <v>0</v>
      </c>
      <c r="BL255" s="15" t="s">
        <v>183</v>
      </c>
      <c r="BM255" s="241" t="s">
        <v>713</v>
      </c>
    </row>
    <row r="256" s="12" customFormat="1">
      <c r="B256" s="246"/>
      <c r="C256" s="247"/>
      <c r="D256" s="243" t="s">
        <v>199</v>
      </c>
      <c r="E256" s="247"/>
      <c r="F256" s="249" t="s">
        <v>714</v>
      </c>
      <c r="G256" s="247"/>
      <c r="H256" s="250">
        <v>84.599999999999994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AT256" s="256" t="s">
        <v>199</v>
      </c>
      <c r="AU256" s="256" t="s">
        <v>90</v>
      </c>
      <c r="AV256" s="12" t="s">
        <v>90</v>
      </c>
      <c r="AW256" s="12" t="s">
        <v>4</v>
      </c>
      <c r="AX256" s="12" t="s">
        <v>88</v>
      </c>
      <c r="AY256" s="256" t="s">
        <v>176</v>
      </c>
    </row>
    <row r="257" s="1" customFormat="1" ht="24" customHeight="1">
      <c r="B257" s="37"/>
      <c r="C257" s="230" t="s">
        <v>466</v>
      </c>
      <c r="D257" s="230" t="s">
        <v>178</v>
      </c>
      <c r="E257" s="231" t="s">
        <v>424</v>
      </c>
      <c r="F257" s="232" t="s">
        <v>425</v>
      </c>
      <c r="G257" s="233" t="s">
        <v>181</v>
      </c>
      <c r="H257" s="234">
        <v>132.91999999999999</v>
      </c>
      <c r="I257" s="235"/>
      <c r="J257" s="236">
        <f>ROUND(I257*H257,2)</f>
        <v>0</v>
      </c>
      <c r="K257" s="232" t="s">
        <v>182</v>
      </c>
      <c r="L257" s="42"/>
      <c r="M257" s="237" t="s">
        <v>1</v>
      </c>
      <c r="N257" s="238" t="s">
        <v>46</v>
      </c>
      <c r="O257" s="85"/>
      <c r="P257" s="239">
        <f>O257*H257</f>
        <v>0</v>
      </c>
      <c r="Q257" s="239">
        <v>0.122734</v>
      </c>
      <c r="R257" s="239">
        <f>Q257*H257</f>
        <v>16.313803279999998</v>
      </c>
      <c r="S257" s="239">
        <v>0</v>
      </c>
      <c r="T257" s="240">
        <f>S257*H257</f>
        <v>0</v>
      </c>
      <c r="AR257" s="241" t="s">
        <v>183</v>
      </c>
      <c r="AT257" s="241" t="s">
        <v>178</v>
      </c>
      <c r="AU257" s="241" t="s">
        <v>90</v>
      </c>
      <c r="AY257" s="15" t="s">
        <v>176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5" t="s">
        <v>88</v>
      </c>
      <c r="BK257" s="242">
        <f>ROUND(I257*H257,2)</f>
        <v>0</v>
      </c>
      <c r="BL257" s="15" t="s">
        <v>183</v>
      </c>
      <c r="BM257" s="241" t="s">
        <v>715</v>
      </c>
    </row>
    <row r="258" s="12" customFormat="1">
      <c r="B258" s="246"/>
      <c r="C258" s="247"/>
      <c r="D258" s="243" t="s">
        <v>199</v>
      </c>
      <c r="E258" s="248" t="s">
        <v>1</v>
      </c>
      <c r="F258" s="249" t="s">
        <v>716</v>
      </c>
      <c r="G258" s="247"/>
      <c r="H258" s="250">
        <v>12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AT258" s="256" t="s">
        <v>199</v>
      </c>
      <c r="AU258" s="256" t="s">
        <v>90</v>
      </c>
      <c r="AV258" s="12" t="s">
        <v>90</v>
      </c>
      <c r="AW258" s="12" t="s">
        <v>37</v>
      </c>
      <c r="AX258" s="12" t="s">
        <v>81</v>
      </c>
      <c r="AY258" s="256" t="s">
        <v>176</v>
      </c>
    </row>
    <row r="259" s="12" customFormat="1">
      <c r="B259" s="246"/>
      <c r="C259" s="247"/>
      <c r="D259" s="243" t="s">
        <v>199</v>
      </c>
      <c r="E259" s="248" t="s">
        <v>1</v>
      </c>
      <c r="F259" s="249" t="s">
        <v>717</v>
      </c>
      <c r="G259" s="247"/>
      <c r="H259" s="250">
        <v>89.599999999999994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AT259" s="256" t="s">
        <v>199</v>
      </c>
      <c r="AU259" s="256" t="s">
        <v>90</v>
      </c>
      <c r="AV259" s="12" t="s">
        <v>90</v>
      </c>
      <c r="AW259" s="12" t="s">
        <v>37</v>
      </c>
      <c r="AX259" s="12" t="s">
        <v>81</v>
      </c>
      <c r="AY259" s="256" t="s">
        <v>176</v>
      </c>
    </row>
    <row r="260" s="12" customFormat="1">
      <c r="B260" s="246"/>
      <c r="C260" s="247"/>
      <c r="D260" s="243" t="s">
        <v>199</v>
      </c>
      <c r="E260" s="248" t="s">
        <v>1</v>
      </c>
      <c r="F260" s="249" t="s">
        <v>718</v>
      </c>
      <c r="G260" s="247"/>
      <c r="H260" s="250">
        <v>15.119999999999999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AT260" s="256" t="s">
        <v>199</v>
      </c>
      <c r="AU260" s="256" t="s">
        <v>90</v>
      </c>
      <c r="AV260" s="12" t="s">
        <v>90</v>
      </c>
      <c r="AW260" s="12" t="s">
        <v>37</v>
      </c>
      <c r="AX260" s="12" t="s">
        <v>81</v>
      </c>
      <c r="AY260" s="256" t="s">
        <v>176</v>
      </c>
    </row>
    <row r="261" s="12" customFormat="1">
      <c r="B261" s="246"/>
      <c r="C261" s="247"/>
      <c r="D261" s="243" t="s">
        <v>199</v>
      </c>
      <c r="E261" s="248" t="s">
        <v>1</v>
      </c>
      <c r="F261" s="249" t="s">
        <v>719</v>
      </c>
      <c r="G261" s="247"/>
      <c r="H261" s="250">
        <v>16.199999999999999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199</v>
      </c>
      <c r="AU261" s="256" t="s">
        <v>90</v>
      </c>
      <c r="AV261" s="12" t="s">
        <v>90</v>
      </c>
      <c r="AW261" s="12" t="s">
        <v>37</v>
      </c>
      <c r="AX261" s="12" t="s">
        <v>81</v>
      </c>
      <c r="AY261" s="256" t="s">
        <v>176</v>
      </c>
    </row>
    <row r="262" s="13" customFormat="1">
      <c r="B262" s="267"/>
      <c r="C262" s="268"/>
      <c r="D262" s="243" t="s">
        <v>199</v>
      </c>
      <c r="E262" s="269" t="s">
        <v>1</v>
      </c>
      <c r="F262" s="270" t="s">
        <v>353</v>
      </c>
      <c r="G262" s="268"/>
      <c r="H262" s="271">
        <v>132.91999999999999</v>
      </c>
      <c r="I262" s="272"/>
      <c r="J262" s="268"/>
      <c r="K262" s="268"/>
      <c r="L262" s="273"/>
      <c r="M262" s="274"/>
      <c r="N262" s="275"/>
      <c r="O262" s="275"/>
      <c r="P262" s="275"/>
      <c r="Q262" s="275"/>
      <c r="R262" s="275"/>
      <c r="S262" s="275"/>
      <c r="T262" s="276"/>
      <c r="AT262" s="277" t="s">
        <v>199</v>
      </c>
      <c r="AU262" s="277" t="s">
        <v>90</v>
      </c>
      <c r="AV262" s="13" t="s">
        <v>183</v>
      </c>
      <c r="AW262" s="13" t="s">
        <v>37</v>
      </c>
      <c r="AX262" s="13" t="s">
        <v>88</v>
      </c>
      <c r="AY262" s="277" t="s">
        <v>176</v>
      </c>
    </row>
    <row r="263" s="1" customFormat="1" ht="24" customHeight="1">
      <c r="B263" s="37"/>
      <c r="C263" s="230" t="s">
        <v>472</v>
      </c>
      <c r="D263" s="230" t="s">
        <v>178</v>
      </c>
      <c r="E263" s="231" t="s">
        <v>402</v>
      </c>
      <c r="F263" s="232" t="s">
        <v>403</v>
      </c>
      <c r="G263" s="233" t="s">
        <v>181</v>
      </c>
      <c r="H263" s="234">
        <v>132.91999999999999</v>
      </c>
      <c r="I263" s="235"/>
      <c r="J263" s="236">
        <f>ROUND(I263*H263,2)</f>
        <v>0</v>
      </c>
      <c r="K263" s="232" t="s">
        <v>182</v>
      </c>
      <c r="L263" s="42"/>
      <c r="M263" s="237" t="s">
        <v>1</v>
      </c>
      <c r="N263" s="238" t="s">
        <v>46</v>
      </c>
      <c r="O263" s="85"/>
      <c r="P263" s="239">
        <f>O263*H263</f>
        <v>0</v>
      </c>
      <c r="Q263" s="239">
        <v>0</v>
      </c>
      <c r="R263" s="239">
        <f>Q263*H263</f>
        <v>0</v>
      </c>
      <c r="S263" s="239">
        <v>0.059999999999999998</v>
      </c>
      <c r="T263" s="240">
        <f>S263*H263</f>
        <v>7.9751999999999992</v>
      </c>
      <c r="AR263" s="241" t="s">
        <v>183</v>
      </c>
      <c r="AT263" s="241" t="s">
        <v>178</v>
      </c>
      <c r="AU263" s="241" t="s">
        <v>90</v>
      </c>
      <c r="AY263" s="15" t="s">
        <v>176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5" t="s">
        <v>88</v>
      </c>
      <c r="BK263" s="242">
        <f>ROUND(I263*H263,2)</f>
        <v>0</v>
      </c>
      <c r="BL263" s="15" t="s">
        <v>183</v>
      </c>
      <c r="BM263" s="241" t="s">
        <v>720</v>
      </c>
    </row>
    <row r="264" s="1" customFormat="1" ht="24" customHeight="1">
      <c r="B264" s="37"/>
      <c r="C264" s="230" t="s">
        <v>476</v>
      </c>
      <c r="D264" s="230" t="s">
        <v>178</v>
      </c>
      <c r="E264" s="231" t="s">
        <v>406</v>
      </c>
      <c r="F264" s="232" t="s">
        <v>407</v>
      </c>
      <c r="G264" s="233" t="s">
        <v>181</v>
      </c>
      <c r="H264" s="234">
        <v>16</v>
      </c>
      <c r="I264" s="235"/>
      <c r="J264" s="236">
        <f>ROUND(I264*H264,2)</f>
        <v>0</v>
      </c>
      <c r="K264" s="232" t="s">
        <v>182</v>
      </c>
      <c r="L264" s="42"/>
      <c r="M264" s="237" t="s">
        <v>1</v>
      </c>
      <c r="N264" s="238" t="s">
        <v>46</v>
      </c>
      <c r="O264" s="85"/>
      <c r="P264" s="239">
        <f>O264*H264</f>
        <v>0</v>
      </c>
      <c r="Q264" s="239">
        <v>0.030779999999999998</v>
      </c>
      <c r="R264" s="239">
        <f>Q264*H264</f>
        <v>0.49247999999999997</v>
      </c>
      <c r="S264" s="239">
        <v>0</v>
      </c>
      <c r="T264" s="240">
        <f>S264*H264</f>
        <v>0</v>
      </c>
      <c r="AR264" s="241" t="s">
        <v>183</v>
      </c>
      <c r="AT264" s="241" t="s">
        <v>178</v>
      </c>
      <c r="AU264" s="241" t="s">
        <v>90</v>
      </c>
      <c r="AY264" s="15" t="s">
        <v>176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5" t="s">
        <v>88</v>
      </c>
      <c r="BK264" s="242">
        <f>ROUND(I264*H264,2)</f>
        <v>0</v>
      </c>
      <c r="BL264" s="15" t="s">
        <v>183</v>
      </c>
      <c r="BM264" s="241" t="s">
        <v>721</v>
      </c>
    </row>
    <row r="265" s="12" customFormat="1">
      <c r="B265" s="246"/>
      <c r="C265" s="247"/>
      <c r="D265" s="243" t="s">
        <v>199</v>
      </c>
      <c r="E265" s="248" t="s">
        <v>1</v>
      </c>
      <c r="F265" s="249" t="s">
        <v>409</v>
      </c>
      <c r="G265" s="247"/>
      <c r="H265" s="250">
        <v>16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AT265" s="256" t="s">
        <v>199</v>
      </c>
      <c r="AU265" s="256" t="s">
        <v>90</v>
      </c>
      <c r="AV265" s="12" t="s">
        <v>90</v>
      </c>
      <c r="AW265" s="12" t="s">
        <v>37</v>
      </c>
      <c r="AX265" s="12" t="s">
        <v>88</v>
      </c>
      <c r="AY265" s="256" t="s">
        <v>176</v>
      </c>
    </row>
    <row r="266" s="1" customFormat="1" ht="24" customHeight="1">
      <c r="B266" s="37"/>
      <c r="C266" s="230" t="s">
        <v>480</v>
      </c>
      <c r="D266" s="230" t="s">
        <v>178</v>
      </c>
      <c r="E266" s="231" t="s">
        <v>411</v>
      </c>
      <c r="F266" s="232" t="s">
        <v>412</v>
      </c>
      <c r="G266" s="233" t="s">
        <v>181</v>
      </c>
      <c r="H266" s="234">
        <v>16</v>
      </c>
      <c r="I266" s="235"/>
      <c r="J266" s="236">
        <f>ROUND(I266*H266,2)</f>
        <v>0</v>
      </c>
      <c r="K266" s="232" t="s">
        <v>182</v>
      </c>
      <c r="L266" s="42"/>
      <c r="M266" s="237" t="s">
        <v>1</v>
      </c>
      <c r="N266" s="238" t="s">
        <v>46</v>
      </c>
      <c r="O266" s="85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AR266" s="241" t="s">
        <v>183</v>
      </c>
      <c r="AT266" s="241" t="s">
        <v>178</v>
      </c>
      <c r="AU266" s="241" t="s">
        <v>90</v>
      </c>
      <c r="AY266" s="15" t="s">
        <v>176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5" t="s">
        <v>88</v>
      </c>
      <c r="BK266" s="242">
        <f>ROUND(I266*H266,2)</f>
        <v>0</v>
      </c>
      <c r="BL266" s="15" t="s">
        <v>183</v>
      </c>
      <c r="BM266" s="241" t="s">
        <v>722</v>
      </c>
    </row>
    <row r="267" s="1" customFormat="1" ht="24" customHeight="1">
      <c r="B267" s="37"/>
      <c r="C267" s="230" t="s">
        <v>723</v>
      </c>
      <c r="D267" s="230" t="s">
        <v>178</v>
      </c>
      <c r="E267" s="231" t="s">
        <v>419</v>
      </c>
      <c r="F267" s="232" t="s">
        <v>420</v>
      </c>
      <c r="G267" s="233" t="s">
        <v>195</v>
      </c>
      <c r="H267" s="234">
        <v>3</v>
      </c>
      <c r="I267" s="235"/>
      <c r="J267" s="236">
        <f>ROUND(I267*H267,2)</f>
        <v>0</v>
      </c>
      <c r="K267" s="232" t="s">
        <v>182</v>
      </c>
      <c r="L267" s="42"/>
      <c r="M267" s="237" t="s">
        <v>1</v>
      </c>
      <c r="N267" s="238" t="s">
        <v>46</v>
      </c>
      <c r="O267" s="85"/>
      <c r="P267" s="239">
        <f>O267*H267</f>
        <v>0</v>
      </c>
      <c r="Q267" s="239">
        <v>0.50375000000000003</v>
      </c>
      <c r="R267" s="239">
        <f>Q267*H267</f>
        <v>1.51125</v>
      </c>
      <c r="S267" s="239">
        <v>0.5</v>
      </c>
      <c r="T267" s="240">
        <f>S267*H267</f>
        <v>1.5</v>
      </c>
      <c r="AR267" s="241" t="s">
        <v>183</v>
      </c>
      <c r="AT267" s="241" t="s">
        <v>178</v>
      </c>
      <c r="AU267" s="241" t="s">
        <v>90</v>
      </c>
      <c r="AY267" s="15" t="s">
        <v>176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5" t="s">
        <v>88</v>
      </c>
      <c r="BK267" s="242">
        <f>ROUND(I267*H267,2)</f>
        <v>0</v>
      </c>
      <c r="BL267" s="15" t="s">
        <v>183</v>
      </c>
      <c r="BM267" s="241" t="s">
        <v>724</v>
      </c>
    </row>
    <row r="268" s="12" customFormat="1">
      <c r="B268" s="246"/>
      <c r="C268" s="247"/>
      <c r="D268" s="243" t="s">
        <v>199</v>
      </c>
      <c r="E268" s="248" t="s">
        <v>1</v>
      </c>
      <c r="F268" s="249" t="s">
        <v>725</v>
      </c>
      <c r="G268" s="247"/>
      <c r="H268" s="250">
        <v>3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199</v>
      </c>
      <c r="AU268" s="256" t="s">
        <v>90</v>
      </c>
      <c r="AV268" s="12" t="s">
        <v>90</v>
      </c>
      <c r="AW268" s="12" t="s">
        <v>37</v>
      </c>
      <c r="AX268" s="12" t="s">
        <v>88</v>
      </c>
      <c r="AY268" s="256" t="s">
        <v>176</v>
      </c>
    </row>
    <row r="269" s="1" customFormat="1" ht="16.5" customHeight="1">
      <c r="B269" s="37"/>
      <c r="C269" s="230" t="s">
        <v>726</v>
      </c>
      <c r="D269" s="230" t="s">
        <v>178</v>
      </c>
      <c r="E269" s="231" t="s">
        <v>415</v>
      </c>
      <c r="F269" s="232" t="s">
        <v>416</v>
      </c>
      <c r="G269" s="233" t="s">
        <v>195</v>
      </c>
      <c r="H269" s="234">
        <v>3</v>
      </c>
      <c r="I269" s="235"/>
      <c r="J269" s="236">
        <f>ROUND(I269*H269,2)</f>
        <v>0</v>
      </c>
      <c r="K269" s="232" t="s">
        <v>182</v>
      </c>
      <c r="L269" s="42"/>
      <c r="M269" s="237" t="s">
        <v>1</v>
      </c>
      <c r="N269" s="238" t="s">
        <v>46</v>
      </c>
      <c r="O269" s="85"/>
      <c r="P269" s="239">
        <f>O269*H269</f>
        <v>0</v>
      </c>
      <c r="Q269" s="239">
        <v>0</v>
      </c>
      <c r="R269" s="239">
        <f>Q269*H269</f>
        <v>0</v>
      </c>
      <c r="S269" s="239">
        <v>0</v>
      </c>
      <c r="T269" s="240">
        <f>S269*H269</f>
        <v>0</v>
      </c>
      <c r="AR269" s="241" t="s">
        <v>183</v>
      </c>
      <c r="AT269" s="241" t="s">
        <v>178</v>
      </c>
      <c r="AU269" s="241" t="s">
        <v>90</v>
      </c>
      <c r="AY269" s="15" t="s">
        <v>176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5" t="s">
        <v>88</v>
      </c>
      <c r="BK269" s="242">
        <f>ROUND(I269*H269,2)</f>
        <v>0</v>
      </c>
      <c r="BL269" s="15" t="s">
        <v>183</v>
      </c>
      <c r="BM269" s="241" t="s">
        <v>727</v>
      </c>
    </row>
    <row r="270" s="1" customFormat="1" ht="24" customHeight="1">
      <c r="B270" s="37"/>
      <c r="C270" s="230" t="s">
        <v>728</v>
      </c>
      <c r="D270" s="230" t="s">
        <v>178</v>
      </c>
      <c r="E270" s="231" t="s">
        <v>729</v>
      </c>
      <c r="F270" s="232" t="s">
        <v>730</v>
      </c>
      <c r="G270" s="233" t="s">
        <v>195</v>
      </c>
      <c r="H270" s="234">
        <v>3</v>
      </c>
      <c r="I270" s="235"/>
      <c r="J270" s="236">
        <f>ROUND(I270*H270,2)</f>
        <v>0</v>
      </c>
      <c r="K270" s="232" t="s">
        <v>182</v>
      </c>
      <c r="L270" s="42"/>
      <c r="M270" s="237" t="s">
        <v>1</v>
      </c>
      <c r="N270" s="238" t="s">
        <v>46</v>
      </c>
      <c r="O270" s="85"/>
      <c r="P270" s="239">
        <f>O270*H270</f>
        <v>0</v>
      </c>
      <c r="Q270" s="239">
        <v>2.9965799999999998</v>
      </c>
      <c r="R270" s="239">
        <f>Q270*H270</f>
        <v>8.9897399999999994</v>
      </c>
      <c r="S270" s="239">
        <v>1.95</v>
      </c>
      <c r="T270" s="240">
        <f>S270*H270</f>
        <v>5.8499999999999996</v>
      </c>
      <c r="AR270" s="241" t="s">
        <v>183</v>
      </c>
      <c r="AT270" s="241" t="s">
        <v>178</v>
      </c>
      <c r="AU270" s="241" t="s">
        <v>90</v>
      </c>
      <c r="AY270" s="15" t="s">
        <v>176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5" t="s">
        <v>88</v>
      </c>
      <c r="BK270" s="242">
        <f>ROUND(I270*H270,2)</f>
        <v>0</v>
      </c>
      <c r="BL270" s="15" t="s">
        <v>183</v>
      </c>
      <c r="BM270" s="241" t="s">
        <v>731</v>
      </c>
    </row>
    <row r="271" s="12" customFormat="1">
      <c r="B271" s="246"/>
      <c r="C271" s="247"/>
      <c r="D271" s="243" t="s">
        <v>199</v>
      </c>
      <c r="E271" s="248" t="s">
        <v>1</v>
      </c>
      <c r="F271" s="249" t="s">
        <v>732</v>
      </c>
      <c r="G271" s="247"/>
      <c r="H271" s="250">
        <v>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AT271" s="256" t="s">
        <v>199</v>
      </c>
      <c r="AU271" s="256" t="s">
        <v>90</v>
      </c>
      <c r="AV271" s="12" t="s">
        <v>90</v>
      </c>
      <c r="AW271" s="12" t="s">
        <v>37</v>
      </c>
      <c r="AX271" s="12" t="s">
        <v>81</v>
      </c>
      <c r="AY271" s="256" t="s">
        <v>176</v>
      </c>
    </row>
    <row r="272" s="12" customFormat="1">
      <c r="B272" s="246"/>
      <c r="C272" s="247"/>
      <c r="D272" s="243" t="s">
        <v>199</v>
      </c>
      <c r="E272" s="248" t="s">
        <v>1</v>
      </c>
      <c r="F272" s="249" t="s">
        <v>733</v>
      </c>
      <c r="G272" s="247"/>
      <c r="H272" s="250">
        <v>2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199</v>
      </c>
      <c r="AU272" s="256" t="s">
        <v>90</v>
      </c>
      <c r="AV272" s="12" t="s">
        <v>90</v>
      </c>
      <c r="AW272" s="12" t="s">
        <v>37</v>
      </c>
      <c r="AX272" s="12" t="s">
        <v>81</v>
      </c>
      <c r="AY272" s="256" t="s">
        <v>176</v>
      </c>
    </row>
    <row r="273" s="13" customFormat="1">
      <c r="B273" s="267"/>
      <c r="C273" s="268"/>
      <c r="D273" s="243" t="s">
        <v>199</v>
      </c>
      <c r="E273" s="269" t="s">
        <v>1</v>
      </c>
      <c r="F273" s="270" t="s">
        <v>353</v>
      </c>
      <c r="G273" s="268"/>
      <c r="H273" s="271">
        <v>3</v>
      </c>
      <c r="I273" s="272"/>
      <c r="J273" s="268"/>
      <c r="K273" s="268"/>
      <c r="L273" s="273"/>
      <c r="M273" s="274"/>
      <c r="N273" s="275"/>
      <c r="O273" s="275"/>
      <c r="P273" s="275"/>
      <c r="Q273" s="275"/>
      <c r="R273" s="275"/>
      <c r="S273" s="275"/>
      <c r="T273" s="276"/>
      <c r="AT273" s="277" t="s">
        <v>199</v>
      </c>
      <c r="AU273" s="277" t="s">
        <v>90</v>
      </c>
      <c r="AV273" s="13" t="s">
        <v>183</v>
      </c>
      <c r="AW273" s="13" t="s">
        <v>37</v>
      </c>
      <c r="AX273" s="13" t="s">
        <v>88</v>
      </c>
      <c r="AY273" s="277" t="s">
        <v>176</v>
      </c>
    </row>
    <row r="274" s="1" customFormat="1" ht="24" customHeight="1">
      <c r="B274" s="37"/>
      <c r="C274" s="230" t="s">
        <v>734</v>
      </c>
      <c r="D274" s="230" t="s">
        <v>178</v>
      </c>
      <c r="E274" s="231" t="s">
        <v>735</v>
      </c>
      <c r="F274" s="232" t="s">
        <v>736</v>
      </c>
      <c r="G274" s="233" t="s">
        <v>181</v>
      </c>
      <c r="H274" s="234">
        <v>89.200000000000003</v>
      </c>
      <c r="I274" s="235"/>
      <c r="J274" s="236">
        <f>ROUND(I274*H274,2)</f>
        <v>0</v>
      </c>
      <c r="K274" s="232" t="s">
        <v>182</v>
      </c>
      <c r="L274" s="42"/>
      <c r="M274" s="237" t="s">
        <v>1</v>
      </c>
      <c r="N274" s="238" t="s">
        <v>46</v>
      </c>
      <c r="O274" s="85"/>
      <c r="P274" s="239">
        <f>O274*H274</f>
        <v>0</v>
      </c>
      <c r="Q274" s="239">
        <v>0.00315</v>
      </c>
      <c r="R274" s="239">
        <f>Q274*H274</f>
        <v>0.28098000000000001</v>
      </c>
      <c r="S274" s="239">
        <v>0</v>
      </c>
      <c r="T274" s="240">
        <f>S274*H274</f>
        <v>0</v>
      </c>
      <c r="AR274" s="241" t="s">
        <v>183</v>
      </c>
      <c r="AT274" s="241" t="s">
        <v>178</v>
      </c>
      <c r="AU274" s="241" t="s">
        <v>90</v>
      </c>
      <c r="AY274" s="15" t="s">
        <v>176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5" t="s">
        <v>88</v>
      </c>
      <c r="BK274" s="242">
        <f>ROUND(I274*H274,2)</f>
        <v>0</v>
      </c>
      <c r="BL274" s="15" t="s">
        <v>183</v>
      </c>
      <c r="BM274" s="241" t="s">
        <v>737</v>
      </c>
    </row>
    <row r="275" s="12" customFormat="1">
      <c r="B275" s="246"/>
      <c r="C275" s="247"/>
      <c r="D275" s="243" t="s">
        <v>199</v>
      </c>
      <c r="E275" s="248" t="s">
        <v>1</v>
      </c>
      <c r="F275" s="249" t="s">
        <v>738</v>
      </c>
      <c r="G275" s="247"/>
      <c r="H275" s="250">
        <v>31.199999999999999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AT275" s="256" t="s">
        <v>199</v>
      </c>
      <c r="AU275" s="256" t="s">
        <v>90</v>
      </c>
      <c r="AV275" s="12" t="s">
        <v>90</v>
      </c>
      <c r="AW275" s="12" t="s">
        <v>37</v>
      </c>
      <c r="AX275" s="12" t="s">
        <v>81</v>
      </c>
      <c r="AY275" s="256" t="s">
        <v>176</v>
      </c>
    </row>
    <row r="276" s="12" customFormat="1">
      <c r="B276" s="246"/>
      <c r="C276" s="247"/>
      <c r="D276" s="243" t="s">
        <v>199</v>
      </c>
      <c r="E276" s="248" t="s">
        <v>1</v>
      </c>
      <c r="F276" s="249" t="s">
        <v>739</v>
      </c>
      <c r="G276" s="247"/>
      <c r="H276" s="250">
        <v>58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AT276" s="256" t="s">
        <v>199</v>
      </c>
      <c r="AU276" s="256" t="s">
        <v>90</v>
      </c>
      <c r="AV276" s="12" t="s">
        <v>90</v>
      </c>
      <c r="AW276" s="12" t="s">
        <v>37</v>
      </c>
      <c r="AX276" s="12" t="s">
        <v>81</v>
      </c>
      <c r="AY276" s="256" t="s">
        <v>176</v>
      </c>
    </row>
    <row r="277" s="13" customFormat="1">
      <c r="B277" s="267"/>
      <c r="C277" s="268"/>
      <c r="D277" s="243" t="s">
        <v>199</v>
      </c>
      <c r="E277" s="269" t="s">
        <v>1</v>
      </c>
      <c r="F277" s="270" t="s">
        <v>353</v>
      </c>
      <c r="G277" s="268"/>
      <c r="H277" s="271">
        <v>89.200000000000003</v>
      </c>
      <c r="I277" s="272"/>
      <c r="J277" s="268"/>
      <c r="K277" s="268"/>
      <c r="L277" s="273"/>
      <c r="M277" s="274"/>
      <c r="N277" s="275"/>
      <c r="O277" s="275"/>
      <c r="P277" s="275"/>
      <c r="Q277" s="275"/>
      <c r="R277" s="275"/>
      <c r="S277" s="275"/>
      <c r="T277" s="276"/>
      <c r="AT277" s="277" t="s">
        <v>199</v>
      </c>
      <c r="AU277" s="277" t="s">
        <v>90</v>
      </c>
      <c r="AV277" s="13" t="s">
        <v>183</v>
      </c>
      <c r="AW277" s="13" t="s">
        <v>37</v>
      </c>
      <c r="AX277" s="13" t="s">
        <v>88</v>
      </c>
      <c r="AY277" s="277" t="s">
        <v>176</v>
      </c>
    </row>
    <row r="278" s="1" customFormat="1" ht="24" customHeight="1">
      <c r="B278" s="37"/>
      <c r="C278" s="230" t="s">
        <v>740</v>
      </c>
      <c r="D278" s="230" t="s">
        <v>178</v>
      </c>
      <c r="E278" s="231" t="s">
        <v>741</v>
      </c>
      <c r="F278" s="232" t="s">
        <v>742</v>
      </c>
      <c r="G278" s="233" t="s">
        <v>181</v>
      </c>
      <c r="H278" s="234">
        <v>89.200000000000003</v>
      </c>
      <c r="I278" s="235"/>
      <c r="J278" s="236">
        <f>ROUND(I278*H278,2)</f>
        <v>0</v>
      </c>
      <c r="K278" s="232" t="s">
        <v>182</v>
      </c>
      <c r="L278" s="42"/>
      <c r="M278" s="237" t="s">
        <v>1</v>
      </c>
      <c r="N278" s="238" t="s">
        <v>46</v>
      </c>
      <c r="O278" s="85"/>
      <c r="P278" s="239">
        <f>O278*H278</f>
        <v>0</v>
      </c>
      <c r="Q278" s="239">
        <v>0.039899999999999998</v>
      </c>
      <c r="R278" s="239">
        <f>Q278*H278</f>
        <v>3.5590799999999998</v>
      </c>
      <c r="S278" s="239">
        <v>0</v>
      </c>
      <c r="T278" s="240">
        <f>S278*H278</f>
        <v>0</v>
      </c>
      <c r="AR278" s="241" t="s">
        <v>183</v>
      </c>
      <c r="AT278" s="241" t="s">
        <v>178</v>
      </c>
      <c r="AU278" s="241" t="s">
        <v>90</v>
      </c>
      <c r="AY278" s="15" t="s">
        <v>176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5" t="s">
        <v>88</v>
      </c>
      <c r="BK278" s="242">
        <f>ROUND(I278*H278,2)</f>
        <v>0</v>
      </c>
      <c r="BL278" s="15" t="s">
        <v>183</v>
      </c>
      <c r="BM278" s="241" t="s">
        <v>743</v>
      </c>
    </row>
    <row r="279" s="12" customFormat="1">
      <c r="B279" s="246"/>
      <c r="C279" s="247"/>
      <c r="D279" s="243" t="s">
        <v>199</v>
      </c>
      <c r="E279" s="248" t="s">
        <v>1</v>
      </c>
      <c r="F279" s="249" t="s">
        <v>738</v>
      </c>
      <c r="G279" s="247"/>
      <c r="H279" s="250">
        <v>31.199999999999999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AT279" s="256" t="s">
        <v>199</v>
      </c>
      <c r="AU279" s="256" t="s">
        <v>90</v>
      </c>
      <c r="AV279" s="12" t="s">
        <v>90</v>
      </c>
      <c r="AW279" s="12" t="s">
        <v>37</v>
      </c>
      <c r="AX279" s="12" t="s">
        <v>81</v>
      </c>
      <c r="AY279" s="256" t="s">
        <v>176</v>
      </c>
    </row>
    <row r="280" s="12" customFormat="1">
      <c r="B280" s="246"/>
      <c r="C280" s="247"/>
      <c r="D280" s="243" t="s">
        <v>199</v>
      </c>
      <c r="E280" s="248" t="s">
        <v>1</v>
      </c>
      <c r="F280" s="249" t="s">
        <v>739</v>
      </c>
      <c r="G280" s="247"/>
      <c r="H280" s="250">
        <v>58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AT280" s="256" t="s">
        <v>199</v>
      </c>
      <c r="AU280" s="256" t="s">
        <v>90</v>
      </c>
      <c r="AV280" s="12" t="s">
        <v>90</v>
      </c>
      <c r="AW280" s="12" t="s">
        <v>37</v>
      </c>
      <c r="AX280" s="12" t="s">
        <v>81</v>
      </c>
      <c r="AY280" s="256" t="s">
        <v>176</v>
      </c>
    </row>
    <row r="281" s="13" customFormat="1">
      <c r="B281" s="267"/>
      <c r="C281" s="268"/>
      <c r="D281" s="243" t="s">
        <v>199</v>
      </c>
      <c r="E281" s="269" t="s">
        <v>1</v>
      </c>
      <c r="F281" s="270" t="s">
        <v>353</v>
      </c>
      <c r="G281" s="268"/>
      <c r="H281" s="271">
        <v>89.200000000000003</v>
      </c>
      <c r="I281" s="272"/>
      <c r="J281" s="268"/>
      <c r="K281" s="268"/>
      <c r="L281" s="273"/>
      <c r="M281" s="274"/>
      <c r="N281" s="275"/>
      <c r="O281" s="275"/>
      <c r="P281" s="275"/>
      <c r="Q281" s="275"/>
      <c r="R281" s="275"/>
      <c r="S281" s="275"/>
      <c r="T281" s="276"/>
      <c r="AT281" s="277" t="s">
        <v>199</v>
      </c>
      <c r="AU281" s="277" t="s">
        <v>90</v>
      </c>
      <c r="AV281" s="13" t="s">
        <v>183</v>
      </c>
      <c r="AW281" s="13" t="s">
        <v>37</v>
      </c>
      <c r="AX281" s="13" t="s">
        <v>88</v>
      </c>
      <c r="AY281" s="277" t="s">
        <v>176</v>
      </c>
    </row>
    <row r="282" s="1" customFormat="1" ht="16.5" customHeight="1">
      <c r="B282" s="37"/>
      <c r="C282" s="230" t="s">
        <v>744</v>
      </c>
      <c r="D282" s="230" t="s">
        <v>178</v>
      </c>
      <c r="E282" s="231" t="s">
        <v>745</v>
      </c>
      <c r="F282" s="232" t="s">
        <v>746</v>
      </c>
      <c r="G282" s="233" t="s">
        <v>181</v>
      </c>
      <c r="H282" s="234">
        <v>89.200000000000003</v>
      </c>
      <c r="I282" s="235"/>
      <c r="J282" s="236">
        <f>ROUND(I282*H282,2)</f>
        <v>0</v>
      </c>
      <c r="K282" s="232" t="s">
        <v>182</v>
      </c>
      <c r="L282" s="42"/>
      <c r="M282" s="237" t="s">
        <v>1</v>
      </c>
      <c r="N282" s="238" t="s">
        <v>46</v>
      </c>
      <c r="O282" s="85"/>
      <c r="P282" s="239">
        <f>O282*H282</f>
        <v>0</v>
      </c>
      <c r="Q282" s="239">
        <v>0.00050000000000000001</v>
      </c>
      <c r="R282" s="239">
        <f>Q282*H282</f>
        <v>0.044600000000000001</v>
      </c>
      <c r="S282" s="239">
        <v>0</v>
      </c>
      <c r="T282" s="240">
        <f>S282*H282</f>
        <v>0</v>
      </c>
      <c r="AR282" s="241" t="s">
        <v>183</v>
      </c>
      <c r="AT282" s="241" t="s">
        <v>178</v>
      </c>
      <c r="AU282" s="241" t="s">
        <v>90</v>
      </c>
      <c r="AY282" s="15" t="s">
        <v>176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5" t="s">
        <v>88</v>
      </c>
      <c r="BK282" s="242">
        <f>ROUND(I282*H282,2)</f>
        <v>0</v>
      </c>
      <c r="BL282" s="15" t="s">
        <v>183</v>
      </c>
      <c r="BM282" s="241" t="s">
        <v>747</v>
      </c>
    </row>
    <row r="283" s="1" customFormat="1">
      <c r="B283" s="37"/>
      <c r="C283" s="38"/>
      <c r="D283" s="243" t="s">
        <v>197</v>
      </c>
      <c r="E283" s="38"/>
      <c r="F283" s="244" t="s">
        <v>748</v>
      </c>
      <c r="G283" s="38"/>
      <c r="H283" s="38"/>
      <c r="I283" s="148"/>
      <c r="J283" s="38"/>
      <c r="K283" s="38"/>
      <c r="L283" s="42"/>
      <c r="M283" s="245"/>
      <c r="N283" s="85"/>
      <c r="O283" s="85"/>
      <c r="P283" s="85"/>
      <c r="Q283" s="85"/>
      <c r="R283" s="85"/>
      <c r="S283" s="85"/>
      <c r="T283" s="86"/>
      <c r="AT283" s="15" t="s">
        <v>197</v>
      </c>
      <c r="AU283" s="15" t="s">
        <v>90</v>
      </c>
    </row>
    <row r="284" s="1" customFormat="1" ht="24" customHeight="1">
      <c r="B284" s="37"/>
      <c r="C284" s="230" t="s">
        <v>749</v>
      </c>
      <c r="D284" s="230" t="s">
        <v>178</v>
      </c>
      <c r="E284" s="231" t="s">
        <v>433</v>
      </c>
      <c r="F284" s="232" t="s">
        <v>434</v>
      </c>
      <c r="G284" s="233" t="s">
        <v>319</v>
      </c>
      <c r="H284" s="234">
        <v>22</v>
      </c>
      <c r="I284" s="235"/>
      <c r="J284" s="236">
        <f>ROUND(I284*H284,2)</f>
        <v>0</v>
      </c>
      <c r="K284" s="232" t="s">
        <v>182</v>
      </c>
      <c r="L284" s="42"/>
      <c r="M284" s="237" t="s">
        <v>1</v>
      </c>
      <c r="N284" s="238" t="s">
        <v>46</v>
      </c>
      <c r="O284" s="85"/>
      <c r="P284" s="239">
        <f>O284*H284</f>
        <v>0</v>
      </c>
      <c r="Q284" s="239">
        <v>0.00146905</v>
      </c>
      <c r="R284" s="239">
        <f>Q284*H284</f>
        <v>0.032319099999999996</v>
      </c>
      <c r="S284" s="239">
        <v>0.001</v>
      </c>
      <c r="T284" s="240">
        <f>S284*H284</f>
        <v>0.021999999999999999</v>
      </c>
      <c r="AR284" s="241" t="s">
        <v>183</v>
      </c>
      <c r="AT284" s="241" t="s">
        <v>178</v>
      </c>
      <c r="AU284" s="241" t="s">
        <v>90</v>
      </c>
      <c r="AY284" s="15" t="s">
        <v>176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5" t="s">
        <v>88</v>
      </c>
      <c r="BK284" s="242">
        <f>ROUND(I284*H284,2)</f>
        <v>0</v>
      </c>
      <c r="BL284" s="15" t="s">
        <v>183</v>
      </c>
      <c r="BM284" s="241" t="s">
        <v>750</v>
      </c>
    </row>
    <row r="285" s="12" customFormat="1">
      <c r="B285" s="246"/>
      <c r="C285" s="247"/>
      <c r="D285" s="243" t="s">
        <v>199</v>
      </c>
      <c r="E285" s="248" t="s">
        <v>1</v>
      </c>
      <c r="F285" s="249" t="s">
        <v>751</v>
      </c>
      <c r="G285" s="247"/>
      <c r="H285" s="250">
        <v>22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AT285" s="256" t="s">
        <v>199</v>
      </c>
      <c r="AU285" s="256" t="s">
        <v>90</v>
      </c>
      <c r="AV285" s="12" t="s">
        <v>90</v>
      </c>
      <c r="AW285" s="12" t="s">
        <v>37</v>
      </c>
      <c r="AX285" s="12" t="s">
        <v>81</v>
      </c>
      <c r="AY285" s="256" t="s">
        <v>176</v>
      </c>
    </row>
    <row r="286" s="13" customFormat="1">
      <c r="B286" s="267"/>
      <c r="C286" s="268"/>
      <c r="D286" s="243" t="s">
        <v>199</v>
      </c>
      <c r="E286" s="269" t="s">
        <v>1</v>
      </c>
      <c r="F286" s="270" t="s">
        <v>353</v>
      </c>
      <c r="G286" s="268"/>
      <c r="H286" s="271">
        <v>22</v>
      </c>
      <c r="I286" s="272"/>
      <c r="J286" s="268"/>
      <c r="K286" s="268"/>
      <c r="L286" s="273"/>
      <c r="M286" s="274"/>
      <c r="N286" s="275"/>
      <c r="O286" s="275"/>
      <c r="P286" s="275"/>
      <c r="Q286" s="275"/>
      <c r="R286" s="275"/>
      <c r="S286" s="275"/>
      <c r="T286" s="276"/>
      <c r="AT286" s="277" t="s">
        <v>199</v>
      </c>
      <c r="AU286" s="277" t="s">
        <v>90</v>
      </c>
      <c r="AV286" s="13" t="s">
        <v>183</v>
      </c>
      <c r="AW286" s="13" t="s">
        <v>37</v>
      </c>
      <c r="AX286" s="13" t="s">
        <v>88</v>
      </c>
      <c r="AY286" s="277" t="s">
        <v>176</v>
      </c>
    </row>
    <row r="287" s="11" customFormat="1" ht="22.8" customHeight="1">
      <c r="B287" s="214"/>
      <c r="C287" s="215"/>
      <c r="D287" s="216" t="s">
        <v>80</v>
      </c>
      <c r="E287" s="228" t="s">
        <v>437</v>
      </c>
      <c r="F287" s="228" t="s">
        <v>438</v>
      </c>
      <c r="G287" s="215"/>
      <c r="H287" s="215"/>
      <c r="I287" s="218"/>
      <c r="J287" s="229">
        <f>BK287</f>
        <v>0</v>
      </c>
      <c r="K287" s="215"/>
      <c r="L287" s="220"/>
      <c r="M287" s="221"/>
      <c r="N287" s="222"/>
      <c r="O287" s="222"/>
      <c r="P287" s="223">
        <f>SUM(P288:P297)</f>
        <v>0</v>
      </c>
      <c r="Q287" s="222"/>
      <c r="R287" s="223">
        <f>SUM(R288:R297)</f>
        <v>0</v>
      </c>
      <c r="S287" s="222"/>
      <c r="T287" s="224">
        <f>SUM(T288:T297)</f>
        <v>0</v>
      </c>
      <c r="AR287" s="225" t="s">
        <v>88</v>
      </c>
      <c r="AT287" s="226" t="s">
        <v>80</v>
      </c>
      <c r="AU287" s="226" t="s">
        <v>88</v>
      </c>
      <c r="AY287" s="225" t="s">
        <v>176</v>
      </c>
      <c r="BK287" s="227">
        <f>SUM(BK288:BK297)</f>
        <v>0</v>
      </c>
    </row>
    <row r="288" s="1" customFormat="1" ht="24" customHeight="1">
      <c r="B288" s="37"/>
      <c r="C288" s="230" t="s">
        <v>752</v>
      </c>
      <c r="D288" s="230" t="s">
        <v>178</v>
      </c>
      <c r="E288" s="231" t="s">
        <v>440</v>
      </c>
      <c r="F288" s="232" t="s">
        <v>441</v>
      </c>
      <c r="G288" s="233" t="s">
        <v>284</v>
      </c>
      <c r="H288" s="234">
        <v>27.212</v>
      </c>
      <c r="I288" s="235"/>
      <c r="J288" s="236">
        <f>ROUND(I288*H288,2)</f>
        <v>0</v>
      </c>
      <c r="K288" s="232" t="s">
        <v>182</v>
      </c>
      <c r="L288" s="42"/>
      <c r="M288" s="237" t="s">
        <v>1</v>
      </c>
      <c r="N288" s="238" t="s">
        <v>46</v>
      </c>
      <c r="O288" s="85"/>
      <c r="P288" s="239">
        <f>O288*H288</f>
        <v>0</v>
      </c>
      <c r="Q288" s="239">
        <v>0</v>
      </c>
      <c r="R288" s="239">
        <f>Q288*H288</f>
        <v>0</v>
      </c>
      <c r="S288" s="239">
        <v>0</v>
      </c>
      <c r="T288" s="240">
        <f>S288*H288</f>
        <v>0</v>
      </c>
      <c r="AR288" s="241" t="s">
        <v>183</v>
      </c>
      <c r="AT288" s="241" t="s">
        <v>178</v>
      </c>
      <c r="AU288" s="241" t="s">
        <v>90</v>
      </c>
      <c r="AY288" s="15" t="s">
        <v>176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5" t="s">
        <v>88</v>
      </c>
      <c r="BK288" s="242">
        <f>ROUND(I288*H288,2)</f>
        <v>0</v>
      </c>
      <c r="BL288" s="15" t="s">
        <v>183</v>
      </c>
      <c r="BM288" s="241" t="s">
        <v>753</v>
      </c>
    </row>
    <row r="289" s="1" customFormat="1" ht="24" customHeight="1">
      <c r="B289" s="37"/>
      <c r="C289" s="230" t="s">
        <v>754</v>
      </c>
      <c r="D289" s="230" t="s">
        <v>178</v>
      </c>
      <c r="E289" s="231" t="s">
        <v>444</v>
      </c>
      <c r="F289" s="232" t="s">
        <v>445</v>
      </c>
      <c r="G289" s="233" t="s">
        <v>284</v>
      </c>
      <c r="H289" s="234">
        <v>0.59999999999999998</v>
      </c>
      <c r="I289" s="235"/>
      <c r="J289" s="236">
        <f>ROUND(I289*H289,2)</f>
        <v>0</v>
      </c>
      <c r="K289" s="232" t="s">
        <v>182</v>
      </c>
      <c r="L289" s="42"/>
      <c r="M289" s="237" t="s">
        <v>1</v>
      </c>
      <c r="N289" s="238" t="s">
        <v>46</v>
      </c>
      <c r="O289" s="85"/>
      <c r="P289" s="239">
        <f>O289*H289</f>
        <v>0</v>
      </c>
      <c r="Q289" s="239">
        <v>0</v>
      </c>
      <c r="R289" s="239">
        <f>Q289*H289</f>
        <v>0</v>
      </c>
      <c r="S289" s="239">
        <v>0</v>
      </c>
      <c r="T289" s="240">
        <f>S289*H289</f>
        <v>0</v>
      </c>
      <c r="AR289" s="241" t="s">
        <v>183</v>
      </c>
      <c r="AT289" s="241" t="s">
        <v>178</v>
      </c>
      <c r="AU289" s="241" t="s">
        <v>90</v>
      </c>
      <c r="AY289" s="15" t="s">
        <v>176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5" t="s">
        <v>88</v>
      </c>
      <c r="BK289" s="242">
        <f>ROUND(I289*H289,2)</f>
        <v>0</v>
      </c>
      <c r="BL289" s="15" t="s">
        <v>183</v>
      </c>
      <c r="BM289" s="241" t="s">
        <v>755</v>
      </c>
    </row>
    <row r="290" s="1" customFormat="1">
      <c r="B290" s="37"/>
      <c r="C290" s="38"/>
      <c r="D290" s="243" t="s">
        <v>197</v>
      </c>
      <c r="E290" s="38"/>
      <c r="F290" s="244" t="s">
        <v>447</v>
      </c>
      <c r="G290" s="38"/>
      <c r="H290" s="38"/>
      <c r="I290" s="148"/>
      <c r="J290" s="38"/>
      <c r="K290" s="38"/>
      <c r="L290" s="42"/>
      <c r="M290" s="245"/>
      <c r="N290" s="85"/>
      <c r="O290" s="85"/>
      <c r="P290" s="85"/>
      <c r="Q290" s="85"/>
      <c r="R290" s="85"/>
      <c r="S290" s="85"/>
      <c r="T290" s="86"/>
      <c r="AT290" s="15" t="s">
        <v>197</v>
      </c>
      <c r="AU290" s="15" t="s">
        <v>90</v>
      </c>
    </row>
    <row r="291" s="12" customFormat="1">
      <c r="B291" s="246"/>
      <c r="C291" s="247"/>
      <c r="D291" s="243" t="s">
        <v>199</v>
      </c>
      <c r="E291" s="248" t="s">
        <v>1</v>
      </c>
      <c r="F291" s="249" t="s">
        <v>448</v>
      </c>
      <c r="G291" s="247"/>
      <c r="H291" s="250">
        <v>0.59999999999999998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AT291" s="256" t="s">
        <v>199</v>
      </c>
      <c r="AU291" s="256" t="s">
        <v>90</v>
      </c>
      <c r="AV291" s="12" t="s">
        <v>90</v>
      </c>
      <c r="AW291" s="12" t="s">
        <v>37</v>
      </c>
      <c r="AX291" s="12" t="s">
        <v>88</v>
      </c>
      <c r="AY291" s="256" t="s">
        <v>176</v>
      </c>
    </row>
    <row r="292" s="1" customFormat="1" ht="16.5" customHeight="1">
      <c r="B292" s="37"/>
      <c r="C292" s="230" t="s">
        <v>756</v>
      </c>
      <c r="D292" s="230" t="s">
        <v>178</v>
      </c>
      <c r="E292" s="231" t="s">
        <v>450</v>
      </c>
      <c r="F292" s="232" t="s">
        <v>451</v>
      </c>
      <c r="G292" s="233" t="s">
        <v>284</v>
      </c>
      <c r="H292" s="234">
        <v>29.088999999999999</v>
      </c>
      <c r="I292" s="235"/>
      <c r="J292" s="236">
        <f>ROUND(I292*H292,2)</f>
        <v>0</v>
      </c>
      <c r="K292" s="232" t="s">
        <v>182</v>
      </c>
      <c r="L292" s="42"/>
      <c r="M292" s="237" t="s">
        <v>1</v>
      </c>
      <c r="N292" s="238" t="s">
        <v>46</v>
      </c>
      <c r="O292" s="85"/>
      <c r="P292" s="239">
        <f>O292*H292</f>
        <v>0</v>
      </c>
      <c r="Q292" s="239">
        <v>0</v>
      </c>
      <c r="R292" s="239">
        <f>Q292*H292</f>
        <v>0</v>
      </c>
      <c r="S292" s="239">
        <v>0</v>
      </c>
      <c r="T292" s="240">
        <f>S292*H292</f>
        <v>0</v>
      </c>
      <c r="AR292" s="241" t="s">
        <v>183</v>
      </c>
      <c r="AT292" s="241" t="s">
        <v>178</v>
      </c>
      <c r="AU292" s="241" t="s">
        <v>90</v>
      </c>
      <c r="AY292" s="15" t="s">
        <v>176</v>
      </c>
      <c r="BE292" s="242">
        <f>IF(N292="základní",J292,0)</f>
        <v>0</v>
      </c>
      <c r="BF292" s="242">
        <f>IF(N292="snížená",J292,0)</f>
        <v>0</v>
      </c>
      <c r="BG292" s="242">
        <f>IF(N292="zákl. přenesená",J292,0)</f>
        <v>0</v>
      </c>
      <c r="BH292" s="242">
        <f>IF(N292="sníž. přenesená",J292,0)</f>
        <v>0</v>
      </c>
      <c r="BI292" s="242">
        <f>IF(N292="nulová",J292,0)</f>
        <v>0</v>
      </c>
      <c r="BJ292" s="15" t="s">
        <v>88</v>
      </c>
      <c r="BK292" s="242">
        <f>ROUND(I292*H292,2)</f>
        <v>0</v>
      </c>
      <c r="BL292" s="15" t="s">
        <v>183</v>
      </c>
      <c r="BM292" s="241" t="s">
        <v>757</v>
      </c>
    </row>
    <row r="293" s="1" customFormat="1" ht="16.5" customHeight="1">
      <c r="B293" s="37"/>
      <c r="C293" s="230" t="s">
        <v>758</v>
      </c>
      <c r="D293" s="230" t="s">
        <v>178</v>
      </c>
      <c r="E293" s="231" t="s">
        <v>454</v>
      </c>
      <c r="F293" s="232" t="s">
        <v>455</v>
      </c>
      <c r="G293" s="233" t="s">
        <v>284</v>
      </c>
      <c r="H293" s="234">
        <v>29.088999999999999</v>
      </c>
      <c r="I293" s="235"/>
      <c r="J293" s="236">
        <f>ROUND(I293*H293,2)</f>
        <v>0</v>
      </c>
      <c r="K293" s="232" t="s">
        <v>182</v>
      </c>
      <c r="L293" s="42"/>
      <c r="M293" s="237" t="s">
        <v>1</v>
      </c>
      <c r="N293" s="238" t="s">
        <v>46</v>
      </c>
      <c r="O293" s="85"/>
      <c r="P293" s="239">
        <f>O293*H293</f>
        <v>0</v>
      </c>
      <c r="Q293" s="239">
        <v>0</v>
      </c>
      <c r="R293" s="239">
        <f>Q293*H293</f>
        <v>0</v>
      </c>
      <c r="S293" s="239">
        <v>0</v>
      </c>
      <c r="T293" s="240">
        <f>S293*H293</f>
        <v>0</v>
      </c>
      <c r="AR293" s="241" t="s">
        <v>183</v>
      </c>
      <c r="AT293" s="241" t="s">
        <v>178</v>
      </c>
      <c r="AU293" s="241" t="s">
        <v>90</v>
      </c>
      <c r="AY293" s="15" t="s">
        <v>176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5" t="s">
        <v>88</v>
      </c>
      <c r="BK293" s="242">
        <f>ROUND(I293*H293,2)</f>
        <v>0</v>
      </c>
      <c r="BL293" s="15" t="s">
        <v>183</v>
      </c>
      <c r="BM293" s="241" t="s">
        <v>759</v>
      </c>
    </row>
    <row r="294" s="1" customFormat="1" ht="24" customHeight="1">
      <c r="B294" s="37"/>
      <c r="C294" s="230" t="s">
        <v>760</v>
      </c>
      <c r="D294" s="230" t="s">
        <v>178</v>
      </c>
      <c r="E294" s="231" t="s">
        <v>458</v>
      </c>
      <c r="F294" s="232" t="s">
        <v>459</v>
      </c>
      <c r="G294" s="233" t="s">
        <v>284</v>
      </c>
      <c r="H294" s="234">
        <v>29.088999999999999</v>
      </c>
      <c r="I294" s="235"/>
      <c r="J294" s="236">
        <f>ROUND(I294*H294,2)</f>
        <v>0</v>
      </c>
      <c r="K294" s="232" t="s">
        <v>182</v>
      </c>
      <c r="L294" s="42"/>
      <c r="M294" s="237" t="s">
        <v>1</v>
      </c>
      <c r="N294" s="238" t="s">
        <v>46</v>
      </c>
      <c r="O294" s="85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AR294" s="241" t="s">
        <v>183</v>
      </c>
      <c r="AT294" s="241" t="s">
        <v>178</v>
      </c>
      <c r="AU294" s="241" t="s">
        <v>90</v>
      </c>
      <c r="AY294" s="15" t="s">
        <v>176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5" t="s">
        <v>88</v>
      </c>
      <c r="BK294" s="242">
        <f>ROUND(I294*H294,2)</f>
        <v>0</v>
      </c>
      <c r="BL294" s="15" t="s">
        <v>183</v>
      </c>
      <c r="BM294" s="241" t="s">
        <v>761</v>
      </c>
    </row>
    <row r="295" s="1" customFormat="1" ht="24" customHeight="1">
      <c r="B295" s="37"/>
      <c r="C295" s="230" t="s">
        <v>762</v>
      </c>
      <c r="D295" s="230" t="s">
        <v>178</v>
      </c>
      <c r="E295" s="231" t="s">
        <v>462</v>
      </c>
      <c r="F295" s="232" t="s">
        <v>463</v>
      </c>
      <c r="G295" s="233" t="s">
        <v>284</v>
      </c>
      <c r="H295" s="234">
        <v>872.66999999999996</v>
      </c>
      <c r="I295" s="235"/>
      <c r="J295" s="236">
        <f>ROUND(I295*H295,2)</f>
        <v>0</v>
      </c>
      <c r="K295" s="232" t="s">
        <v>182</v>
      </c>
      <c r="L295" s="42"/>
      <c r="M295" s="237" t="s">
        <v>1</v>
      </c>
      <c r="N295" s="238" t="s">
        <v>46</v>
      </c>
      <c r="O295" s="85"/>
      <c r="P295" s="239">
        <f>O295*H295</f>
        <v>0</v>
      </c>
      <c r="Q295" s="239">
        <v>0</v>
      </c>
      <c r="R295" s="239">
        <f>Q295*H295</f>
        <v>0</v>
      </c>
      <c r="S295" s="239">
        <v>0</v>
      </c>
      <c r="T295" s="240">
        <f>S295*H295</f>
        <v>0</v>
      </c>
      <c r="AR295" s="241" t="s">
        <v>183</v>
      </c>
      <c r="AT295" s="241" t="s">
        <v>178</v>
      </c>
      <c r="AU295" s="241" t="s">
        <v>90</v>
      </c>
      <c r="AY295" s="15" t="s">
        <v>176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5" t="s">
        <v>88</v>
      </c>
      <c r="BK295" s="242">
        <f>ROUND(I295*H295,2)</f>
        <v>0</v>
      </c>
      <c r="BL295" s="15" t="s">
        <v>183</v>
      </c>
      <c r="BM295" s="241" t="s">
        <v>763</v>
      </c>
    </row>
    <row r="296" s="12" customFormat="1">
      <c r="B296" s="246"/>
      <c r="C296" s="247"/>
      <c r="D296" s="243" t="s">
        <v>199</v>
      </c>
      <c r="E296" s="247"/>
      <c r="F296" s="249" t="s">
        <v>764</v>
      </c>
      <c r="G296" s="247"/>
      <c r="H296" s="250">
        <v>872.66999999999996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AT296" s="256" t="s">
        <v>199</v>
      </c>
      <c r="AU296" s="256" t="s">
        <v>90</v>
      </c>
      <c r="AV296" s="12" t="s">
        <v>90</v>
      </c>
      <c r="AW296" s="12" t="s">
        <v>4</v>
      </c>
      <c r="AX296" s="12" t="s">
        <v>88</v>
      </c>
      <c r="AY296" s="256" t="s">
        <v>176</v>
      </c>
    </row>
    <row r="297" s="1" customFormat="1" ht="16.5" customHeight="1">
      <c r="B297" s="37"/>
      <c r="C297" s="230" t="s">
        <v>765</v>
      </c>
      <c r="D297" s="230" t="s">
        <v>178</v>
      </c>
      <c r="E297" s="231" t="s">
        <v>766</v>
      </c>
      <c r="F297" s="232" t="s">
        <v>767</v>
      </c>
      <c r="G297" s="233" t="s">
        <v>284</v>
      </c>
      <c r="H297" s="234">
        <v>29.088999999999999</v>
      </c>
      <c r="I297" s="235"/>
      <c r="J297" s="236">
        <f>ROUND(I297*H297,2)</f>
        <v>0</v>
      </c>
      <c r="K297" s="232" t="s">
        <v>182</v>
      </c>
      <c r="L297" s="42"/>
      <c r="M297" s="237" t="s">
        <v>1</v>
      </c>
      <c r="N297" s="238" t="s">
        <v>46</v>
      </c>
      <c r="O297" s="85"/>
      <c r="P297" s="239">
        <f>O297*H297</f>
        <v>0</v>
      </c>
      <c r="Q297" s="239">
        <v>0</v>
      </c>
      <c r="R297" s="239">
        <f>Q297*H297</f>
        <v>0</v>
      </c>
      <c r="S297" s="239">
        <v>0</v>
      </c>
      <c r="T297" s="240">
        <f>S297*H297</f>
        <v>0</v>
      </c>
      <c r="AR297" s="241" t="s">
        <v>183</v>
      </c>
      <c r="AT297" s="241" t="s">
        <v>178</v>
      </c>
      <c r="AU297" s="241" t="s">
        <v>90</v>
      </c>
      <c r="AY297" s="15" t="s">
        <v>176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5" t="s">
        <v>88</v>
      </c>
      <c r="BK297" s="242">
        <f>ROUND(I297*H297,2)</f>
        <v>0</v>
      </c>
      <c r="BL297" s="15" t="s">
        <v>183</v>
      </c>
      <c r="BM297" s="241" t="s">
        <v>768</v>
      </c>
    </row>
    <row r="298" s="11" customFormat="1" ht="22.8" customHeight="1">
      <c r="B298" s="214"/>
      <c r="C298" s="215"/>
      <c r="D298" s="216" t="s">
        <v>80</v>
      </c>
      <c r="E298" s="228" t="s">
        <v>470</v>
      </c>
      <c r="F298" s="228" t="s">
        <v>471</v>
      </c>
      <c r="G298" s="215"/>
      <c r="H298" s="215"/>
      <c r="I298" s="218"/>
      <c r="J298" s="229">
        <f>BK298</f>
        <v>0</v>
      </c>
      <c r="K298" s="215"/>
      <c r="L298" s="220"/>
      <c r="M298" s="221"/>
      <c r="N298" s="222"/>
      <c r="O298" s="222"/>
      <c r="P298" s="223">
        <f>SUM(P299:P302)</f>
        <v>0</v>
      </c>
      <c r="Q298" s="222"/>
      <c r="R298" s="223">
        <f>SUM(R299:R302)</f>
        <v>0</v>
      </c>
      <c r="S298" s="222"/>
      <c r="T298" s="224">
        <f>SUM(T299:T302)</f>
        <v>0</v>
      </c>
      <c r="AR298" s="225" t="s">
        <v>88</v>
      </c>
      <c r="AT298" s="226" t="s">
        <v>80</v>
      </c>
      <c r="AU298" s="226" t="s">
        <v>88</v>
      </c>
      <c r="AY298" s="225" t="s">
        <v>176</v>
      </c>
      <c r="BK298" s="227">
        <f>SUM(BK299:BK302)</f>
        <v>0</v>
      </c>
    </row>
    <row r="299" s="1" customFormat="1" ht="24" customHeight="1">
      <c r="B299" s="37"/>
      <c r="C299" s="230" t="s">
        <v>769</v>
      </c>
      <c r="D299" s="230" t="s">
        <v>178</v>
      </c>
      <c r="E299" s="231" t="s">
        <v>473</v>
      </c>
      <c r="F299" s="232" t="s">
        <v>474</v>
      </c>
      <c r="G299" s="233" t="s">
        <v>284</v>
      </c>
      <c r="H299" s="234">
        <v>138.45500000000001</v>
      </c>
      <c r="I299" s="235"/>
      <c r="J299" s="236">
        <f>ROUND(I299*H299,2)</f>
        <v>0</v>
      </c>
      <c r="K299" s="232" t="s">
        <v>182</v>
      </c>
      <c r="L299" s="42"/>
      <c r="M299" s="237" t="s">
        <v>1</v>
      </c>
      <c r="N299" s="238" t="s">
        <v>46</v>
      </c>
      <c r="O299" s="85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AR299" s="241" t="s">
        <v>183</v>
      </c>
      <c r="AT299" s="241" t="s">
        <v>178</v>
      </c>
      <c r="AU299" s="241" t="s">
        <v>90</v>
      </c>
      <c r="AY299" s="15" t="s">
        <v>176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5" t="s">
        <v>88</v>
      </c>
      <c r="BK299" s="242">
        <f>ROUND(I299*H299,2)</f>
        <v>0</v>
      </c>
      <c r="BL299" s="15" t="s">
        <v>183</v>
      </c>
      <c r="BM299" s="241" t="s">
        <v>770</v>
      </c>
    </row>
    <row r="300" s="1" customFormat="1" ht="24" customHeight="1">
      <c r="B300" s="37"/>
      <c r="C300" s="230" t="s">
        <v>771</v>
      </c>
      <c r="D300" s="230" t="s">
        <v>178</v>
      </c>
      <c r="E300" s="231" t="s">
        <v>477</v>
      </c>
      <c r="F300" s="232" t="s">
        <v>478</v>
      </c>
      <c r="G300" s="233" t="s">
        <v>284</v>
      </c>
      <c r="H300" s="234">
        <v>138.45500000000001</v>
      </c>
      <c r="I300" s="235"/>
      <c r="J300" s="236">
        <f>ROUND(I300*H300,2)</f>
        <v>0</v>
      </c>
      <c r="K300" s="232" t="s">
        <v>182</v>
      </c>
      <c r="L300" s="42"/>
      <c r="M300" s="237" t="s">
        <v>1</v>
      </c>
      <c r="N300" s="238" t="s">
        <v>46</v>
      </c>
      <c r="O300" s="85"/>
      <c r="P300" s="239">
        <f>O300*H300</f>
        <v>0</v>
      </c>
      <c r="Q300" s="239">
        <v>0</v>
      </c>
      <c r="R300" s="239">
        <f>Q300*H300</f>
        <v>0</v>
      </c>
      <c r="S300" s="239">
        <v>0</v>
      </c>
      <c r="T300" s="240">
        <f>S300*H300</f>
        <v>0</v>
      </c>
      <c r="AR300" s="241" t="s">
        <v>183</v>
      </c>
      <c r="AT300" s="241" t="s">
        <v>178</v>
      </c>
      <c r="AU300" s="241" t="s">
        <v>90</v>
      </c>
      <c r="AY300" s="15" t="s">
        <v>176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5" t="s">
        <v>88</v>
      </c>
      <c r="BK300" s="242">
        <f>ROUND(I300*H300,2)</f>
        <v>0</v>
      </c>
      <c r="BL300" s="15" t="s">
        <v>183</v>
      </c>
      <c r="BM300" s="241" t="s">
        <v>772</v>
      </c>
    </row>
    <row r="301" s="1" customFormat="1" ht="24" customHeight="1">
      <c r="B301" s="37"/>
      <c r="C301" s="230" t="s">
        <v>773</v>
      </c>
      <c r="D301" s="230" t="s">
        <v>178</v>
      </c>
      <c r="E301" s="231" t="s">
        <v>481</v>
      </c>
      <c r="F301" s="232" t="s">
        <v>482</v>
      </c>
      <c r="G301" s="233" t="s">
        <v>284</v>
      </c>
      <c r="H301" s="234">
        <v>415.36500000000001</v>
      </c>
      <c r="I301" s="235"/>
      <c r="J301" s="236">
        <f>ROUND(I301*H301,2)</f>
        <v>0</v>
      </c>
      <c r="K301" s="232" t="s">
        <v>182</v>
      </c>
      <c r="L301" s="42"/>
      <c r="M301" s="237" t="s">
        <v>1</v>
      </c>
      <c r="N301" s="238" t="s">
        <v>46</v>
      </c>
      <c r="O301" s="85"/>
      <c r="P301" s="239">
        <f>O301*H301</f>
        <v>0</v>
      </c>
      <c r="Q301" s="239">
        <v>0</v>
      </c>
      <c r="R301" s="239">
        <f>Q301*H301</f>
        <v>0</v>
      </c>
      <c r="S301" s="239">
        <v>0</v>
      </c>
      <c r="T301" s="240">
        <f>S301*H301</f>
        <v>0</v>
      </c>
      <c r="AR301" s="241" t="s">
        <v>183</v>
      </c>
      <c r="AT301" s="241" t="s">
        <v>178</v>
      </c>
      <c r="AU301" s="241" t="s">
        <v>90</v>
      </c>
      <c r="AY301" s="15" t="s">
        <v>176</v>
      </c>
      <c r="BE301" s="242">
        <f>IF(N301="základní",J301,0)</f>
        <v>0</v>
      </c>
      <c r="BF301" s="242">
        <f>IF(N301="snížená",J301,0)</f>
        <v>0</v>
      </c>
      <c r="BG301" s="242">
        <f>IF(N301="zákl. přenesená",J301,0)</f>
        <v>0</v>
      </c>
      <c r="BH301" s="242">
        <f>IF(N301="sníž. přenesená",J301,0)</f>
        <v>0</v>
      </c>
      <c r="BI301" s="242">
        <f>IF(N301="nulová",J301,0)</f>
        <v>0</v>
      </c>
      <c r="BJ301" s="15" t="s">
        <v>88</v>
      </c>
      <c r="BK301" s="242">
        <f>ROUND(I301*H301,2)</f>
        <v>0</v>
      </c>
      <c r="BL301" s="15" t="s">
        <v>183</v>
      </c>
      <c r="BM301" s="241" t="s">
        <v>774</v>
      </c>
    </row>
    <row r="302" s="12" customFormat="1">
      <c r="B302" s="246"/>
      <c r="C302" s="247"/>
      <c r="D302" s="243" t="s">
        <v>199</v>
      </c>
      <c r="E302" s="247"/>
      <c r="F302" s="249" t="s">
        <v>775</v>
      </c>
      <c r="G302" s="247"/>
      <c r="H302" s="250">
        <v>415.36500000000001</v>
      </c>
      <c r="I302" s="251"/>
      <c r="J302" s="247"/>
      <c r="K302" s="247"/>
      <c r="L302" s="252"/>
      <c r="M302" s="278"/>
      <c r="N302" s="279"/>
      <c r="O302" s="279"/>
      <c r="P302" s="279"/>
      <c r="Q302" s="279"/>
      <c r="R302" s="279"/>
      <c r="S302" s="279"/>
      <c r="T302" s="280"/>
      <c r="AT302" s="256" t="s">
        <v>199</v>
      </c>
      <c r="AU302" s="256" t="s">
        <v>90</v>
      </c>
      <c r="AV302" s="12" t="s">
        <v>90</v>
      </c>
      <c r="AW302" s="12" t="s">
        <v>4</v>
      </c>
      <c r="AX302" s="12" t="s">
        <v>88</v>
      </c>
      <c r="AY302" s="256" t="s">
        <v>176</v>
      </c>
    </row>
    <row r="303" s="1" customFormat="1" ht="6.96" customHeight="1">
      <c r="B303" s="60"/>
      <c r="C303" s="61"/>
      <c r="D303" s="61"/>
      <c r="E303" s="61"/>
      <c r="F303" s="61"/>
      <c r="G303" s="61"/>
      <c r="H303" s="61"/>
      <c r="I303" s="181"/>
      <c r="J303" s="61"/>
      <c r="K303" s="61"/>
      <c r="L303" s="42"/>
    </row>
  </sheetData>
  <sheetProtection sheet="1" autoFilter="0" formatColumns="0" formatRows="0" objects="1" scenarios="1" spinCount="100000" saltValue="v+4+UcJJHX2FVFXy7IIxFTlYFnhxnUxyA/85BS8Zynp0Z8QKhX9danbobDuJnhLoZU/fTW5NwDNjDwRKbVMasw==" hashValue="I30us1JfDUEgARncxeAr1S2bASzRuXUsEsu9ZKSijAKUS7NykGHlv2NBC1u4uQQA5gP/rMdqc9zKN1ppNDWHMg==" algorithmName="SHA-512" password="CC35"/>
  <autoFilter ref="C129:K30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105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547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776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ROUND(J129,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ROUND((SUM(BE129:BE155)),  2)</f>
        <v>0</v>
      </c>
      <c r="I35" s="162">
        <v>0.20999999999999999</v>
      </c>
      <c r="J35" s="161">
        <f>ROUND(((SUM(BE129:BE155))*I35),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ROUND((SUM(BF129:BF155)),  2)</f>
        <v>0</v>
      </c>
      <c r="I36" s="162">
        <v>0.14999999999999999</v>
      </c>
      <c r="J36" s="161">
        <f>ROUND(((SUM(BF129:BF155))*I36),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ROUND((SUM(BG129:BG155)),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ROUND((SUM(BH129:BH155)),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ROUND((SUM(BI129:BI155)),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547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SO02 - VRN - Most v km 46,599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J129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J130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J131</f>
        <v>0</v>
      </c>
      <c r="K100" s="127"/>
      <c r="L100" s="203"/>
    </row>
    <row r="101" s="8" customFormat="1" ht="24.96" customHeight="1">
      <c r="B101" s="191"/>
      <c r="C101" s="192"/>
      <c r="D101" s="193" t="s">
        <v>487</v>
      </c>
      <c r="E101" s="194"/>
      <c r="F101" s="194"/>
      <c r="G101" s="194"/>
      <c r="H101" s="194"/>
      <c r="I101" s="195"/>
      <c r="J101" s="196">
        <f>J133</f>
        <v>0</v>
      </c>
      <c r="K101" s="192"/>
      <c r="L101" s="197"/>
    </row>
    <row r="102" s="8" customFormat="1" ht="24.96" customHeight="1">
      <c r="B102" s="191"/>
      <c r="C102" s="192"/>
      <c r="D102" s="193" t="s">
        <v>486</v>
      </c>
      <c r="E102" s="194"/>
      <c r="F102" s="194"/>
      <c r="G102" s="194"/>
      <c r="H102" s="194"/>
      <c r="I102" s="195"/>
      <c r="J102" s="196">
        <f>J135</f>
        <v>0</v>
      </c>
      <c r="K102" s="192"/>
      <c r="L102" s="197"/>
    </row>
    <row r="103" s="8" customFormat="1" ht="24.96" customHeight="1">
      <c r="B103" s="191"/>
      <c r="C103" s="192"/>
      <c r="D103" s="193" t="s">
        <v>488</v>
      </c>
      <c r="E103" s="194"/>
      <c r="F103" s="194"/>
      <c r="G103" s="194"/>
      <c r="H103" s="194"/>
      <c r="I103" s="195"/>
      <c r="J103" s="196">
        <f>J143</f>
        <v>0</v>
      </c>
      <c r="K103" s="192"/>
      <c r="L103" s="197"/>
    </row>
    <row r="104" s="9" customFormat="1" ht="19.92" customHeight="1">
      <c r="B104" s="198"/>
      <c r="C104" s="127"/>
      <c r="D104" s="199" t="s">
        <v>489</v>
      </c>
      <c r="E104" s="200"/>
      <c r="F104" s="200"/>
      <c r="G104" s="200"/>
      <c r="H104" s="200"/>
      <c r="I104" s="201"/>
      <c r="J104" s="202">
        <f>J144</f>
        <v>0</v>
      </c>
      <c r="K104" s="127"/>
      <c r="L104" s="203"/>
    </row>
    <row r="105" s="9" customFormat="1" ht="19.92" customHeight="1">
      <c r="B105" s="198"/>
      <c r="C105" s="127"/>
      <c r="D105" s="199" t="s">
        <v>490</v>
      </c>
      <c r="E105" s="200"/>
      <c r="F105" s="200"/>
      <c r="G105" s="200"/>
      <c r="H105" s="200"/>
      <c r="I105" s="201"/>
      <c r="J105" s="202">
        <f>J146</f>
        <v>0</v>
      </c>
      <c r="K105" s="127"/>
      <c r="L105" s="203"/>
    </row>
    <row r="106" s="9" customFormat="1" ht="19.92" customHeight="1">
      <c r="B106" s="198"/>
      <c r="C106" s="127"/>
      <c r="D106" s="199" t="s">
        <v>491</v>
      </c>
      <c r="E106" s="200"/>
      <c r="F106" s="200"/>
      <c r="G106" s="200"/>
      <c r="H106" s="200"/>
      <c r="I106" s="201"/>
      <c r="J106" s="202">
        <f>J151</f>
        <v>0</v>
      </c>
      <c r="K106" s="127"/>
      <c r="L106" s="203"/>
    </row>
    <row r="107" s="9" customFormat="1" ht="19.92" customHeight="1">
      <c r="B107" s="198"/>
      <c r="C107" s="127"/>
      <c r="D107" s="199" t="s">
        <v>492</v>
      </c>
      <c r="E107" s="200"/>
      <c r="F107" s="200"/>
      <c r="G107" s="200"/>
      <c r="H107" s="200"/>
      <c r="I107" s="201"/>
      <c r="J107" s="202">
        <f>J154</f>
        <v>0</v>
      </c>
      <c r="K107" s="127"/>
      <c r="L107" s="203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81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84"/>
      <c r="J113" s="63"/>
      <c r="K113" s="63"/>
      <c r="L113" s="42"/>
    </row>
    <row r="114" s="1" customFormat="1" ht="24.96" customHeight="1">
      <c r="B114" s="37"/>
      <c r="C114" s="21" t="s">
        <v>161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0" t="s">
        <v>16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185" t="str">
        <f>E7</f>
        <v>Oprava mostních objektů v úseku Hlinsko v čechách - Žďárec u Skutče</v>
      </c>
      <c r="F117" s="30"/>
      <c r="G117" s="30"/>
      <c r="H117" s="30"/>
      <c r="I117" s="148"/>
      <c r="J117" s="38"/>
      <c r="K117" s="38"/>
      <c r="L117" s="42"/>
    </row>
    <row r="118" ht="12" customHeight="1">
      <c r="B118" s="19"/>
      <c r="C118" s="30" t="s">
        <v>143</v>
      </c>
      <c r="D118" s="20"/>
      <c r="E118" s="20"/>
      <c r="F118" s="20"/>
      <c r="G118" s="20"/>
      <c r="H118" s="20"/>
      <c r="I118" s="140"/>
      <c r="J118" s="20"/>
      <c r="K118" s="20"/>
      <c r="L118" s="18"/>
    </row>
    <row r="119" s="1" customFormat="1" ht="16.5" customHeight="1">
      <c r="B119" s="37"/>
      <c r="C119" s="38"/>
      <c r="D119" s="38"/>
      <c r="E119" s="185" t="s">
        <v>547</v>
      </c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0" t="s">
        <v>145</v>
      </c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E11</f>
        <v>SO02 - VRN - Most v km 46,599</v>
      </c>
      <c r="F121" s="38"/>
      <c r="G121" s="38"/>
      <c r="H121" s="38"/>
      <c r="I121" s="14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2" customHeight="1">
      <c r="B123" s="37"/>
      <c r="C123" s="30" t="s">
        <v>22</v>
      </c>
      <c r="D123" s="38"/>
      <c r="E123" s="38"/>
      <c r="F123" s="25" t="str">
        <f>F14</f>
        <v xml:space="preserve"> </v>
      </c>
      <c r="G123" s="38"/>
      <c r="H123" s="38"/>
      <c r="I123" s="150" t="s">
        <v>24</v>
      </c>
      <c r="J123" s="73" t="str">
        <f>IF(J14="","",J14)</f>
        <v>29. 5. 2019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" customFormat="1" ht="15.15" customHeight="1">
      <c r="B125" s="37"/>
      <c r="C125" s="30" t="s">
        <v>28</v>
      </c>
      <c r="D125" s="38"/>
      <c r="E125" s="38"/>
      <c r="F125" s="25" t="str">
        <f>E17</f>
        <v>SŽDC s.o., OŘ Hradec Králové</v>
      </c>
      <c r="G125" s="38"/>
      <c r="H125" s="38"/>
      <c r="I125" s="150" t="s">
        <v>36</v>
      </c>
      <c r="J125" s="35" t="str">
        <f>E23</f>
        <v xml:space="preserve"> </v>
      </c>
      <c r="K125" s="38"/>
      <c r="L125" s="42"/>
    </row>
    <row r="126" s="1" customFormat="1" ht="15.15" customHeight="1">
      <c r="B126" s="37"/>
      <c r="C126" s="30" t="s">
        <v>34</v>
      </c>
      <c r="D126" s="38"/>
      <c r="E126" s="38"/>
      <c r="F126" s="25" t="str">
        <f>IF(E20="","",E20)</f>
        <v>Vyplň údaj</v>
      </c>
      <c r="G126" s="38"/>
      <c r="H126" s="38"/>
      <c r="I126" s="150" t="s">
        <v>38</v>
      </c>
      <c r="J126" s="35" t="str">
        <f>E26</f>
        <v xml:space="preserve"> </v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48"/>
      <c r="J127" s="38"/>
      <c r="K127" s="38"/>
      <c r="L127" s="42"/>
    </row>
    <row r="128" s="10" customFormat="1" ht="29.28" customHeight="1">
      <c r="B128" s="204"/>
      <c r="C128" s="205" t="s">
        <v>162</v>
      </c>
      <c r="D128" s="206" t="s">
        <v>66</v>
      </c>
      <c r="E128" s="206" t="s">
        <v>62</v>
      </c>
      <c r="F128" s="206" t="s">
        <v>63</v>
      </c>
      <c r="G128" s="206" t="s">
        <v>163</v>
      </c>
      <c r="H128" s="206" t="s">
        <v>164</v>
      </c>
      <c r="I128" s="207" t="s">
        <v>165</v>
      </c>
      <c r="J128" s="206" t="s">
        <v>149</v>
      </c>
      <c r="K128" s="208" t="s">
        <v>166</v>
      </c>
      <c r="L128" s="209"/>
      <c r="M128" s="94" t="s">
        <v>1</v>
      </c>
      <c r="N128" s="95" t="s">
        <v>45</v>
      </c>
      <c r="O128" s="95" t="s">
        <v>167</v>
      </c>
      <c r="P128" s="95" t="s">
        <v>168</v>
      </c>
      <c r="Q128" s="95" t="s">
        <v>169</v>
      </c>
      <c r="R128" s="95" t="s">
        <v>170</v>
      </c>
      <c r="S128" s="95" t="s">
        <v>171</v>
      </c>
      <c r="T128" s="96" t="s">
        <v>172</v>
      </c>
    </row>
    <row r="129" s="1" customFormat="1" ht="22.8" customHeight="1">
      <c r="B129" s="37"/>
      <c r="C129" s="101" t="s">
        <v>173</v>
      </c>
      <c r="D129" s="38"/>
      <c r="E129" s="38"/>
      <c r="F129" s="38"/>
      <c r="G129" s="38"/>
      <c r="H129" s="38"/>
      <c r="I129" s="148"/>
      <c r="J129" s="210">
        <f>BK129</f>
        <v>0</v>
      </c>
      <c r="K129" s="38"/>
      <c r="L129" s="42"/>
      <c r="M129" s="97"/>
      <c r="N129" s="98"/>
      <c r="O129" s="98"/>
      <c r="P129" s="211">
        <f>P130+P133+P135+P143</f>
        <v>0</v>
      </c>
      <c r="Q129" s="98"/>
      <c r="R129" s="211">
        <f>R130+R133+R135+R143</f>
        <v>25.221399999999999</v>
      </c>
      <c r="S129" s="98"/>
      <c r="T129" s="212">
        <f>T130+T133+T135+T143</f>
        <v>0</v>
      </c>
      <c r="AT129" s="15" t="s">
        <v>80</v>
      </c>
      <c r="AU129" s="15" t="s">
        <v>151</v>
      </c>
      <c r="BK129" s="213">
        <f>BK130+BK133+BK135+BK143</f>
        <v>0</v>
      </c>
    </row>
    <row r="130" s="11" customFormat="1" ht="25.92" customHeight="1">
      <c r="B130" s="214"/>
      <c r="C130" s="215"/>
      <c r="D130" s="216" t="s">
        <v>80</v>
      </c>
      <c r="E130" s="217" t="s">
        <v>174</v>
      </c>
      <c r="F130" s="217" t="s">
        <v>175</v>
      </c>
      <c r="G130" s="215"/>
      <c r="H130" s="215"/>
      <c r="I130" s="218"/>
      <c r="J130" s="219">
        <f>BK130</f>
        <v>0</v>
      </c>
      <c r="K130" s="215"/>
      <c r="L130" s="220"/>
      <c r="M130" s="221"/>
      <c r="N130" s="222"/>
      <c r="O130" s="222"/>
      <c r="P130" s="223">
        <f>P131</f>
        <v>0</v>
      </c>
      <c r="Q130" s="222"/>
      <c r="R130" s="223">
        <f>R131</f>
        <v>0.44280000000000003</v>
      </c>
      <c r="S130" s="222"/>
      <c r="T130" s="224">
        <f>T131</f>
        <v>0</v>
      </c>
      <c r="AR130" s="225" t="s">
        <v>88</v>
      </c>
      <c r="AT130" s="226" t="s">
        <v>80</v>
      </c>
      <c r="AU130" s="226" t="s">
        <v>81</v>
      </c>
      <c r="AY130" s="225" t="s">
        <v>176</v>
      </c>
      <c r="BK130" s="227">
        <f>BK131</f>
        <v>0</v>
      </c>
    </row>
    <row r="131" s="11" customFormat="1" ht="22.8" customHeight="1">
      <c r="B131" s="214"/>
      <c r="C131" s="215"/>
      <c r="D131" s="216" t="s">
        <v>80</v>
      </c>
      <c r="E131" s="228" t="s">
        <v>88</v>
      </c>
      <c r="F131" s="228" t="s">
        <v>177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P132</f>
        <v>0</v>
      </c>
      <c r="Q131" s="222"/>
      <c r="R131" s="223">
        <f>R132</f>
        <v>0.44280000000000003</v>
      </c>
      <c r="S131" s="222"/>
      <c r="T131" s="224">
        <f>T132</f>
        <v>0</v>
      </c>
      <c r="AR131" s="225" t="s">
        <v>88</v>
      </c>
      <c r="AT131" s="226" t="s">
        <v>80</v>
      </c>
      <c r="AU131" s="226" t="s">
        <v>88</v>
      </c>
      <c r="AY131" s="225" t="s">
        <v>176</v>
      </c>
      <c r="BK131" s="227">
        <f>BK132</f>
        <v>0</v>
      </c>
    </row>
    <row r="132" s="1" customFormat="1" ht="24" customHeight="1">
      <c r="B132" s="37"/>
      <c r="C132" s="230" t="s">
        <v>88</v>
      </c>
      <c r="D132" s="230" t="s">
        <v>178</v>
      </c>
      <c r="E132" s="231" t="s">
        <v>493</v>
      </c>
      <c r="F132" s="232" t="s">
        <v>494</v>
      </c>
      <c r="G132" s="233" t="s">
        <v>319</v>
      </c>
      <c r="H132" s="234">
        <v>12</v>
      </c>
      <c r="I132" s="235"/>
      <c r="J132" s="236">
        <f>ROUND(I132*H132,2)</f>
        <v>0</v>
      </c>
      <c r="K132" s="232" t="s">
        <v>182</v>
      </c>
      <c r="L132" s="42"/>
      <c r="M132" s="237" t="s">
        <v>1</v>
      </c>
      <c r="N132" s="238" t="s">
        <v>46</v>
      </c>
      <c r="O132" s="85"/>
      <c r="P132" s="239">
        <f>O132*H132</f>
        <v>0</v>
      </c>
      <c r="Q132" s="239">
        <v>0.036900000000000002</v>
      </c>
      <c r="R132" s="239">
        <f>Q132*H132</f>
        <v>0.44280000000000003</v>
      </c>
      <c r="S132" s="239">
        <v>0</v>
      </c>
      <c r="T132" s="240">
        <f>S132*H132</f>
        <v>0</v>
      </c>
      <c r="AR132" s="241" t="s">
        <v>183</v>
      </c>
      <c r="AT132" s="241" t="s">
        <v>178</v>
      </c>
      <c r="AU132" s="241" t="s">
        <v>90</v>
      </c>
      <c r="AY132" s="15" t="s">
        <v>176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88</v>
      </c>
      <c r="BK132" s="242">
        <f>ROUND(I132*H132,2)</f>
        <v>0</v>
      </c>
      <c r="BL132" s="15" t="s">
        <v>183</v>
      </c>
      <c r="BM132" s="241" t="s">
        <v>777</v>
      </c>
    </row>
    <row r="133" s="11" customFormat="1" ht="25.92" customHeight="1">
      <c r="B133" s="214"/>
      <c r="C133" s="215"/>
      <c r="D133" s="216" t="s">
        <v>80</v>
      </c>
      <c r="E133" s="217" t="s">
        <v>511</v>
      </c>
      <c r="F133" s="217" t="s">
        <v>512</v>
      </c>
      <c r="G133" s="215"/>
      <c r="H133" s="215"/>
      <c r="I133" s="218"/>
      <c r="J133" s="219">
        <f>BK133</f>
        <v>0</v>
      </c>
      <c r="K133" s="215"/>
      <c r="L133" s="220"/>
      <c r="M133" s="221"/>
      <c r="N133" s="222"/>
      <c r="O133" s="222"/>
      <c r="P133" s="223">
        <f>P134</f>
        <v>0</v>
      </c>
      <c r="Q133" s="222"/>
      <c r="R133" s="223">
        <f>R134</f>
        <v>0</v>
      </c>
      <c r="S133" s="222"/>
      <c r="T133" s="224">
        <f>T134</f>
        <v>0</v>
      </c>
      <c r="AR133" s="225" t="s">
        <v>88</v>
      </c>
      <c r="AT133" s="226" t="s">
        <v>80</v>
      </c>
      <c r="AU133" s="226" t="s">
        <v>81</v>
      </c>
      <c r="AY133" s="225" t="s">
        <v>176</v>
      </c>
      <c r="BK133" s="227">
        <f>BK134</f>
        <v>0</v>
      </c>
    </row>
    <row r="134" s="1" customFormat="1" ht="24" customHeight="1">
      <c r="B134" s="37"/>
      <c r="C134" s="230" t="s">
        <v>90</v>
      </c>
      <c r="D134" s="230" t="s">
        <v>178</v>
      </c>
      <c r="E134" s="231" t="s">
        <v>513</v>
      </c>
      <c r="F134" s="232" t="s">
        <v>514</v>
      </c>
      <c r="G134" s="233" t="s">
        <v>191</v>
      </c>
      <c r="H134" s="234">
        <v>2</v>
      </c>
      <c r="I134" s="235"/>
      <c r="J134" s="236">
        <f>ROUND(I134*H134,2)</f>
        <v>0</v>
      </c>
      <c r="K134" s="232" t="s">
        <v>515</v>
      </c>
      <c r="L134" s="42"/>
      <c r="M134" s="237" t="s">
        <v>1</v>
      </c>
      <c r="N134" s="238" t="s">
        <v>46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501</v>
      </c>
      <c r="AT134" s="241" t="s">
        <v>178</v>
      </c>
      <c r="AU134" s="241" t="s">
        <v>88</v>
      </c>
      <c r="AY134" s="15" t="s">
        <v>176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88</v>
      </c>
      <c r="BK134" s="242">
        <f>ROUND(I134*H134,2)</f>
        <v>0</v>
      </c>
      <c r="BL134" s="15" t="s">
        <v>501</v>
      </c>
      <c r="BM134" s="241" t="s">
        <v>778</v>
      </c>
    </row>
    <row r="135" s="11" customFormat="1" ht="25.92" customHeight="1">
      <c r="B135" s="214"/>
      <c r="C135" s="215"/>
      <c r="D135" s="216" t="s">
        <v>80</v>
      </c>
      <c r="E135" s="217" t="s">
        <v>496</v>
      </c>
      <c r="F135" s="217" t="s">
        <v>497</v>
      </c>
      <c r="G135" s="215"/>
      <c r="H135" s="215"/>
      <c r="I135" s="218"/>
      <c r="J135" s="219">
        <f>BK135</f>
        <v>0</v>
      </c>
      <c r="K135" s="215"/>
      <c r="L135" s="220"/>
      <c r="M135" s="221"/>
      <c r="N135" s="222"/>
      <c r="O135" s="222"/>
      <c r="P135" s="223">
        <f>SUM(P136:P142)</f>
        <v>0</v>
      </c>
      <c r="Q135" s="222"/>
      <c r="R135" s="223">
        <f>SUM(R136:R142)</f>
        <v>24.778600000000001</v>
      </c>
      <c r="S135" s="222"/>
      <c r="T135" s="224">
        <f>SUM(T136:T142)</f>
        <v>0</v>
      </c>
      <c r="AR135" s="225" t="s">
        <v>183</v>
      </c>
      <c r="AT135" s="226" t="s">
        <v>80</v>
      </c>
      <c r="AU135" s="226" t="s">
        <v>81</v>
      </c>
      <c r="AY135" s="225" t="s">
        <v>176</v>
      </c>
      <c r="BK135" s="227">
        <f>SUM(BK136:BK142)</f>
        <v>0</v>
      </c>
    </row>
    <row r="136" s="1" customFormat="1" ht="24" customHeight="1">
      <c r="B136" s="37"/>
      <c r="C136" s="230" t="s">
        <v>188</v>
      </c>
      <c r="D136" s="230" t="s">
        <v>178</v>
      </c>
      <c r="E136" s="231" t="s">
        <v>508</v>
      </c>
      <c r="F136" s="232" t="s">
        <v>509</v>
      </c>
      <c r="G136" s="233" t="s">
        <v>500</v>
      </c>
      <c r="H136" s="234">
        <v>10</v>
      </c>
      <c r="I136" s="235"/>
      <c r="J136" s="236">
        <f>ROUND(I136*H136,2)</f>
        <v>0</v>
      </c>
      <c r="K136" s="232" t="s">
        <v>182</v>
      </c>
      <c r="L136" s="42"/>
      <c r="M136" s="237" t="s">
        <v>1</v>
      </c>
      <c r="N136" s="238" t="s">
        <v>46</v>
      </c>
      <c r="O136" s="85"/>
      <c r="P136" s="239">
        <f>O136*H136</f>
        <v>0</v>
      </c>
      <c r="Q136" s="239">
        <v>2.4778600000000002</v>
      </c>
      <c r="R136" s="239">
        <f>Q136*H136</f>
        <v>24.778600000000001</v>
      </c>
      <c r="S136" s="239">
        <v>0</v>
      </c>
      <c r="T136" s="240">
        <f>S136*H136</f>
        <v>0</v>
      </c>
      <c r="AR136" s="241" t="s">
        <v>183</v>
      </c>
      <c r="AT136" s="241" t="s">
        <v>178</v>
      </c>
      <c r="AU136" s="241" t="s">
        <v>88</v>
      </c>
      <c r="AY136" s="15" t="s">
        <v>176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88</v>
      </c>
      <c r="BK136" s="242">
        <f>ROUND(I136*H136,2)</f>
        <v>0</v>
      </c>
      <c r="BL136" s="15" t="s">
        <v>183</v>
      </c>
      <c r="BM136" s="241" t="s">
        <v>779</v>
      </c>
    </row>
    <row r="137" s="1" customFormat="1">
      <c r="B137" s="37"/>
      <c r="C137" s="38"/>
      <c r="D137" s="243" t="s">
        <v>197</v>
      </c>
      <c r="E137" s="38"/>
      <c r="F137" s="244" t="s">
        <v>270</v>
      </c>
      <c r="G137" s="38"/>
      <c r="H137" s="38"/>
      <c r="I137" s="148"/>
      <c r="J137" s="38"/>
      <c r="K137" s="38"/>
      <c r="L137" s="42"/>
      <c r="M137" s="245"/>
      <c r="N137" s="85"/>
      <c r="O137" s="85"/>
      <c r="P137" s="85"/>
      <c r="Q137" s="85"/>
      <c r="R137" s="85"/>
      <c r="S137" s="85"/>
      <c r="T137" s="86"/>
      <c r="AT137" s="15" t="s">
        <v>197</v>
      </c>
      <c r="AU137" s="15" t="s">
        <v>88</v>
      </c>
    </row>
    <row r="138" s="12" customFormat="1">
      <c r="B138" s="246"/>
      <c r="C138" s="247"/>
      <c r="D138" s="243" t="s">
        <v>199</v>
      </c>
      <c r="E138" s="248" t="s">
        <v>1</v>
      </c>
      <c r="F138" s="249" t="s">
        <v>223</v>
      </c>
      <c r="G138" s="247"/>
      <c r="H138" s="250">
        <v>10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199</v>
      </c>
      <c r="AU138" s="256" t="s">
        <v>88</v>
      </c>
      <c r="AV138" s="12" t="s">
        <v>90</v>
      </c>
      <c r="AW138" s="12" t="s">
        <v>37</v>
      </c>
      <c r="AX138" s="12" t="s">
        <v>88</v>
      </c>
      <c r="AY138" s="256" t="s">
        <v>176</v>
      </c>
    </row>
    <row r="139" s="1" customFormat="1" ht="16.5" customHeight="1">
      <c r="B139" s="37"/>
      <c r="C139" s="230" t="s">
        <v>183</v>
      </c>
      <c r="D139" s="230" t="s">
        <v>178</v>
      </c>
      <c r="E139" s="231" t="s">
        <v>498</v>
      </c>
      <c r="F139" s="232" t="s">
        <v>499</v>
      </c>
      <c r="G139" s="233" t="s">
        <v>500</v>
      </c>
      <c r="H139" s="234">
        <v>10</v>
      </c>
      <c r="I139" s="235"/>
      <c r="J139" s="236">
        <f>ROUND(I139*H139,2)</f>
        <v>0</v>
      </c>
      <c r="K139" s="232" t="s">
        <v>182</v>
      </c>
      <c r="L139" s="42"/>
      <c r="M139" s="237" t="s">
        <v>1</v>
      </c>
      <c r="N139" s="238" t="s">
        <v>46</v>
      </c>
      <c r="O139" s="85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AR139" s="241" t="s">
        <v>501</v>
      </c>
      <c r="AT139" s="241" t="s">
        <v>178</v>
      </c>
      <c r="AU139" s="241" t="s">
        <v>88</v>
      </c>
      <c r="AY139" s="15" t="s">
        <v>176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5" t="s">
        <v>88</v>
      </c>
      <c r="BK139" s="242">
        <f>ROUND(I139*H139,2)</f>
        <v>0</v>
      </c>
      <c r="BL139" s="15" t="s">
        <v>501</v>
      </c>
      <c r="BM139" s="241" t="s">
        <v>780</v>
      </c>
    </row>
    <row r="140" s="1" customFormat="1">
      <c r="B140" s="37"/>
      <c r="C140" s="38"/>
      <c r="D140" s="243" t="s">
        <v>197</v>
      </c>
      <c r="E140" s="38"/>
      <c r="F140" s="244" t="s">
        <v>503</v>
      </c>
      <c r="G140" s="38"/>
      <c r="H140" s="38"/>
      <c r="I140" s="148"/>
      <c r="J140" s="38"/>
      <c r="K140" s="38"/>
      <c r="L140" s="42"/>
      <c r="M140" s="245"/>
      <c r="N140" s="85"/>
      <c r="O140" s="85"/>
      <c r="P140" s="85"/>
      <c r="Q140" s="85"/>
      <c r="R140" s="85"/>
      <c r="S140" s="85"/>
      <c r="T140" s="86"/>
      <c r="AT140" s="15" t="s">
        <v>197</v>
      </c>
      <c r="AU140" s="15" t="s">
        <v>88</v>
      </c>
    </row>
    <row r="141" s="1" customFormat="1" ht="16.5" customHeight="1">
      <c r="B141" s="37"/>
      <c r="C141" s="230" t="s">
        <v>201</v>
      </c>
      <c r="D141" s="230" t="s">
        <v>178</v>
      </c>
      <c r="E141" s="231" t="s">
        <v>504</v>
      </c>
      <c r="F141" s="232" t="s">
        <v>505</v>
      </c>
      <c r="G141" s="233" t="s">
        <v>500</v>
      </c>
      <c r="H141" s="234">
        <v>10</v>
      </c>
      <c r="I141" s="235"/>
      <c r="J141" s="236">
        <f>ROUND(I141*H141,2)</f>
        <v>0</v>
      </c>
      <c r="K141" s="232" t="s">
        <v>182</v>
      </c>
      <c r="L141" s="42"/>
      <c r="M141" s="237" t="s">
        <v>1</v>
      </c>
      <c r="N141" s="238" t="s">
        <v>46</v>
      </c>
      <c r="O141" s="85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AR141" s="241" t="s">
        <v>501</v>
      </c>
      <c r="AT141" s="241" t="s">
        <v>178</v>
      </c>
      <c r="AU141" s="241" t="s">
        <v>88</v>
      </c>
      <c r="AY141" s="15" t="s">
        <v>176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5" t="s">
        <v>88</v>
      </c>
      <c r="BK141" s="242">
        <f>ROUND(I141*H141,2)</f>
        <v>0</v>
      </c>
      <c r="BL141" s="15" t="s">
        <v>501</v>
      </c>
      <c r="BM141" s="241" t="s">
        <v>781</v>
      </c>
    </row>
    <row r="142" s="1" customFormat="1">
      <c r="B142" s="37"/>
      <c r="C142" s="38"/>
      <c r="D142" s="243" t="s">
        <v>197</v>
      </c>
      <c r="E142" s="38"/>
      <c r="F142" s="244" t="s">
        <v>507</v>
      </c>
      <c r="G142" s="38"/>
      <c r="H142" s="38"/>
      <c r="I142" s="148"/>
      <c r="J142" s="38"/>
      <c r="K142" s="38"/>
      <c r="L142" s="42"/>
      <c r="M142" s="245"/>
      <c r="N142" s="85"/>
      <c r="O142" s="85"/>
      <c r="P142" s="85"/>
      <c r="Q142" s="85"/>
      <c r="R142" s="85"/>
      <c r="S142" s="85"/>
      <c r="T142" s="86"/>
      <c r="AT142" s="15" t="s">
        <v>197</v>
      </c>
      <c r="AU142" s="15" t="s">
        <v>88</v>
      </c>
    </row>
    <row r="143" s="11" customFormat="1" ht="25.92" customHeight="1">
      <c r="B143" s="214"/>
      <c r="C143" s="215"/>
      <c r="D143" s="216" t="s">
        <v>80</v>
      </c>
      <c r="E143" s="217" t="s">
        <v>517</v>
      </c>
      <c r="F143" s="217" t="s">
        <v>518</v>
      </c>
      <c r="G143" s="215"/>
      <c r="H143" s="215"/>
      <c r="I143" s="218"/>
      <c r="J143" s="219">
        <f>BK143</f>
        <v>0</v>
      </c>
      <c r="K143" s="215"/>
      <c r="L143" s="220"/>
      <c r="M143" s="221"/>
      <c r="N143" s="222"/>
      <c r="O143" s="222"/>
      <c r="P143" s="223">
        <f>P144+P146+P151+P154</f>
        <v>0</v>
      </c>
      <c r="Q143" s="222"/>
      <c r="R143" s="223">
        <f>R144+R146+R151+R154</f>
        <v>0</v>
      </c>
      <c r="S143" s="222"/>
      <c r="T143" s="224">
        <f>T144+T146+T151+T154</f>
        <v>0</v>
      </c>
      <c r="AR143" s="225" t="s">
        <v>201</v>
      </c>
      <c r="AT143" s="226" t="s">
        <v>80</v>
      </c>
      <c r="AU143" s="226" t="s">
        <v>81</v>
      </c>
      <c r="AY143" s="225" t="s">
        <v>176</v>
      </c>
      <c r="BK143" s="227">
        <f>BK144+BK146+BK151+BK154</f>
        <v>0</v>
      </c>
    </row>
    <row r="144" s="11" customFormat="1" ht="22.8" customHeight="1">
      <c r="B144" s="214"/>
      <c r="C144" s="215"/>
      <c r="D144" s="216" t="s">
        <v>80</v>
      </c>
      <c r="E144" s="228" t="s">
        <v>519</v>
      </c>
      <c r="F144" s="228" t="s">
        <v>520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P145</f>
        <v>0</v>
      </c>
      <c r="Q144" s="222"/>
      <c r="R144" s="223">
        <f>R145</f>
        <v>0</v>
      </c>
      <c r="S144" s="222"/>
      <c r="T144" s="224">
        <f>T145</f>
        <v>0</v>
      </c>
      <c r="AR144" s="225" t="s">
        <v>201</v>
      </c>
      <c r="AT144" s="226" t="s">
        <v>80</v>
      </c>
      <c r="AU144" s="226" t="s">
        <v>88</v>
      </c>
      <c r="AY144" s="225" t="s">
        <v>176</v>
      </c>
      <c r="BK144" s="227">
        <f>BK145</f>
        <v>0</v>
      </c>
    </row>
    <row r="145" s="1" customFormat="1" ht="16.5" customHeight="1">
      <c r="B145" s="37"/>
      <c r="C145" s="230" t="s">
        <v>205</v>
      </c>
      <c r="D145" s="230" t="s">
        <v>178</v>
      </c>
      <c r="E145" s="231" t="s">
        <v>521</v>
      </c>
      <c r="F145" s="232" t="s">
        <v>522</v>
      </c>
      <c r="G145" s="233" t="s">
        <v>523</v>
      </c>
      <c r="H145" s="234">
        <v>1</v>
      </c>
      <c r="I145" s="235"/>
      <c r="J145" s="236">
        <f>ROUND(I145*H145,2)</f>
        <v>0</v>
      </c>
      <c r="K145" s="232" t="s">
        <v>182</v>
      </c>
      <c r="L145" s="42"/>
      <c r="M145" s="237" t="s">
        <v>1</v>
      </c>
      <c r="N145" s="238" t="s">
        <v>46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524</v>
      </c>
      <c r="AT145" s="241" t="s">
        <v>178</v>
      </c>
      <c r="AU145" s="241" t="s">
        <v>90</v>
      </c>
      <c r="AY145" s="15" t="s">
        <v>176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5" t="s">
        <v>88</v>
      </c>
      <c r="BK145" s="242">
        <f>ROUND(I145*H145,2)</f>
        <v>0</v>
      </c>
      <c r="BL145" s="15" t="s">
        <v>524</v>
      </c>
      <c r="BM145" s="241" t="s">
        <v>782</v>
      </c>
    </row>
    <row r="146" s="11" customFormat="1" ht="22.8" customHeight="1">
      <c r="B146" s="214"/>
      <c r="C146" s="215"/>
      <c r="D146" s="216" t="s">
        <v>80</v>
      </c>
      <c r="E146" s="228" t="s">
        <v>526</v>
      </c>
      <c r="F146" s="228" t="s">
        <v>527</v>
      </c>
      <c r="G146" s="215"/>
      <c r="H146" s="215"/>
      <c r="I146" s="218"/>
      <c r="J146" s="229">
        <f>BK146</f>
        <v>0</v>
      </c>
      <c r="K146" s="215"/>
      <c r="L146" s="220"/>
      <c r="M146" s="221"/>
      <c r="N146" s="222"/>
      <c r="O146" s="222"/>
      <c r="P146" s="223">
        <f>SUM(P147:P150)</f>
        <v>0</v>
      </c>
      <c r="Q146" s="222"/>
      <c r="R146" s="223">
        <f>SUM(R147:R150)</f>
        <v>0</v>
      </c>
      <c r="S146" s="222"/>
      <c r="T146" s="224">
        <f>SUM(T147:T150)</f>
        <v>0</v>
      </c>
      <c r="AR146" s="225" t="s">
        <v>201</v>
      </c>
      <c r="AT146" s="226" t="s">
        <v>80</v>
      </c>
      <c r="AU146" s="226" t="s">
        <v>88</v>
      </c>
      <c r="AY146" s="225" t="s">
        <v>176</v>
      </c>
      <c r="BK146" s="227">
        <f>SUM(BK147:BK150)</f>
        <v>0</v>
      </c>
    </row>
    <row r="147" s="1" customFormat="1" ht="16.5" customHeight="1">
      <c r="B147" s="37"/>
      <c r="C147" s="230" t="s">
        <v>209</v>
      </c>
      <c r="D147" s="230" t="s">
        <v>178</v>
      </c>
      <c r="E147" s="231" t="s">
        <v>528</v>
      </c>
      <c r="F147" s="232" t="s">
        <v>527</v>
      </c>
      <c r="G147" s="233" t="s">
        <v>523</v>
      </c>
      <c r="H147" s="234">
        <v>1</v>
      </c>
      <c r="I147" s="235"/>
      <c r="J147" s="236">
        <f>ROUND(I147*H147,2)</f>
        <v>0</v>
      </c>
      <c r="K147" s="232" t="s">
        <v>182</v>
      </c>
      <c r="L147" s="42"/>
      <c r="M147" s="237" t="s">
        <v>1</v>
      </c>
      <c r="N147" s="238" t="s">
        <v>46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524</v>
      </c>
      <c r="AT147" s="241" t="s">
        <v>178</v>
      </c>
      <c r="AU147" s="241" t="s">
        <v>90</v>
      </c>
      <c r="AY147" s="15" t="s">
        <v>176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5" t="s">
        <v>88</v>
      </c>
      <c r="BK147" s="242">
        <f>ROUND(I147*H147,2)</f>
        <v>0</v>
      </c>
      <c r="BL147" s="15" t="s">
        <v>524</v>
      </c>
      <c r="BM147" s="241" t="s">
        <v>783</v>
      </c>
    </row>
    <row r="148" s="1" customFormat="1" ht="16.5" customHeight="1">
      <c r="B148" s="37"/>
      <c r="C148" s="230" t="s">
        <v>214</v>
      </c>
      <c r="D148" s="230" t="s">
        <v>178</v>
      </c>
      <c r="E148" s="231" t="s">
        <v>784</v>
      </c>
      <c r="F148" s="232" t="s">
        <v>785</v>
      </c>
      <c r="G148" s="233" t="s">
        <v>523</v>
      </c>
      <c r="H148" s="234">
        <v>1</v>
      </c>
      <c r="I148" s="235"/>
      <c r="J148" s="236">
        <f>ROUND(I148*H148,2)</f>
        <v>0</v>
      </c>
      <c r="K148" s="232" t="s">
        <v>182</v>
      </c>
      <c r="L148" s="42"/>
      <c r="M148" s="237" t="s">
        <v>1</v>
      </c>
      <c r="N148" s="238" t="s">
        <v>46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524</v>
      </c>
      <c r="AT148" s="241" t="s">
        <v>178</v>
      </c>
      <c r="AU148" s="241" t="s">
        <v>90</v>
      </c>
      <c r="AY148" s="15" t="s">
        <v>176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88</v>
      </c>
      <c r="BK148" s="242">
        <f>ROUND(I148*H148,2)</f>
        <v>0</v>
      </c>
      <c r="BL148" s="15" t="s">
        <v>524</v>
      </c>
      <c r="BM148" s="241" t="s">
        <v>786</v>
      </c>
    </row>
    <row r="149" s="1" customFormat="1" ht="16.5" customHeight="1">
      <c r="B149" s="37"/>
      <c r="C149" s="230" t="s">
        <v>219</v>
      </c>
      <c r="D149" s="230" t="s">
        <v>178</v>
      </c>
      <c r="E149" s="231" t="s">
        <v>787</v>
      </c>
      <c r="F149" s="232" t="s">
        <v>788</v>
      </c>
      <c r="G149" s="233" t="s">
        <v>523</v>
      </c>
      <c r="H149" s="234">
        <v>1</v>
      </c>
      <c r="I149" s="235"/>
      <c r="J149" s="236">
        <f>ROUND(I149*H149,2)</f>
        <v>0</v>
      </c>
      <c r="K149" s="232" t="s">
        <v>182</v>
      </c>
      <c r="L149" s="42"/>
      <c r="M149" s="237" t="s">
        <v>1</v>
      </c>
      <c r="N149" s="238" t="s">
        <v>46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524</v>
      </c>
      <c r="AT149" s="241" t="s">
        <v>178</v>
      </c>
      <c r="AU149" s="241" t="s">
        <v>90</v>
      </c>
      <c r="AY149" s="15" t="s">
        <v>176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5" t="s">
        <v>88</v>
      </c>
      <c r="BK149" s="242">
        <f>ROUND(I149*H149,2)</f>
        <v>0</v>
      </c>
      <c r="BL149" s="15" t="s">
        <v>524</v>
      </c>
      <c r="BM149" s="241" t="s">
        <v>789</v>
      </c>
    </row>
    <row r="150" s="1" customFormat="1" ht="16.5" customHeight="1">
      <c r="B150" s="37"/>
      <c r="C150" s="230" t="s">
        <v>223</v>
      </c>
      <c r="D150" s="230" t="s">
        <v>178</v>
      </c>
      <c r="E150" s="231" t="s">
        <v>533</v>
      </c>
      <c r="F150" s="232" t="s">
        <v>534</v>
      </c>
      <c r="G150" s="233" t="s">
        <v>523</v>
      </c>
      <c r="H150" s="234">
        <v>1</v>
      </c>
      <c r="I150" s="235"/>
      <c r="J150" s="236">
        <f>ROUND(I150*H150,2)</f>
        <v>0</v>
      </c>
      <c r="K150" s="232" t="s">
        <v>182</v>
      </c>
      <c r="L150" s="42"/>
      <c r="M150" s="237" t="s">
        <v>1</v>
      </c>
      <c r="N150" s="238" t="s">
        <v>46</v>
      </c>
      <c r="O150" s="85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AR150" s="241" t="s">
        <v>524</v>
      </c>
      <c r="AT150" s="241" t="s">
        <v>178</v>
      </c>
      <c r="AU150" s="241" t="s">
        <v>90</v>
      </c>
      <c r="AY150" s="15" t="s">
        <v>176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5" t="s">
        <v>88</v>
      </c>
      <c r="BK150" s="242">
        <f>ROUND(I150*H150,2)</f>
        <v>0</v>
      </c>
      <c r="BL150" s="15" t="s">
        <v>524</v>
      </c>
      <c r="BM150" s="241" t="s">
        <v>790</v>
      </c>
    </row>
    <row r="151" s="11" customFormat="1" ht="22.8" customHeight="1">
      <c r="B151" s="214"/>
      <c r="C151" s="215"/>
      <c r="D151" s="216" t="s">
        <v>80</v>
      </c>
      <c r="E151" s="228" t="s">
        <v>536</v>
      </c>
      <c r="F151" s="228" t="s">
        <v>537</v>
      </c>
      <c r="G151" s="215"/>
      <c r="H151" s="215"/>
      <c r="I151" s="218"/>
      <c r="J151" s="229">
        <f>BK151</f>
        <v>0</v>
      </c>
      <c r="K151" s="215"/>
      <c r="L151" s="220"/>
      <c r="M151" s="221"/>
      <c r="N151" s="222"/>
      <c r="O151" s="222"/>
      <c r="P151" s="223">
        <f>SUM(P152:P153)</f>
        <v>0</v>
      </c>
      <c r="Q151" s="222"/>
      <c r="R151" s="223">
        <f>SUM(R152:R153)</f>
        <v>0</v>
      </c>
      <c r="S151" s="222"/>
      <c r="T151" s="224">
        <f>SUM(T152:T153)</f>
        <v>0</v>
      </c>
      <c r="AR151" s="225" t="s">
        <v>201</v>
      </c>
      <c r="AT151" s="226" t="s">
        <v>80</v>
      </c>
      <c r="AU151" s="226" t="s">
        <v>88</v>
      </c>
      <c r="AY151" s="225" t="s">
        <v>176</v>
      </c>
      <c r="BK151" s="227">
        <f>SUM(BK152:BK153)</f>
        <v>0</v>
      </c>
    </row>
    <row r="152" s="1" customFormat="1" ht="16.5" customHeight="1">
      <c r="B152" s="37"/>
      <c r="C152" s="230" t="s">
        <v>229</v>
      </c>
      <c r="D152" s="230" t="s">
        <v>178</v>
      </c>
      <c r="E152" s="231" t="s">
        <v>538</v>
      </c>
      <c r="F152" s="232" t="s">
        <v>539</v>
      </c>
      <c r="G152" s="233" t="s">
        <v>523</v>
      </c>
      <c r="H152" s="234">
        <v>48</v>
      </c>
      <c r="I152" s="235"/>
      <c r="J152" s="236">
        <f>ROUND(I152*H152,2)</f>
        <v>0</v>
      </c>
      <c r="K152" s="232" t="s">
        <v>182</v>
      </c>
      <c r="L152" s="42"/>
      <c r="M152" s="237" t="s">
        <v>1</v>
      </c>
      <c r="N152" s="238" t="s">
        <v>46</v>
      </c>
      <c r="O152" s="85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AR152" s="241" t="s">
        <v>524</v>
      </c>
      <c r="AT152" s="241" t="s">
        <v>178</v>
      </c>
      <c r="AU152" s="241" t="s">
        <v>90</v>
      </c>
      <c r="AY152" s="15" t="s">
        <v>176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5" t="s">
        <v>88</v>
      </c>
      <c r="BK152" s="242">
        <f>ROUND(I152*H152,2)</f>
        <v>0</v>
      </c>
      <c r="BL152" s="15" t="s">
        <v>524</v>
      </c>
      <c r="BM152" s="241" t="s">
        <v>791</v>
      </c>
    </row>
    <row r="153" s="1" customFormat="1">
      <c r="B153" s="37"/>
      <c r="C153" s="38"/>
      <c r="D153" s="243" t="s">
        <v>197</v>
      </c>
      <c r="E153" s="38"/>
      <c r="F153" s="244" t="s">
        <v>541</v>
      </c>
      <c r="G153" s="38"/>
      <c r="H153" s="38"/>
      <c r="I153" s="148"/>
      <c r="J153" s="38"/>
      <c r="K153" s="38"/>
      <c r="L153" s="42"/>
      <c r="M153" s="245"/>
      <c r="N153" s="85"/>
      <c r="O153" s="85"/>
      <c r="P153" s="85"/>
      <c r="Q153" s="85"/>
      <c r="R153" s="85"/>
      <c r="S153" s="85"/>
      <c r="T153" s="86"/>
      <c r="AT153" s="15" t="s">
        <v>197</v>
      </c>
      <c r="AU153" s="15" t="s">
        <v>90</v>
      </c>
    </row>
    <row r="154" s="11" customFormat="1" ht="22.8" customHeight="1">
      <c r="B154" s="214"/>
      <c r="C154" s="215"/>
      <c r="D154" s="216" t="s">
        <v>80</v>
      </c>
      <c r="E154" s="228" t="s">
        <v>542</v>
      </c>
      <c r="F154" s="228" t="s">
        <v>543</v>
      </c>
      <c r="G154" s="215"/>
      <c r="H154" s="215"/>
      <c r="I154" s="218"/>
      <c r="J154" s="229">
        <f>BK154</f>
        <v>0</v>
      </c>
      <c r="K154" s="215"/>
      <c r="L154" s="220"/>
      <c r="M154" s="221"/>
      <c r="N154" s="222"/>
      <c r="O154" s="222"/>
      <c r="P154" s="223">
        <f>P155</f>
        <v>0</v>
      </c>
      <c r="Q154" s="222"/>
      <c r="R154" s="223">
        <f>R155</f>
        <v>0</v>
      </c>
      <c r="S154" s="222"/>
      <c r="T154" s="224">
        <f>T155</f>
        <v>0</v>
      </c>
      <c r="AR154" s="225" t="s">
        <v>201</v>
      </c>
      <c r="AT154" s="226" t="s">
        <v>80</v>
      </c>
      <c r="AU154" s="226" t="s">
        <v>88</v>
      </c>
      <c r="AY154" s="225" t="s">
        <v>176</v>
      </c>
      <c r="BK154" s="227">
        <f>BK155</f>
        <v>0</v>
      </c>
    </row>
    <row r="155" s="1" customFormat="1" ht="16.5" customHeight="1">
      <c r="B155" s="37"/>
      <c r="C155" s="230" t="s">
        <v>235</v>
      </c>
      <c r="D155" s="230" t="s">
        <v>178</v>
      </c>
      <c r="E155" s="231" t="s">
        <v>544</v>
      </c>
      <c r="F155" s="232" t="s">
        <v>545</v>
      </c>
      <c r="G155" s="233" t="s">
        <v>523</v>
      </c>
      <c r="H155" s="234">
        <v>1</v>
      </c>
      <c r="I155" s="235"/>
      <c r="J155" s="236">
        <f>ROUND(I155*H155,2)</f>
        <v>0</v>
      </c>
      <c r="K155" s="232" t="s">
        <v>182</v>
      </c>
      <c r="L155" s="42"/>
      <c r="M155" s="281" t="s">
        <v>1</v>
      </c>
      <c r="N155" s="282" t="s">
        <v>46</v>
      </c>
      <c r="O155" s="283"/>
      <c r="P155" s="284">
        <f>O155*H155</f>
        <v>0</v>
      </c>
      <c r="Q155" s="284">
        <v>0</v>
      </c>
      <c r="R155" s="284">
        <f>Q155*H155</f>
        <v>0</v>
      </c>
      <c r="S155" s="284">
        <v>0</v>
      </c>
      <c r="T155" s="285">
        <f>S155*H155</f>
        <v>0</v>
      </c>
      <c r="AR155" s="241" t="s">
        <v>524</v>
      </c>
      <c r="AT155" s="241" t="s">
        <v>178</v>
      </c>
      <c r="AU155" s="241" t="s">
        <v>90</v>
      </c>
      <c r="AY155" s="15" t="s">
        <v>176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88</v>
      </c>
      <c r="BK155" s="242">
        <f>ROUND(I155*H155,2)</f>
        <v>0</v>
      </c>
      <c r="BL155" s="15" t="s">
        <v>524</v>
      </c>
      <c r="BM155" s="241" t="s">
        <v>792</v>
      </c>
    </row>
    <row r="156" s="1" customFormat="1" ht="6.96" customHeight="1">
      <c r="B156" s="60"/>
      <c r="C156" s="61"/>
      <c r="D156" s="61"/>
      <c r="E156" s="61"/>
      <c r="F156" s="61"/>
      <c r="G156" s="61"/>
      <c r="H156" s="61"/>
      <c r="I156" s="181"/>
      <c r="J156" s="61"/>
      <c r="K156" s="61"/>
      <c r="L156" s="42"/>
    </row>
  </sheetData>
  <sheetProtection sheet="1" autoFilter="0" formatColumns="0" formatRows="0" objects="1" scenarios="1" spinCount="100000" saltValue="UxBrqiE3ONDB7L4hqho/JdaJUYQC244rw/s3vr7zL4CF25n73Gglx0YJqDCwo0b8l8YyqxXdkHOl25nUao4dyQ==" hashValue="jPjqmo+WhbnVtjB5jVF73zK93cdqUSnGI61Ixg4t1JNqMyb/rNohmY99v0VFC1eLWQJ+OeoIiJTQPT1meZ3IJA==" algorithmName="SHA-512" password="CC35"/>
  <autoFilter ref="C128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111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793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794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ROUND(J127,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ROUND((SUM(BE127:BE186)),  2)</f>
        <v>0</v>
      </c>
      <c r="I35" s="162">
        <v>0.20999999999999999</v>
      </c>
      <c r="J35" s="161">
        <f>ROUND(((SUM(BE127:BE186))*I35),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ROUND((SUM(BF127:BF186)),  2)</f>
        <v>0</v>
      </c>
      <c r="I36" s="162">
        <v>0.14999999999999999</v>
      </c>
      <c r="J36" s="161">
        <f>ROUND(((SUM(BF127:BF186))*I36),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ROUND((SUM(BG127:BG186)),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ROUND((SUM(BH127:BH186)),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ROUND((SUM(BI127:BI186)),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793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 03 - stavební část - most v km 47,241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J127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J128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J129</f>
        <v>0</v>
      </c>
      <c r="K100" s="127"/>
      <c r="L100" s="203"/>
    </row>
    <row r="101" s="9" customFormat="1" ht="19.92" customHeight="1">
      <c r="B101" s="198"/>
      <c r="C101" s="127"/>
      <c r="D101" s="199" t="s">
        <v>156</v>
      </c>
      <c r="E101" s="200"/>
      <c r="F101" s="200"/>
      <c r="G101" s="200"/>
      <c r="H101" s="200"/>
      <c r="I101" s="201"/>
      <c r="J101" s="202">
        <f>J139</f>
        <v>0</v>
      </c>
      <c r="K101" s="127"/>
      <c r="L101" s="203"/>
    </row>
    <row r="102" s="9" customFormat="1" ht="19.92" customHeight="1">
      <c r="B102" s="198"/>
      <c r="C102" s="127"/>
      <c r="D102" s="199" t="s">
        <v>157</v>
      </c>
      <c r="E102" s="200"/>
      <c r="F102" s="200"/>
      <c r="G102" s="200"/>
      <c r="H102" s="200"/>
      <c r="I102" s="201"/>
      <c r="J102" s="202">
        <f>J141</f>
        <v>0</v>
      </c>
      <c r="K102" s="127"/>
      <c r="L102" s="203"/>
    </row>
    <row r="103" s="9" customFormat="1" ht="19.92" customHeight="1">
      <c r="B103" s="198"/>
      <c r="C103" s="127"/>
      <c r="D103" s="199" t="s">
        <v>550</v>
      </c>
      <c r="E103" s="200"/>
      <c r="F103" s="200"/>
      <c r="G103" s="200"/>
      <c r="H103" s="200"/>
      <c r="I103" s="201"/>
      <c r="J103" s="202">
        <f>J153</f>
        <v>0</v>
      </c>
      <c r="K103" s="127"/>
      <c r="L103" s="203"/>
    </row>
    <row r="104" s="9" customFormat="1" ht="19.92" customHeight="1">
      <c r="B104" s="198"/>
      <c r="C104" s="127"/>
      <c r="D104" s="199" t="s">
        <v>159</v>
      </c>
      <c r="E104" s="200"/>
      <c r="F104" s="200"/>
      <c r="G104" s="200"/>
      <c r="H104" s="200"/>
      <c r="I104" s="201"/>
      <c r="J104" s="202">
        <f>J176</f>
        <v>0</v>
      </c>
      <c r="K104" s="127"/>
      <c r="L104" s="203"/>
    </row>
    <row r="105" s="9" customFormat="1" ht="19.92" customHeight="1">
      <c r="B105" s="198"/>
      <c r="C105" s="127"/>
      <c r="D105" s="199" t="s">
        <v>160</v>
      </c>
      <c r="E105" s="200"/>
      <c r="F105" s="200"/>
      <c r="G105" s="200"/>
      <c r="H105" s="200"/>
      <c r="I105" s="201"/>
      <c r="J105" s="202">
        <f>J183</f>
        <v>0</v>
      </c>
      <c r="K105" s="127"/>
      <c r="L105" s="203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4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81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84"/>
      <c r="J111" s="63"/>
      <c r="K111" s="63"/>
      <c r="L111" s="42"/>
    </row>
    <row r="112" s="1" customFormat="1" ht="24.96" customHeight="1">
      <c r="B112" s="37"/>
      <c r="C112" s="21" t="s">
        <v>161</v>
      </c>
      <c r="D112" s="38"/>
      <c r="E112" s="38"/>
      <c r="F112" s="38"/>
      <c r="G112" s="38"/>
      <c r="H112" s="38"/>
      <c r="I112" s="14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12" customHeight="1">
      <c r="B114" s="37"/>
      <c r="C114" s="30" t="s">
        <v>16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6.5" customHeight="1">
      <c r="B115" s="37"/>
      <c r="C115" s="38"/>
      <c r="D115" s="38"/>
      <c r="E115" s="185" t="str">
        <f>E7</f>
        <v>Oprava mostních objektů v úseku Hlinsko v čechách - Žďárec u Skutče</v>
      </c>
      <c r="F115" s="30"/>
      <c r="G115" s="30"/>
      <c r="H115" s="30"/>
      <c r="I115" s="148"/>
      <c r="J115" s="38"/>
      <c r="K115" s="38"/>
      <c r="L115" s="42"/>
    </row>
    <row r="116" ht="12" customHeight="1">
      <c r="B116" s="19"/>
      <c r="C116" s="30" t="s">
        <v>143</v>
      </c>
      <c r="D116" s="20"/>
      <c r="E116" s="20"/>
      <c r="F116" s="20"/>
      <c r="G116" s="20"/>
      <c r="H116" s="20"/>
      <c r="I116" s="140"/>
      <c r="J116" s="20"/>
      <c r="K116" s="20"/>
      <c r="L116" s="18"/>
    </row>
    <row r="117" s="1" customFormat="1" ht="16.5" customHeight="1">
      <c r="B117" s="37"/>
      <c r="C117" s="38"/>
      <c r="D117" s="38"/>
      <c r="E117" s="185" t="s">
        <v>793</v>
      </c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145</v>
      </c>
      <c r="D118" s="38"/>
      <c r="E118" s="38"/>
      <c r="F118" s="38"/>
      <c r="G118" s="38"/>
      <c r="H118" s="38"/>
      <c r="I118" s="148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E11</f>
        <v>SO 03 - stavební část - most v km 47,241</v>
      </c>
      <c r="F119" s="38"/>
      <c r="G119" s="38"/>
      <c r="H119" s="38"/>
      <c r="I119" s="148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2" customHeight="1">
      <c r="B121" s="37"/>
      <c r="C121" s="30" t="s">
        <v>22</v>
      </c>
      <c r="D121" s="38"/>
      <c r="E121" s="38"/>
      <c r="F121" s="25" t="str">
        <f>F14</f>
        <v xml:space="preserve"> </v>
      </c>
      <c r="G121" s="38"/>
      <c r="H121" s="38"/>
      <c r="I121" s="150" t="s">
        <v>24</v>
      </c>
      <c r="J121" s="73" t="str">
        <f>IF(J14="","",J14)</f>
        <v>29. 5. 2019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5.15" customHeight="1">
      <c r="B123" s="37"/>
      <c r="C123" s="30" t="s">
        <v>28</v>
      </c>
      <c r="D123" s="38"/>
      <c r="E123" s="38"/>
      <c r="F123" s="25" t="str">
        <f>E17</f>
        <v>SŽDC s.o., OŘ Hradec Králové</v>
      </c>
      <c r="G123" s="38"/>
      <c r="H123" s="38"/>
      <c r="I123" s="150" t="s">
        <v>36</v>
      </c>
      <c r="J123" s="35" t="str">
        <f>E23</f>
        <v xml:space="preserve"> </v>
      </c>
      <c r="K123" s="38"/>
      <c r="L123" s="42"/>
    </row>
    <row r="124" s="1" customFormat="1" ht="15.15" customHeight="1">
      <c r="B124" s="37"/>
      <c r="C124" s="30" t="s">
        <v>34</v>
      </c>
      <c r="D124" s="38"/>
      <c r="E124" s="38"/>
      <c r="F124" s="25" t="str">
        <f>IF(E20="","",E20)</f>
        <v>Vyplň údaj</v>
      </c>
      <c r="G124" s="38"/>
      <c r="H124" s="38"/>
      <c r="I124" s="150" t="s">
        <v>38</v>
      </c>
      <c r="J124" s="35" t="str">
        <f>E26</f>
        <v xml:space="preserve"> 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48"/>
      <c r="J125" s="38"/>
      <c r="K125" s="38"/>
      <c r="L125" s="42"/>
    </row>
    <row r="126" s="10" customFormat="1" ht="29.28" customHeight="1">
      <c r="B126" s="204"/>
      <c r="C126" s="205" t="s">
        <v>162</v>
      </c>
      <c r="D126" s="206" t="s">
        <v>66</v>
      </c>
      <c r="E126" s="206" t="s">
        <v>62</v>
      </c>
      <c r="F126" s="206" t="s">
        <v>63</v>
      </c>
      <c r="G126" s="206" t="s">
        <v>163</v>
      </c>
      <c r="H126" s="206" t="s">
        <v>164</v>
      </c>
      <c r="I126" s="207" t="s">
        <v>165</v>
      </c>
      <c r="J126" s="206" t="s">
        <v>149</v>
      </c>
      <c r="K126" s="208" t="s">
        <v>166</v>
      </c>
      <c r="L126" s="209"/>
      <c r="M126" s="94" t="s">
        <v>1</v>
      </c>
      <c r="N126" s="95" t="s">
        <v>45</v>
      </c>
      <c r="O126" s="95" t="s">
        <v>167</v>
      </c>
      <c r="P126" s="95" t="s">
        <v>168</v>
      </c>
      <c r="Q126" s="95" t="s">
        <v>169</v>
      </c>
      <c r="R126" s="95" t="s">
        <v>170</v>
      </c>
      <c r="S126" s="95" t="s">
        <v>171</v>
      </c>
      <c r="T126" s="96" t="s">
        <v>172</v>
      </c>
    </row>
    <row r="127" s="1" customFormat="1" ht="22.8" customHeight="1">
      <c r="B127" s="37"/>
      <c r="C127" s="101" t="s">
        <v>173</v>
      </c>
      <c r="D127" s="38"/>
      <c r="E127" s="38"/>
      <c r="F127" s="38"/>
      <c r="G127" s="38"/>
      <c r="H127" s="38"/>
      <c r="I127" s="148"/>
      <c r="J127" s="210">
        <f>BK127</f>
        <v>0</v>
      </c>
      <c r="K127" s="38"/>
      <c r="L127" s="42"/>
      <c r="M127" s="97"/>
      <c r="N127" s="98"/>
      <c r="O127" s="98"/>
      <c r="P127" s="211">
        <f>P128</f>
        <v>0</v>
      </c>
      <c r="Q127" s="98"/>
      <c r="R127" s="211">
        <f>R128</f>
        <v>23.726514508000001</v>
      </c>
      <c r="S127" s="98"/>
      <c r="T127" s="212">
        <f>T128</f>
        <v>4.2595449999999992</v>
      </c>
      <c r="AT127" s="15" t="s">
        <v>80</v>
      </c>
      <c r="AU127" s="15" t="s">
        <v>151</v>
      </c>
      <c r="BK127" s="213">
        <f>BK128</f>
        <v>0</v>
      </c>
    </row>
    <row r="128" s="11" customFormat="1" ht="25.92" customHeight="1">
      <c r="B128" s="214"/>
      <c r="C128" s="215"/>
      <c r="D128" s="216" t="s">
        <v>80</v>
      </c>
      <c r="E128" s="217" t="s">
        <v>174</v>
      </c>
      <c r="F128" s="217" t="s">
        <v>175</v>
      </c>
      <c r="G128" s="215"/>
      <c r="H128" s="215"/>
      <c r="I128" s="218"/>
      <c r="J128" s="219">
        <f>BK128</f>
        <v>0</v>
      </c>
      <c r="K128" s="215"/>
      <c r="L128" s="220"/>
      <c r="M128" s="221"/>
      <c r="N128" s="222"/>
      <c r="O128" s="222"/>
      <c r="P128" s="223">
        <f>P129+P139+P141+P153+P176+P183</f>
        <v>0</v>
      </c>
      <c r="Q128" s="222"/>
      <c r="R128" s="223">
        <f>R129+R139+R141+R153+R176+R183</f>
        <v>23.726514508000001</v>
      </c>
      <c r="S128" s="222"/>
      <c r="T128" s="224">
        <f>T129+T139+T141+T153+T176+T183</f>
        <v>4.2595449999999992</v>
      </c>
      <c r="AR128" s="225" t="s">
        <v>88</v>
      </c>
      <c r="AT128" s="226" t="s">
        <v>80</v>
      </c>
      <c r="AU128" s="226" t="s">
        <v>81</v>
      </c>
      <c r="AY128" s="225" t="s">
        <v>176</v>
      </c>
      <c r="BK128" s="227">
        <f>BK129+BK139+BK141+BK153+BK176+BK183</f>
        <v>0</v>
      </c>
    </row>
    <row r="129" s="11" customFormat="1" ht="22.8" customHeight="1">
      <c r="B129" s="214"/>
      <c r="C129" s="215"/>
      <c r="D129" s="216" t="s">
        <v>80</v>
      </c>
      <c r="E129" s="228" t="s">
        <v>88</v>
      </c>
      <c r="F129" s="228" t="s">
        <v>177</v>
      </c>
      <c r="G129" s="215"/>
      <c r="H129" s="215"/>
      <c r="I129" s="218"/>
      <c r="J129" s="229">
        <f>BK129</f>
        <v>0</v>
      </c>
      <c r="K129" s="215"/>
      <c r="L129" s="220"/>
      <c r="M129" s="221"/>
      <c r="N129" s="222"/>
      <c r="O129" s="222"/>
      <c r="P129" s="223">
        <f>SUM(P130:P138)</f>
        <v>0</v>
      </c>
      <c r="Q129" s="222"/>
      <c r="R129" s="223">
        <f>SUM(R130:R138)</f>
        <v>0.0090000000000000011</v>
      </c>
      <c r="S129" s="222"/>
      <c r="T129" s="224">
        <f>SUM(T130:T138)</f>
        <v>0</v>
      </c>
      <c r="AR129" s="225" t="s">
        <v>88</v>
      </c>
      <c r="AT129" s="226" t="s">
        <v>80</v>
      </c>
      <c r="AU129" s="226" t="s">
        <v>88</v>
      </c>
      <c r="AY129" s="225" t="s">
        <v>176</v>
      </c>
      <c r="BK129" s="227">
        <f>SUM(BK130:BK138)</f>
        <v>0</v>
      </c>
    </row>
    <row r="130" s="1" customFormat="1" ht="16.5" customHeight="1">
      <c r="B130" s="37"/>
      <c r="C130" s="230" t="s">
        <v>88</v>
      </c>
      <c r="D130" s="230" t="s">
        <v>178</v>
      </c>
      <c r="E130" s="231" t="s">
        <v>185</v>
      </c>
      <c r="F130" s="232" t="s">
        <v>186</v>
      </c>
      <c r="G130" s="233" t="s">
        <v>181</v>
      </c>
      <c r="H130" s="234">
        <v>50</v>
      </c>
      <c r="I130" s="235"/>
      <c r="J130" s="236">
        <f>ROUND(I130*H130,2)</f>
        <v>0</v>
      </c>
      <c r="K130" s="232" t="s">
        <v>182</v>
      </c>
      <c r="L130" s="42"/>
      <c r="M130" s="237" t="s">
        <v>1</v>
      </c>
      <c r="N130" s="238" t="s">
        <v>46</v>
      </c>
      <c r="O130" s="85"/>
      <c r="P130" s="239">
        <f>O130*H130</f>
        <v>0</v>
      </c>
      <c r="Q130" s="239">
        <v>0.00018000000000000001</v>
      </c>
      <c r="R130" s="239">
        <f>Q130*H130</f>
        <v>0.0090000000000000011</v>
      </c>
      <c r="S130" s="239">
        <v>0</v>
      </c>
      <c r="T130" s="240">
        <f>S130*H130</f>
        <v>0</v>
      </c>
      <c r="AR130" s="241" t="s">
        <v>183</v>
      </c>
      <c r="AT130" s="241" t="s">
        <v>178</v>
      </c>
      <c r="AU130" s="241" t="s">
        <v>90</v>
      </c>
      <c r="AY130" s="15" t="s">
        <v>176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5" t="s">
        <v>88</v>
      </c>
      <c r="BK130" s="242">
        <f>ROUND(I130*H130,2)</f>
        <v>0</v>
      </c>
      <c r="BL130" s="15" t="s">
        <v>183</v>
      </c>
      <c r="BM130" s="241" t="s">
        <v>795</v>
      </c>
    </row>
    <row r="131" s="1" customFormat="1" ht="24" customHeight="1">
      <c r="B131" s="37"/>
      <c r="C131" s="230" t="s">
        <v>90</v>
      </c>
      <c r="D131" s="230" t="s">
        <v>178</v>
      </c>
      <c r="E131" s="231" t="s">
        <v>796</v>
      </c>
      <c r="F131" s="232" t="s">
        <v>797</v>
      </c>
      <c r="G131" s="233" t="s">
        <v>181</v>
      </c>
      <c r="H131" s="234">
        <v>50</v>
      </c>
      <c r="I131" s="235"/>
      <c r="J131" s="236">
        <f>ROUND(I131*H131,2)</f>
        <v>0</v>
      </c>
      <c r="K131" s="232" t="s">
        <v>182</v>
      </c>
      <c r="L131" s="42"/>
      <c r="M131" s="237" t="s">
        <v>1</v>
      </c>
      <c r="N131" s="238" t="s">
        <v>46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183</v>
      </c>
      <c r="AT131" s="241" t="s">
        <v>178</v>
      </c>
      <c r="AU131" s="241" t="s">
        <v>90</v>
      </c>
      <c r="AY131" s="15" t="s">
        <v>176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88</v>
      </c>
      <c r="BK131" s="242">
        <f>ROUND(I131*H131,2)</f>
        <v>0</v>
      </c>
      <c r="BL131" s="15" t="s">
        <v>183</v>
      </c>
      <c r="BM131" s="241" t="s">
        <v>798</v>
      </c>
    </row>
    <row r="132" s="1" customFormat="1" ht="16.5" customHeight="1">
      <c r="B132" s="37"/>
      <c r="C132" s="230" t="s">
        <v>188</v>
      </c>
      <c r="D132" s="230" t="s">
        <v>178</v>
      </c>
      <c r="E132" s="231" t="s">
        <v>230</v>
      </c>
      <c r="F132" s="232" t="s">
        <v>231</v>
      </c>
      <c r="G132" s="233" t="s">
        <v>181</v>
      </c>
      <c r="H132" s="234">
        <v>24</v>
      </c>
      <c r="I132" s="235"/>
      <c r="J132" s="236">
        <f>ROUND(I132*H132,2)</f>
        <v>0</v>
      </c>
      <c r="K132" s="232" t="s">
        <v>182</v>
      </c>
      <c r="L132" s="42"/>
      <c r="M132" s="237" t="s">
        <v>1</v>
      </c>
      <c r="N132" s="238" t="s">
        <v>46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183</v>
      </c>
      <c r="AT132" s="241" t="s">
        <v>178</v>
      </c>
      <c r="AU132" s="241" t="s">
        <v>90</v>
      </c>
      <c r="AY132" s="15" t="s">
        <v>176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88</v>
      </c>
      <c r="BK132" s="242">
        <f>ROUND(I132*H132,2)</f>
        <v>0</v>
      </c>
      <c r="BL132" s="15" t="s">
        <v>183</v>
      </c>
      <c r="BM132" s="241" t="s">
        <v>799</v>
      </c>
    </row>
    <row r="133" s="12" customFormat="1">
      <c r="B133" s="246"/>
      <c r="C133" s="247"/>
      <c r="D133" s="243" t="s">
        <v>199</v>
      </c>
      <c r="E133" s="248" t="s">
        <v>1</v>
      </c>
      <c r="F133" s="249" t="s">
        <v>800</v>
      </c>
      <c r="G133" s="247"/>
      <c r="H133" s="250">
        <v>24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199</v>
      </c>
      <c r="AU133" s="256" t="s">
        <v>90</v>
      </c>
      <c r="AV133" s="12" t="s">
        <v>90</v>
      </c>
      <c r="AW133" s="12" t="s">
        <v>37</v>
      </c>
      <c r="AX133" s="12" t="s">
        <v>88</v>
      </c>
      <c r="AY133" s="256" t="s">
        <v>176</v>
      </c>
    </row>
    <row r="134" s="1" customFormat="1" ht="16.5" customHeight="1">
      <c r="B134" s="37"/>
      <c r="C134" s="230" t="s">
        <v>183</v>
      </c>
      <c r="D134" s="230" t="s">
        <v>178</v>
      </c>
      <c r="E134" s="231" t="s">
        <v>236</v>
      </c>
      <c r="F134" s="232" t="s">
        <v>237</v>
      </c>
      <c r="G134" s="233" t="s">
        <v>181</v>
      </c>
      <c r="H134" s="234">
        <v>24</v>
      </c>
      <c r="I134" s="235"/>
      <c r="J134" s="236">
        <f>ROUND(I134*H134,2)</f>
        <v>0</v>
      </c>
      <c r="K134" s="232" t="s">
        <v>182</v>
      </c>
      <c r="L134" s="42"/>
      <c r="M134" s="237" t="s">
        <v>1</v>
      </c>
      <c r="N134" s="238" t="s">
        <v>46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183</v>
      </c>
      <c r="AT134" s="241" t="s">
        <v>178</v>
      </c>
      <c r="AU134" s="241" t="s">
        <v>90</v>
      </c>
      <c r="AY134" s="15" t="s">
        <v>176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88</v>
      </c>
      <c r="BK134" s="242">
        <f>ROUND(I134*H134,2)</f>
        <v>0</v>
      </c>
      <c r="BL134" s="15" t="s">
        <v>183</v>
      </c>
      <c r="BM134" s="241" t="s">
        <v>801</v>
      </c>
    </row>
    <row r="135" s="1" customFormat="1" ht="24" customHeight="1">
      <c r="B135" s="37"/>
      <c r="C135" s="230" t="s">
        <v>201</v>
      </c>
      <c r="D135" s="230" t="s">
        <v>178</v>
      </c>
      <c r="E135" s="231" t="s">
        <v>248</v>
      </c>
      <c r="F135" s="232" t="s">
        <v>249</v>
      </c>
      <c r="G135" s="233" t="s">
        <v>195</v>
      </c>
      <c r="H135" s="234">
        <v>2.3999999999999999</v>
      </c>
      <c r="I135" s="235"/>
      <c r="J135" s="236">
        <f>ROUND(I135*H135,2)</f>
        <v>0</v>
      </c>
      <c r="K135" s="232" t="s">
        <v>182</v>
      </c>
      <c r="L135" s="42"/>
      <c r="M135" s="237" t="s">
        <v>1</v>
      </c>
      <c r="N135" s="238" t="s">
        <v>46</v>
      </c>
      <c r="O135" s="85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AR135" s="241" t="s">
        <v>183</v>
      </c>
      <c r="AT135" s="241" t="s">
        <v>178</v>
      </c>
      <c r="AU135" s="241" t="s">
        <v>90</v>
      </c>
      <c r="AY135" s="15" t="s">
        <v>176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88</v>
      </c>
      <c r="BK135" s="242">
        <f>ROUND(I135*H135,2)</f>
        <v>0</v>
      </c>
      <c r="BL135" s="15" t="s">
        <v>183</v>
      </c>
      <c r="BM135" s="241" t="s">
        <v>802</v>
      </c>
    </row>
    <row r="136" s="12" customFormat="1">
      <c r="B136" s="246"/>
      <c r="C136" s="247"/>
      <c r="D136" s="243" t="s">
        <v>199</v>
      </c>
      <c r="E136" s="248" t="s">
        <v>1</v>
      </c>
      <c r="F136" s="249" t="s">
        <v>803</v>
      </c>
      <c r="G136" s="247"/>
      <c r="H136" s="250">
        <v>1.2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AT136" s="256" t="s">
        <v>199</v>
      </c>
      <c r="AU136" s="256" t="s">
        <v>90</v>
      </c>
      <c r="AV136" s="12" t="s">
        <v>90</v>
      </c>
      <c r="AW136" s="12" t="s">
        <v>37</v>
      </c>
      <c r="AX136" s="12" t="s">
        <v>81</v>
      </c>
      <c r="AY136" s="256" t="s">
        <v>176</v>
      </c>
    </row>
    <row r="137" s="12" customFormat="1">
      <c r="B137" s="246"/>
      <c r="C137" s="247"/>
      <c r="D137" s="243" t="s">
        <v>199</v>
      </c>
      <c r="E137" s="248" t="s">
        <v>1</v>
      </c>
      <c r="F137" s="249" t="s">
        <v>804</v>
      </c>
      <c r="G137" s="247"/>
      <c r="H137" s="250">
        <v>1.2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199</v>
      </c>
      <c r="AU137" s="256" t="s">
        <v>90</v>
      </c>
      <c r="AV137" s="12" t="s">
        <v>90</v>
      </c>
      <c r="AW137" s="12" t="s">
        <v>37</v>
      </c>
      <c r="AX137" s="12" t="s">
        <v>81</v>
      </c>
      <c r="AY137" s="256" t="s">
        <v>176</v>
      </c>
    </row>
    <row r="138" s="13" customFormat="1">
      <c r="B138" s="267"/>
      <c r="C138" s="268"/>
      <c r="D138" s="243" t="s">
        <v>199</v>
      </c>
      <c r="E138" s="269" t="s">
        <v>1</v>
      </c>
      <c r="F138" s="270" t="s">
        <v>353</v>
      </c>
      <c r="G138" s="268"/>
      <c r="H138" s="271">
        <v>2.3999999999999999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AT138" s="277" t="s">
        <v>199</v>
      </c>
      <c r="AU138" s="277" t="s">
        <v>90</v>
      </c>
      <c r="AV138" s="13" t="s">
        <v>183</v>
      </c>
      <c r="AW138" s="13" t="s">
        <v>37</v>
      </c>
      <c r="AX138" s="13" t="s">
        <v>88</v>
      </c>
      <c r="AY138" s="277" t="s">
        <v>176</v>
      </c>
    </row>
    <row r="139" s="11" customFormat="1" ht="22.8" customHeight="1">
      <c r="B139" s="214"/>
      <c r="C139" s="215"/>
      <c r="D139" s="216" t="s">
        <v>80</v>
      </c>
      <c r="E139" s="228" t="s">
        <v>183</v>
      </c>
      <c r="F139" s="228" t="s">
        <v>296</v>
      </c>
      <c r="G139" s="215"/>
      <c r="H139" s="215"/>
      <c r="I139" s="218"/>
      <c r="J139" s="229">
        <f>BK139</f>
        <v>0</v>
      </c>
      <c r="K139" s="215"/>
      <c r="L139" s="220"/>
      <c r="M139" s="221"/>
      <c r="N139" s="222"/>
      <c r="O139" s="222"/>
      <c r="P139" s="223">
        <f>P140</f>
        <v>0</v>
      </c>
      <c r="Q139" s="222"/>
      <c r="R139" s="223">
        <f>R140</f>
        <v>19.446400000000001</v>
      </c>
      <c r="S139" s="222"/>
      <c r="T139" s="224">
        <f>T140</f>
        <v>0</v>
      </c>
      <c r="AR139" s="225" t="s">
        <v>88</v>
      </c>
      <c r="AT139" s="226" t="s">
        <v>80</v>
      </c>
      <c r="AU139" s="226" t="s">
        <v>88</v>
      </c>
      <c r="AY139" s="225" t="s">
        <v>176</v>
      </c>
      <c r="BK139" s="227">
        <f>BK140</f>
        <v>0</v>
      </c>
    </row>
    <row r="140" s="1" customFormat="1" ht="24" customHeight="1">
      <c r="B140" s="37"/>
      <c r="C140" s="230" t="s">
        <v>205</v>
      </c>
      <c r="D140" s="230" t="s">
        <v>178</v>
      </c>
      <c r="E140" s="231" t="s">
        <v>677</v>
      </c>
      <c r="F140" s="232" t="s">
        <v>678</v>
      </c>
      <c r="G140" s="233" t="s">
        <v>181</v>
      </c>
      <c r="H140" s="234">
        <v>20</v>
      </c>
      <c r="I140" s="235"/>
      <c r="J140" s="236">
        <f>ROUND(I140*H140,2)</f>
        <v>0</v>
      </c>
      <c r="K140" s="232" t="s">
        <v>182</v>
      </c>
      <c r="L140" s="42"/>
      <c r="M140" s="237" t="s">
        <v>1</v>
      </c>
      <c r="N140" s="238" t="s">
        <v>46</v>
      </c>
      <c r="O140" s="85"/>
      <c r="P140" s="239">
        <f>O140*H140</f>
        <v>0</v>
      </c>
      <c r="Q140" s="239">
        <v>0.97231999999999996</v>
      </c>
      <c r="R140" s="239">
        <f>Q140*H140</f>
        <v>19.446400000000001</v>
      </c>
      <c r="S140" s="239">
        <v>0</v>
      </c>
      <c r="T140" s="240">
        <f>S140*H140</f>
        <v>0</v>
      </c>
      <c r="AR140" s="241" t="s">
        <v>183</v>
      </c>
      <c r="AT140" s="241" t="s">
        <v>178</v>
      </c>
      <c r="AU140" s="241" t="s">
        <v>90</v>
      </c>
      <c r="AY140" s="15" t="s">
        <v>176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88</v>
      </c>
      <c r="BK140" s="242">
        <f>ROUND(I140*H140,2)</f>
        <v>0</v>
      </c>
      <c r="BL140" s="15" t="s">
        <v>183</v>
      </c>
      <c r="BM140" s="241" t="s">
        <v>805</v>
      </c>
    </row>
    <row r="141" s="11" customFormat="1" ht="22.8" customHeight="1">
      <c r="B141" s="214"/>
      <c r="C141" s="215"/>
      <c r="D141" s="216" t="s">
        <v>80</v>
      </c>
      <c r="E141" s="228" t="s">
        <v>205</v>
      </c>
      <c r="F141" s="228" t="s">
        <v>308</v>
      </c>
      <c r="G141" s="215"/>
      <c r="H141" s="215"/>
      <c r="I141" s="218"/>
      <c r="J141" s="229">
        <f>BK141</f>
        <v>0</v>
      </c>
      <c r="K141" s="215"/>
      <c r="L141" s="220"/>
      <c r="M141" s="221"/>
      <c r="N141" s="222"/>
      <c r="O141" s="222"/>
      <c r="P141" s="223">
        <f>SUM(P142:P152)</f>
        <v>0</v>
      </c>
      <c r="Q141" s="222"/>
      <c r="R141" s="223">
        <f>SUM(R142:R152)</f>
        <v>2.1311999999999998</v>
      </c>
      <c r="S141" s="222"/>
      <c r="T141" s="224">
        <f>SUM(T142:T152)</f>
        <v>2.1311999999999998</v>
      </c>
      <c r="AR141" s="225" t="s">
        <v>88</v>
      </c>
      <c r="AT141" s="226" t="s">
        <v>80</v>
      </c>
      <c r="AU141" s="226" t="s">
        <v>88</v>
      </c>
      <c r="AY141" s="225" t="s">
        <v>176</v>
      </c>
      <c r="BK141" s="227">
        <f>SUM(BK142:BK152)</f>
        <v>0</v>
      </c>
    </row>
    <row r="142" s="1" customFormat="1" ht="24" customHeight="1">
      <c r="B142" s="37"/>
      <c r="C142" s="230" t="s">
        <v>209</v>
      </c>
      <c r="D142" s="230" t="s">
        <v>178</v>
      </c>
      <c r="E142" s="231" t="s">
        <v>806</v>
      </c>
      <c r="F142" s="232" t="s">
        <v>807</v>
      </c>
      <c r="G142" s="233" t="s">
        <v>181</v>
      </c>
      <c r="H142" s="234">
        <v>6</v>
      </c>
      <c r="I142" s="235"/>
      <c r="J142" s="236">
        <f>ROUND(I142*H142,2)</f>
        <v>0</v>
      </c>
      <c r="K142" s="232" t="s">
        <v>182</v>
      </c>
      <c r="L142" s="42"/>
      <c r="M142" s="237" t="s">
        <v>1</v>
      </c>
      <c r="N142" s="238" t="s">
        <v>46</v>
      </c>
      <c r="O142" s="85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AR142" s="241" t="s">
        <v>183</v>
      </c>
      <c r="AT142" s="241" t="s">
        <v>178</v>
      </c>
      <c r="AU142" s="241" t="s">
        <v>90</v>
      </c>
      <c r="AY142" s="15" t="s">
        <v>176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5" t="s">
        <v>88</v>
      </c>
      <c r="BK142" s="242">
        <f>ROUND(I142*H142,2)</f>
        <v>0</v>
      </c>
      <c r="BL142" s="15" t="s">
        <v>183</v>
      </c>
      <c r="BM142" s="241" t="s">
        <v>808</v>
      </c>
    </row>
    <row r="143" s="1" customFormat="1">
      <c r="B143" s="37"/>
      <c r="C143" s="38"/>
      <c r="D143" s="243" t="s">
        <v>197</v>
      </c>
      <c r="E143" s="38"/>
      <c r="F143" s="244" t="s">
        <v>809</v>
      </c>
      <c r="G143" s="38"/>
      <c r="H143" s="38"/>
      <c r="I143" s="148"/>
      <c r="J143" s="38"/>
      <c r="K143" s="38"/>
      <c r="L143" s="42"/>
      <c r="M143" s="245"/>
      <c r="N143" s="85"/>
      <c r="O143" s="85"/>
      <c r="P143" s="85"/>
      <c r="Q143" s="85"/>
      <c r="R143" s="85"/>
      <c r="S143" s="85"/>
      <c r="T143" s="86"/>
      <c r="AT143" s="15" t="s">
        <v>197</v>
      </c>
      <c r="AU143" s="15" t="s">
        <v>90</v>
      </c>
    </row>
    <row r="144" s="1" customFormat="1" ht="24" customHeight="1">
      <c r="B144" s="37"/>
      <c r="C144" s="230" t="s">
        <v>214</v>
      </c>
      <c r="D144" s="230" t="s">
        <v>178</v>
      </c>
      <c r="E144" s="231" t="s">
        <v>810</v>
      </c>
      <c r="F144" s="232" t="s">
        <v>811</v>
      </c>
      <c r="G144" s="233" t="s">
        <v>181</v>
      </c>
      <c r="H144" s="234">
        <v>88.799999999999997</v>
      </c>
      <c r="I144" s="235"/>
      <c r="J144" s="236">
        <f>ROUND(I144*H144,2)</f>
        <v>0</v>
      </c>
      <c r="K144" s="232" t="s">
        <v>182</v>
      </c>
      <c r="L144" s="42"/>
      <c r="M144" s="237" t="s">
        <v>1</v>
      </c>
      <c r="N144" s="238" t="s">
        <v>46</v>
      </c>
      <c r="O144" s="85"/>
      <c r="P144" s="239">
        <f>O144*H144</f>
        <v>0</v>
      </c>
      <c r="Q144" s="239">
        <v>0.024</v>
      </c>
      <c r="R144" s="239">
        <f>Q144*H144</f>
        <v>2.1311999999999998</v>
      </c>
      <c r="S144" s="239">
        <v>0.024</v>
      </c>
      <c r="T144" s="240">
        <f>S144*H144</f>
        <v>2.1311999999999998</v>
      </c>
      <c r="AR144" s="241" t="s">
        <v>183</v>
      </c>
      <c r="AT144" s="241" t="s">
        <v>178</v>
      </c>
      <c r="AU144" s="241" t="s">
        <v>90</v>
      </c>
      <c r="AY144" s="15" t="s">
        <v>176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5" t="s">
        <v>88</v>
      </c>
      <c r="BK144" s="242">
        <f>ROUND(I144*H144,2)</f>
        <v>0</v>
      </c>
      <c r="BL144" s="15" t="s">
        <v>183</v>
      </c>
      <c r="BM144" s="241" t="s">
        <v>812</v>
      </c>
    </row>
    <row r="145" s="12" customFormat="1">
      <c r="B145" s="246"/>
      <c r="C145" s="247"/>
      <c r="D145" s="243" t="s">
        <v>199</v>
      </c>
      <c r="E145" s="248" t="s">
        <v>1</v>
      </c>
      <c r="F145" s="249" t="s">
        <v>813</v>
      </c>
      <c r="G145" s="247"/>
      <c r="H145" s="250">
        <v>7.1500000000000004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199</v>
      </c>
      <c r="AU145" s="256" t="s">
        <v>90</v>
      </c>
      <c r="AV145" s="12" t="s">
        <v>90</v>
      </c>
      <c r="AW145" s="12" t="s">
        <v>37</v>
      </c>
      <c r="AX145" s="12" t="s">
        <v>81</v>
      </c>
      <c r="AY145" s="256" t="s">
        <v>176</v>
      </c>
    </row>
    <row r="146" s="12" customFormat="1">
      <c r="B146" s="246"/>
      <c r="C146" s="247"/>
      <c r="D146" s="243" t="s">
        <v>199</v>
      </c>
      <c r="E146" s="248" t="s">
        <v>1</v>
      </c>
      <c r="F146" s="249" t="s">
        <v>814</v>
      </c>
      <c r="G146" s="247"/>
      <c r="H146" s="250">
        <v>7.1500000000000004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199</v>
      </c>
      <c r="AU146" s="256" t="s">
        <v>90</v>
      </c>
      <c r="AV146" s="12" t="s">
        <v>90</v>
      </c>
      <c r="AW146" s="12" t="s">
        <v>37</v>
      </c>
      <c r="AX146" s="12" t="s">
        <v>81</v>
      </c>
      <c r="AY146" s="256" t="s">
        <v>176</v>
      </c>
    </row>
    <row r="147" s="12" customFormat="1">
      <c r="B147" s="246"/>
      <c r="C147" s="247"/>
      <c r="D147" s="243" t="s">
        <v>199</v>
      </c>
      <c r="E147" s="248" t="s">
        <v>1</v>
      </c>
      <c r="F147" s="249" t="s">
        <v>815</v>
      </c>
      <c r="G147" s="247"/>
      <c r="H147" s="250">
        <v>16.5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199</v>
      </c>
      <c r="AU147" s="256" t="s">
        <v>90</v>
      </c>
      <c r="AV147" s="12" t="s">
        <v>90</v>
      </c>
      <c r="AW147" s="12" t="s">
        <v>37</v>
      </c>
      <c r="AX147" s="12" t="s">
        <v>81</v>
      </c>
      <c r="AY147" s="256" t="s">
        <v>176</v>
      </c>
    </row>
    <row r="148" s="12" customFormat="1">
      <c r="B148" s="246"/>
      <c r="C148" s="247"/>
      <c r="D148" s="243" t="s">
        <v>199</v>
      </c>
      <c r="E148" s="248" t="s">
        <v>1</v>
      </c>
      <c r="F148" s="249" t="s">
        <v>816</v>
      </c>
      <c r="G148" s="247"/>
      <c r="H148" s="250">
        <v>18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199</v>
      </c>
      <c r="AU148" s="256" t="s">
        <v>90</v>
      </c>
      <c r="AV148" s="12" t="s">
        <v>90</v>
      </c>
      <c r="AW148" s="12" t="s">
        <v>37</v>
      </c>
      <c r="AX148" s="12" t="s">
        <v>81</v>
      </c>
      <c r="AY148" s="256" t="s">
        <v>176</v>
      </c>
    </row>
    <row r="149" s="12" customFormat="1">
      <c r="B149" s="246"/>
      <c r="C149" s="247"/>
      <c r="D149" s="243" t="s">
        <v>199</v>
      </c>
      <c r="E149" s="248" t="s">
        <v>1</v>
      </c>
      <c r="F149" s="249" t="s">
        <v>817</v>
      </c>
      <c r="G149" s="247"/>
      <c r="H149" s="250">
        <v>18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199</v>
      </c>
      <c r="AU149" s="256" t="s">
        <v>90</v>
      </c>
      <c r="AV149" s="12" t="s">
        <v>90</v>
      </c>
      <c r="AW149" s="12" t="s">
        <v>37</v>
      </c>
      <c r="AX149" s="12" t="s">
        <v>81</v>
      </c>
      <c r="AY149" s="256" t="s">
        <v>176</v>
      </c>
    </row>
    <row r="150" s="12" customFormat="1">
      <c r="B150" s="246"/>
      <c r="C150" s="247"/>
      <c r="D150" s="243" t="s">
        <v>199</v>
      </c>
      <c r="E150" s="248" t="s">
        <v>1</v>
      </c>
      <c r="F150" s="249" t="s">
        <v>818</v>
      </c>
      <c r="G150" s="247"/>
      <c r="H150" s="250">
        <v>10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AT150" s="256" t="s">
        <v>199</v>
      </c>
      <c r="AU150" s="256" t="s">
        <v>90</v>
      </c>
      <c r="AV150" s="12" t="s">
        <v>90</v>
      </c>
      <c r="AW150" s="12" t="s">
        <v>37</v>
      </c>
      <c r="AX150" s="12" t="s">
        <v>81</v>
      </c>
      <c r="AY150" s="256" t="s">
        <v>176</v>
      </c>
    </row>
    <row r="151" s="12" customFormat="1">
      <c r="B151" s="246"/>
      <c r="C151" s="247"/>
      <c r="D151" s="243" t="s">
        <v>199</v>
      </c>
      <c r="E151" s="248" t="s">
        <v>1</v>
      </c>
      <c r="F151" s="249" t="s">
        <v>819</v>
      </c>
      <c r="G151" s="247"/>
      <c r="H151" s="250">
        <v>12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199</v>
      </c>
      <c r="AU151" s="256" t="s">
        <v>90</v>
      </c>
      <c r="AV151" s="12" t="s">
        <v>90</v>
      </c>
      <c r="AW151" s="12" t="s">
        <v>37</v>
      </c>
      <c r="AX151" s="12" t="s">
        <v>81</v>
      </c>
      <c r="AY151" s="256" t="s">
        <v>176</v>
      </c>
    </row>
    <row r="152" s="13" customFormat="1">
      <c r="B152" s="267"/>
      <c r="C152" s="268"/>
      <c r="D152" s="243" t="s">
        <v>199</v>
      </c>
      <c r="E152" s="269" t="s">
        <v>1</v>
      </c>
      <c r="F152" s="270" t="s">
        <v>353</v>
      </c>
      <c r="G152" s="268"/>
      <c r="H152" s="271">
        <v>88.799999999999997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AT152" s="277" t="s">
        <v>199</v>
      </c>
      <c r="AU152" s="277" t="s">
        <v>90</v>
      </c>
      <c r="AV152" s="13" t="s">
        <v>183</v>
      </c>
      <c r="AW152" s="13" t="s">
        <v>37</v>
      </c>
      <c r="AX152" s="13" t="s">
        <v>88</v>
      </c>
      <c r="AY152" s="277" t="s">
        <v>176</v>
      </c>
    </row>
    <row r="153" s="11" customFormat="1" ht="22.8" customHeight="1">
      <c r="B153" s="214"/>
      <c r="C153" s="215"/>
      <c r="D153" s="216" t="s">
        <v>80</v>
      </c>
      <c r="E153" s="228" t="s">
        <v>219</v>
      </c>
      <c r="F153" s="228" t="s">
        <v>684</v>
      </c>
      <c r="G153" s="215"/>
      <c r="H153" s="215"/>
      <c r="I153" s="218"/>
      <c r="J153" s="229">
        <f>BK153</f>
        <v>0</v>
      </c>
      <c r="K153" s="215"/>
      <c r="L153" s="220"/>
      <c r="M153" s="221"/>
      <c r="N153" s="222"/>
      <c r="O153" s="222"/>
      <c r="P153" s="223">
        <f>SUM(P154:P175)</f>
        <v>0</v>
      </c>
      <c r="Q153" s="222"/>
      <c r="R153" s="223">
        <f>SUM(R154:R175)</f>
        <v>2.1399145079999999</v>
      </c>
      <c r="S153" s="222"/>
      <c r="T153" s="224">
        <f>SUM(T154:T175)</f>
        <v>2.1283449999999999</v>
      </c>
      <c r="AR153" s="225" t="s">
        <v>88</v>
      </c>
      <c r="AT153" s="226" t="s">
        <v>80</v>
      </c>
      <c r="AU153" s="226" t="s">
        <v>88</v>
      </c>
      <c r="AY153" s="225" t="s">
        <v>176</v>
      </c>
      <c r="BK153" s="227">
        <f>SUM(BK154:BK175)</f>
        <v>0</v>
      </c>
    </row>
    <row r="154" s="1" customFormat="1" ht="24" customHeight="1">
      <c r="B154" s="37"/>
      <c r="C154" s="230" t="s">
        <v>219</v>
      </c>
      <c r="D154" s="230" t="s">
        <v>178</v>
      </c>
      <c r="E154" s="231" t="s">
        <v>820</v>
      </c>
      <c r="F154" s="232" t="s">
        <v>821</v>
      </c>
      <c r="G154" s="233" t="s">
        <v>181</v>
      </c>
      <c r="H154" s="234">
        <v>10</v>
      </c>
      <c r="I154" s="235"/>
      <c r="J154" s="236">
        <f>ROUND(I154*H154,2)</f>
        <v>0</v>
      </c>
      <c r="K154" s="232" t="s">
        <v>182</v>
      </c>
      <c r="L154" s="42"/>
      <c r="M154" s="237" t="s">
        <v>1</v>
      </c>
      <c r="N154" s="238" t="s">
        <v>46</v>
      </c>
      <c r="O154" s="85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AR154" s="241" t="s">
        <v>183</v>
      </c>
      <c r="AT154" s="241" t="s">
        <v>178</v>
      </c>
      <c r="AU154" s="241" t="s">
        <v>90</v>
      </c>
      <c r="AY154" s="15" t="s">
        <v>176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88</v>
      </c>
      <c r="BK154" s="242">
        <f>ROUND(I154*H154,2)</f>
        <v>0</v>
      </c>
      <c r="BL154" s="15" t="s">
        <v>183</v>
      </c>
      <c r="BM154" s="241" t="s">
        <v>822</v>
      </c>
    </row>
    <row r="155" s="1" customFormat="1" ht="24" customHeight="1">
      <c r="B155" s="37"/>
      <c r="C155" s="230" t="s">
        <v>223</v>
      </c>
      <c r="D155" s="230" t="s">
        <v>178</v>
      </c>
      <c r="E155" s="231" t="s">
        <v>823</v>
      </c>
      <c r="F155" s="232" t="s">
        <v>824</v>
      </c>
      <c r="G155" s="233" t="s">
        <v>181</v>
      </c>
      <c r="H155" s="234">
        <v>100</v>
      </c>
      <c r="I155" s="235"/>
      <c r="J155" s="236">
        <f>ROUND(I155*H155,2)</f>
        <v>0</v>
      </c>
      <c r="K155" s="232" t="s">
        <v>182</v>
      </c>
      <c r="L155" s="42"/>
      <c r="M155" s="237" t="s">
        <v>1</v>
      </c>
      <c r="N155" s="238" t="s">
        <v>46</v>
      </c>
      <c r="O155" s="85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AR155" s="241" t="s">
        <v>183</v>
      </c>
      <c r="AT155" s="241" t="s">
        <v>178</v>
      </c>
      <c r="AU155" s="241" t="s">
        <v>90</v>
      </c>
      <c r="AY155" s="15" t="s">
        <v>176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88</v>
      </c>
      <c r="BK155" s="242">
        <f>ROUND(I155*H155,2)</f>
        <v>0</v>
      </c>
      <c r="BL155" s="15" t="s">
        <v>183</v>
      </c>
      <c r="BM155" s="241" t="s">
        <v>825</v>
      </c>
    </row>
    <row r="156" s="12" customFormat="1">
      <c r="B156" s="246"/>
      <c r="C156" s="247"/>
      <c r="D156" s="243" t="s">
        <v>199</v>
      </c>
      <c r="E156" s="248" t="s">
        <v>1</v>
      </c>
      <c r="F156" s="249" t="s">
        <v>826</v>
      </c>
      <c r="G156" s="247"/>
      <c r="H156" s="250">
        <v>100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AT156" s="256" t="s">
        <v>199</v>
      </c>
      <c r="AU156" s="256" t="s">
        <v>90</v>
      </c>
      <c r="AV156" s="12" t="s">
        <v>90</v>
      </c>
      <c r="AW156" s="12" t="s">
        <v>37</v>
      </c>
      <c r="AX156" s="12" t="s">
        <v>88</v>
      </c>
      <c r="AY156" s="256" t="s">
        <v>176</v>
      </c>
    </row>
    <row r="157" s="1" customFormat="1" ht="24" customHeight="1">
      <c r="B157" s="37"/>
      <c r="C157" s="230" t="s">
        <v>229</v>
      </c>
      <c r="D157" s="230" t="s">
        <v>178</v>
      </c>
      <c r="E157" s="231" t="s">
        <v>827</v>
      </c>
      <c r="F157" s="232" t="s">
        <v>828</v>
      </c>
      <c r="G157" s="233" t="s">
        <v>181</v>
      </c>
      <c r="H157" s="234">
        <v>10</v>
      </c>
      <c r="I157" s="235"/>
      <c r="J157" s="236">
        <f>ROUND(I157*H157,2)</f>
        <v>0</v>
      </c>
      <c r="K157" s="232" t="s">
        <v>182</v>
      </c>
      <c r="L157" s="42"/>
      <c r="M157" s="237" t="s">
        <v>1</v>
      </c>
      <c r="N157" s="238" t="s">
        <v>46</v>
      </c>
      <c r="O157" s="85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AR157" s="241" t="s">
        <v>183</v>
      </c>
      <c r="AT157" s="241" t="s">
        <v>178</v>
      </c>
      <c r="AU157" s="241" t="s">
        <v>90</v>
      </c>
      <c r="AY157" s="15" t="s">
        <v>176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5" t="s">
        <v>88</v>
      </c>
      <c r="BK157" s="242">
        <f>ROUND(I157*H157,2)</f>
        <v>0</v>
      </c>
      <c r="BL157" s="15" t="s">
        <v>183</v>
      </c>
      <c r="BM157" s="241" t="s">
        <v>829</v>
      </c>
    </row>
    <row r="158" s="1" customFormat="1" ht="24" customHeight="1">
      <c r="B158" s="37"/>
      <c r="C158" s="230" t="s">
        <v>235</v>
      </c>
      <c r="D158" s="230" t="s">
        <v>178</v>
      </c>
      <c r="E158" s="231" t="s">
        <v>830</v>
      </c>
      <c r="F158" s="232" t="s">
        <v>831</v>
      </c>
      <c r="G158" s="233" t="s">
        <v>195</v>
      </c>
      <c r="H158" s="234">
        <v>2</v>
      </c>
      <c r="I158" s="235"/>
      <c r="J158" s="236">
        <f>ROUND(I158*H158,2)</f>
        <v>0</v>
      </c>
      <c r="K158" s="232" t="s">
        <v>182</v>
      </c>
      <c r="L158" s="42"/>
      <c r="M158" s="237" t="s">
        <v>1</v>
      </c>
      <c r="N158" s="238" t="s">
        <v>46</v>
      </c>
      <c r="O158" s="85"/>
      <c r="P158" s="239">
        <f>O158*H158</f>
        <v>0</v>
      </c>
      <c r="Q158" s="239">
        <v>0</v>
      </c>
      <c r="R158" s="239">
        <f>Q158*H158</f>
        <v>0</v>
      </c>
      <c r="S158" s="239">
        <v>0.001</v>
      </c>
      <c r="T158" s="240">
        <f>S158*H158</f>
        <v>0.002</v>
      </c>
      <c r="AR158" s="241" t="s">
        <v>183</v>
      </c>
      <c r="AT158" s="241" t="s">
        <v>178</v>
      </c>
      <c r="AU158" s="241" t="s">
        <v>90</v>
      </c>
      <c r="AY158" s="15" t="s">
        <v>176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5" t="s">
        <v>88</v>
      </c>
      <c r="BK158" s="242">
        <f>ROUND(I158*H158,2)</f>
        <v>0</v>
      </c>
      <c r="BL158" s="15" t="s">
        <v>183</v>
      </c>
      <c r="BM158" s="241" t="s">
        <v>832</v>
      </c>
    </row>
    <row r="159" s="1" customFormat="1">
      <c r="B159" s="37"/>
      <c r="C159" s="38"/>
      <c r="D159" s="243" t="s">
        <v>197</v>
      </c>
      <c r="E159" s="38"/>
      <c r="F159" s="244" t="s">
        <v>833</v>
      </c>
      <c r="G159" s="38"/>
      <c r="H159" s="38"/>
      <c r="I159" s="148"/>
      <c r="J159" s="38"/>
      <c r="K159" s="38"/>
      <c r="L159" s="42"/>
      <c r="M159" s="245"/>
      <c r="N159" s="85"/>
      <c r="O159" s="85"/>
      <c r="P159" s="85"/>
      <c r="Q159" s="85"/>
      <c r="R159" s="85"/>
      <c r="S159" s="85"/>
      <c r="T159" s="86"/>
      <c r="AT159" s="15" t="s">
        <v>197</v>
      </c>
      <c r="AU159" s="15" t="s">
        <v>90</v>
      </c>
    </row>
    <row r="160" s="1" customFormat="1" ht="24" customHeight="1">
      <c r="B160" s="37"/>
      <c r="C160" s="230" t="s">
        <v>239</v>
      </c>
      <c r="D160" s="230" t="s">
        <v>178</v>
      </c>
      <c r="E160" s="231" t="s">
        <v>402</v>
      </c>
      <c r="F160" s="232" t="s">
        <v>403</v>
      </c>
      <c r="G160" s="233" t="s">
        <v>181</v>
      </c>
      <c r="H160" s="234">
        <v>7.5620000000000003</v>
      </c>
      <c r="I160" s="235"/>
      <c r="J160" s="236">
        <f>ROUND(I160*H160,2)</f>
        <v>0</v>
      </c>
      <c r="K160" s="232" t="s">
        <v>182</v>
      </c>
      <c r="L160" s="42"/>
      <c r="M160" s="237" t="s">
        <v>1</v>
      </c>
      <c r="N160" s="238" t="s">
        <v>46</v>
      </c>
      <c r="O160" s="85"/>
      <c r="P160" s="239">
        <f>O160*H160</f>
        <v>0</v>
      </c>
      <c r="Q160" s="239">
        <v>0</v>
      </c>
      <c r="R160" s="239">
        <f>Q160*H160</f>
        <v>0</v>
      </c>
      <c r="S160" s="239">
        <v>0.1225</v>
      </c>
      <c r="T160" s="240">
        <f>S160*H160</f>
        <v>0.92634499999999997</v>
      </c>
      <c r="AR160" s="241" t="s">
        <v>183</v>
      </c>
      <c r="AT160" s="241" t="s">
        <v>178</v>
      </c>
      <c r="AU160" s="241" t="s">
        <v>90</v>
      </c>
      <c r="AY160" s="15" t="s">
        <v>176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5" t="s">
        <v>88</v>
      </c>
      <c r="BK160" s="242">
        <f>ROUND(I160*H160,2)</f>
        <v>0</v>
      </c>
      <c r="BL160" s="15" t="s">
        <v>183</v>
      </c>
      <c r="BM160" s="241" t="s">
        <v>834</v>
      </c>
    </row>
    <row r="161" s="1" customFormat="1">
      <c r="B161" s="37"/>
      <c r="C161" s="38"/>
      <c r="D161" s="243" t="s">
        <v>197</v>
      </c>
      <c r="E161" s="38"/>
      <c r="F161" s="244" t="s">
        <v>835</v>
      </c>
      <c r="G161" s="38"/>
      <c r="H161" s="38"/>
      <c r="I161" s="148"/>
      <c r="J161" s="38"/>
      <c r="K161" s="38"/>
      <c r="L161" s="42"/>
      <c r="M161" s="245"/>
      <c r="N161" s="85"/>
      <c r="O161" s="85"/>
      <c r="P161" s="85"/>
      <c r="Q161" s="85"/>
      <c r="R161" s="85"/>
      <c r="S161" s="85"/>
      <c r="T161" s="86"/>
      <c r="AT161" s="15" t="s">
        <v>197</v>
      </c>
      <c r="AU161" s="15" t="s">
        <v>90</v>
      </c>
    </row>
    <row r="162" s="12" customFormat="1">
      <c r="B162" s="246"/>
      <c r="C162" s="247"/>
      <c r="D162" s="243" t="s">
        <v>199</v>
      </c>
      <c r="E162" s="248" t="s">
        <v>1</v>
      </c>
      <c r="F162" s="249" t="s">
        <v>836</v>
      </c>
      <c r="G162" s="247"/>
      <c r="H162" s="250">
        <v>0.61099999999999999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199</v>
      </c>
      <c r="AU162" s="256" t="s">
        <v>90</v>
      </c>
      <c r="AV162" s="12" t="s">
        <v>90</v>
      </c>
      <c r="AW162" s="12" t="s">
        <v>37</v>
      </c>
      <c r="AX162" s="12" t="s">
        <v>81</v>
      </c>
      <c r="AY162" s="256" t="s">
        <v>176</v>
      </c>
    </row>
    <row r="163" s="12" customFormat="1">
      <c r="B163" s="246"/>
      <c r="C163" s="247"/>
      <c r="D163" s="243" t="s">
        <v>199</v>
      </c>
      <c r="E163" s="248" t="s">
        <v>1</v>
      </c>
      <c r="F163" s="249" t="s">
        <v>837</v>
      </c>
      <c r="G163" s="247"/>
      <c r="H163" s="250">
        <v>0.61099999999999999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199</v>
      </c>
      <c r="AU163" s="256" t="s">
        <v>90</v>
      </c>
      <c r="AV163" s="12" t="s">
        <v>90</v>
      </c>
      <c r="AW163" s="12" t="s">
        <v>37</v>
      </c>
      <c r="AX163" s="12" t="s">
        <v>81</v>
      </c>
      <c r="AY163" s="256" t="s">
        <v>176</v>
      </c>
    </row>
    <row r="164" s="12" customFormat="1">
      <c r="B164" s="246"/>
      <c r="C164" s="247"/>
      <c r="D164" s="243" t="s">
        <v>199</v>
      </c>
      <c r="E164" s="248" t="s">
        <v>1</v>
      </c>
      <c r="F164" s="249" t="s">
        <v>838</v>
      </c>
      <c r="G164" s="247"/>
      <c r="H164" s="250">
        <v>4.2300000000000004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199</v>
      </c>
      <c r="AU164" s="256" t="s">
        <v>90</v>
      </c>
      <c r="AV164" s="12" t="s">
        <v>90</v>
      </c>
      <c r="AW164" s="12" t="s">
        <v>37</v>
      </c>
      <c r="AX164" s="12" t="s">
        <v>81</v>
      </c>
      <c r="AY164" s="256" t="s">
        <v>176</v>
      </c>
    </row>
    <row r="165" s="12" customFormat="1">
      <c r="B165" s="246"/>
      <c r="C165" s="247"/>
      <c r="D165" s="243" t="s">
        <v>199</v>
      </c>
      <c r="E165" s="248" t="s">
        <v>1</v>
      </c>
      <c r="F165" s="249" t="s">
        <v>839</v>
      </c>
      <c r="G165" s="247"/>
      <c r="H165" s="250">
        <v>4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199</v>
      </c>
      <c r="AU165" s="256" t="s">
        <v>90</v>
      </c>
      <c r="AV165" s="12" t="s">
        <v>90</v>
      </c>
      <c r="AW165" s="12" t="s">
        <v>37</v>
      </c>
      <c r="AX165" s="12" t="s">
        <v>81</v>
      </c>
      <c r="AY165" s="256" t="s">
        <v>176</v>
      </c>
    </row>
    <row r="166" s="13" customFormat="1">
      <c r="B166" s="267"/>
      <c r="C166" s="268"/>
      <c r="D166" s="243" t="s">
        <v>199</v>
      </c>
      <c r="E166" s="269" t="s">
        <v>1</v>
      </c>
      <c r="F166" s="270" t="s">
        <v>353</v>
      </c>
      <c r="G166" s="268"/>
      <c r="H166" s="271">
        <v>9.452</v>
      </c>
      <c r="I166" s="272"/>
      <c r="J166" s="268"/>
      <c r="K166" s="268"/>
      <c r="L166" s="273"/>
      <c r="M166" s="274"/>
      <c r="N166" s="275"/>
      <c r="O166" s="275"/>
      <c r="P166" s="275"/>
      <c r="Q166" s="275"/>
      <c r="R166" s="275"/>
      <c r="S166" s="275"/>
      <c r="T166" s="276"/>
      <c r="AT166" s="277" t="s">
        <v>199</v>
      </c>
      <c r="AU166" s="277" t="s">
        <v>90</v>
      </c>
      <c r="AV166" s="13" t="s">
        <v>183</v>
      </c>
      <c r="AW166" s="13" t="s">
        <v>37</v>
      </c>
      <c r="AX166" s="13" t="s">
        <v>88</v>
      </c>
      <c r="AY166" s="277" t="s">
        <v>176</v>
      </c>
    </row>
    <row r="167" s="12" customFormat="1">
      <c r="B167" s="246"/>
      <c r="C167" s="247"/>
      <c r="D167" s="243" t="s">
        <v>199</v>
      </c>
      <c r="E167" s="247"/>
      <c r="F167" s="249" t="s">
        <v>840</v>
      </c>
      <c r="G167" s="247"/>
      <c r="H167" s="250">
        <v>7.5620000000000003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199</v>
      </c>
      <c r="AU167" s="256" t="s">
        <v>90</v>
      </c>
      <c r="AV167" s="12" t="s">
        <v>90</v>
      </c>
      <c r="AW167" s="12" t="s">
        <v>4</v>
      </c>
      <c r="AX167" s="12" t="s">
        <v>88</v>
      </c>
      <c r="AY167" s="256" t="s">
        <v>176</v>
      </c>
    </row>
    <row r="168" s="1" customFormat="1" ht="16.5" customHeight="1">
      <c r="B168" s="37"/>
      <c r="C168" s="230" t="s">
        <v>244</v>
      </c>
      <c r="D168" s="230" t="s">
        <v>178</v>
      </c>
      <c r="E168" s="231" t="s">
        <v>415</v>
      </c>
      <c r="F168" s="232" t="s">
        <v>416</v>
      </c>
      <c r="G168" s="233" t="s">
        <v>195</v>
      </c>
      <c r="H168" s="234">
        <v>2.3999999999999999</v>
      </c>
      <c r="I168" s="235"/>
      <c r="J168" s="236">
        <f>ROUND(I168*H168,2)</f>
        <v>0</v>
      </c>
      <c r="K168" s="232" t="s">
        <v>182</v>
      </c>
      <c r="L168" s="42"/>
      <c r="M168" s="237" t="s">
        <v>1</v>
      </c>
      <c r="N168" s="238" t="s">
        <v>46</v>
      </c>
      <c r="O168" s="85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AR168" s="241" t="s">
        <v>183</v>
      </c>
      <c r="AT168" s="241" t="s">
        <v>178</v>
      </c>
      <c r="AU168" s="241" t="s">
        <v>90</v>
      </c>
      <c r="AY168" s="15" t="s">
        <v>176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5" t="s">
        <v>88</v>
      </c>
      <c r="BK168" s="242">
        <f>ROUND(I168*H168,2)</f>
        <v>0</v>
      </c>
      <c r="BL168" s="15" t="s">
        <v>183</v>
      </c>
      <c r="BM168" s="241" t="s">
        <v>841</v>
      </c>
    </row>
    <row r="169" s="1" customFormat="1" ht="24" customHeight="1">
      <c r="B169" s="37"/>
      <c r="C169" s="230" t="s">
        <v>8</v>
      </c>
      <c r="D169" s="230" t="s">
        <v>178</v>
      </c>
      <c r="E169" s="231" t="s">
        <v>419</v>
      </c>
      <c r="F169" s="232" t="s">
        <v>420</v>
      </c>
      <c r="G169" s="233" t="s">
        <v>195</v>
      </c>
      <c r="H169" s="234">
        <v>2.3999999999999999</v>
      </c>
      <c r="I169" s="235"/>
      <c r="J169" s="236">
        <f>ROUND(I169*H169,2)</f>
        <v>0</v>
      </c>
      <c r="K169" s="232" t="s">
        <v>182</v>
      </c>
      <c r="L169" s="42"/>
      <c r="M169" s="237" t="s">
        <v>1</v>
      </c>
      <c r="N169" s="238" t="s">
        <v>46</v>
      </c>
      <c r="O169" s="85"/>
      <c r="P169" s="239">
        <f>O169*H169</f>
        <v>0</v>
      </c>
      <c r="Q169" s="239">
        <v>0.50375000000000003</v>
      </c>
      <c r="R169" s="239">
        <f>Q169*H169</f>
        <v>1.2090000000000001</v>
      </c>
      <c r="S169" s="239">
        <v>0.5</v>
      </c>
      <c r="T169" s="240">
        <f>S169*H169</f>
        <v>1.2</v>
      </c>
      <c r="AR169" s="241" t="s">
        <v>183</v>
      </c>
      <c r="AT169" s="241" t="s">
        <v>178</v>
      </c>
      <c r="AU169" s="241" t="s">
        <v>90</v>
      </c>
      <c r="AY169" s="15" t="s">
        <v>176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5" t="s">
        <v>88</v>
      </c>
      <c r="BK169" s="242">
        <f>ROUND(I169*H169,2)</f>
        <v>0</v>
      </c>
      <c r="BL169" s="15" t="s">
        <v>183</v>
      </c>
      <c r="BM169" s="241" t="s">
        <v>842</v>
      </c>
    </row>
    <row r="170" s="12" customFormat="1">
      <c r="B170" s="246"/>
      <c r="C170" s="247"/>
      <c r="D170" s="243" t="s">
        <v>199</v>
      </c>
      <c r="E170" s="248" t="s">
        <v>1</v>
      </c>
      <c r="F170" s="249" t="s">
        <v>843</v>
      </c>
      <c r="G170" s="247"/>
      <c r="H170" s="250">
        <v>2.3999999999999999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AT170" s="256" t="s">
        <v>199</v>
      </c>
      <c r="AU170" s="256" t="s">
        <v>90</v>
      </c>
      <c r="AV170" s="12" t="s">
        <v>90</v>
      </c>
      <c r="AW170" s="12" t="s">
        <v>37</v>
      </c>
      <c r="AX170" s="12" t="s">
        <v>88</v>
      </c>
      <c r="AY170" s="256" t="s">
        <v>176</v>
      </c>
    </row>
    <row r="171" s="1" customFormat="1" ht="24" customHeight="1">
      <c r="B171" s="37"/>
      <c r="C171" s="230" t="s">
        <v>255</v>
      </c>
      <c r="D171" s="230" t="s">
        <v>178</v>
      </c>
      <c r="E171" s="231" t="s">
        <v>424</v>
      </c>
      <c r="F171" s="232" t="s">
        <v>425</v>
      </c>
      <c r="G171" s="233" t="s">
        <v>181</v>
      </c>
      <c r="H171" s="234">
        <v>7.5620000000000003</v>
      </c>
      <c r="I171" s="235"/>
      <c r="J171" s="236">
        <f>ROUND(I171*H171,2)</f>
        <v>0</v>
      </c>
      <c r="K171" s="232" t="s">
        <v>182</v>
      </c>
      <c r="L171" s="42"/>
      <c r="M171" s="237" t="s">
        <v>1</v>
      </c>
      <c r="N171" s="238" t="s">
        <v>46</v>
      </c>
      <c r="O171" s="85"/>
      <c r="P171" s="239">
        <f>O171*H171</f>
        <v>0</v>
      </c>
      <c r="Q171" s="239">
        <v>0.122734</v>
      </c>
      <c r="R171" s="239">
        <f>Q171*H171</f>
        <v>0.92811450799999995</v>
      </c>
      <c r="S171" s="239">
        <v>0</v>
      </c>
      <c r="T171" s="240">
        <f>S171*H171</f>
        <v>0</v>
      </c>
      <c r="AR171" s="241" t="s">
        <v>183</v>
      </c>
      <c r="AT171" s="241" t="s">
        <v>178</v>
      </c>
      <c r="AU171" s="241" t="s">
        <v>90</v>
      </c>
      <c r="AY171" s="15" t="s">
        <v>176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5" t="s">
        <v>88</v>
      </c>
      <c r="BK171" s="242">
        <f>ROUND(I171*H171,2)</f>
        <v>0</v>
      </c>
      <c r="BL171" s="15" t="s">
        <v>183</v>
      </c>
      <c r="BM171" s="241" t="s">
        <v>844</v>
      </c>
    </row>
    <row r="172" s="1" customFormat="1">
      <c r="B172" s="37"/>
      <c r="C172" s="38"/>
      <c r="D172" s="243" t="s">
        <v>197</v>
      </c>
      <c r="E172" s="38"/>
      <c r="F172" s="244" t="s">
        <v>835</v>
      </c>
      <c r="G172" s="38"/>
      <c r="H172" s="38"/>
      <c r="I172" s="148"/>
      <c r="J172" s="38"/>
      <c r="K172" s="38"/>
      <c r="L172" s="42"/>
      <c r="M172" s="245"/>
      <c r="N172" s="85"/>
      <c r="O172" s="85"/>
      <c r="P172" s="85"/>
      <c r="Q172" s="85"/>
      <c r="R172" s="85"/>
      <c r="S172" s="85"/>
      <c r="T172" s="86"/>
      <c r="AT172" s="15" t="s">
        <v>197</v>
      </c>
      <c r="AU172" s="15" t="s">
        <v>90</v>
      </c>
    </row>
    <row r="173" s="12" customFormat="1">
      <c r="B173" s="246"/>
      <c r="C173" s="247"/>
      <c r="D173" s="243" t="s">
        <v>199</v>
      </c>
      <c r="E173" s="247"/>
      <c r="F173" s="249" t="s">
        <v>845</v>
      </c>
      <c r="G173" s="247"/>
      <c r="H173" s="250">
        <v>7.5620000000000003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199</v>
      </c>
      <c r="AU173" s="256" t="s">
        <v>90</v>
      </c>
      <c r="AV173" s="12" t="s">
        <v>90</v>
      </c>
      <c r="AW173" s="12" t="s">
        <v>4</v>
      </c>
      <c r="AX173" s="12" t="s">
        <v>88</v>
      </c>
      <c r="AY173" s="256" t="s">
        <v>176</v>
      </c>
    </row>
    <row r="174" s="1" customFormat="1" ht="16.5" customHeight="1">
      <c r="B174" s="37"/>
      <c r="C174" s="230" t="s">
        <v>261</v>
      </c>
      <c r="D174" s="230" t="s">
        <v>178</v>
      </c>
      <c r="E174" s="231" t="s">
        <v>846</v>
      </c>
      <c r="F174" s="232" t="s">
        <v>847</v>
      </c>
      <c r="G174" s="233" t="s">
        <v>181</v>
      </c>
      <c r="H174" s="234">
        <v>7</v>
      </c>
      <c r="I174" s="235"/>
      <c r="J174" s="236">
        <f>ROUND(I174*H174,2)</f>
        <v>0</v>
      </c>
      <c r="K174" s="232" t="s">
        <v>182</v>
      </c>
      <c r="L174" s="42"/>
      <c r="M174" s="237" t="s">
        <v>1</v>
      </c>
      <c r="N174" s="238" t="s">
        <v>46</v>
      </c>
      <c r="O174" s="85"/>
      <c r="P174" s="239">
        <f>O174*H174</f>
        <v>0</v>
      </c>
      <c r="Q174" s="239">
        <v>0.00040000000000000002</v>
      </c>
      <c r="R174" s="239">
        <f>Q174*H174</f>
        <v>0.0028</v>
      </c>
      <c r="S174" s="239">
        <v>0</v>
      </c>
      <c r="T174" s="240">
        <f>S174*H174</f>
        <v>0</v>
      </c>
      <c r="AR174" s="241" t="s">
        <v>183</v>
      </c>
      <c r="AT174" s="241" t="s">
        <v>178</v>
      </c>
      <c r="AU174" s="241" t="s">
        <v>90</v>
      </c>
      <c r="AY174" s="15" t="s">
        <v>176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5" t="s">
        <v>88</v>
      </c>
      <c r="BK174" s="242">
        <f>ROUND(I174*H174,2)</f>
        <v>0</v>
      </c>
      <c r="BL174" s="15" t="s">
        <v>183</v>
      </c>
      <c r="BM174" s="241" t="s">
        <v>848</v>
      </c>
    </row>
    <row r="175" s="12" customFormat="1">
      <c r="B175" s="246"/>
      <c r="C175" s="247"/>
      <c r="D175" s="243" t="s">
        <v>199</v>
      </c>
      <c r="E175" s="248" t="s">
        <v>1</v>
      </c>
      <c r="F175" s="249" t="s">
        <v>849</v>
      </c>
      <c r="G175" s="247"/>
      <c r="H175" s="250">
        <v>7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199</v>
      </c>
      <c r="AU175" s="256" t="s">
        <v>90</v>
      </c>
      <c r="AV175" s="12" t="s">
        <v>90</v>
      </c>
      <c r="AW175" s="12" t="s">
        <v>37</v>
      </c>
      <c r="AX175" s="12" t="s">
        <v>88</v>
      </c>
      <c r="AY175" s="256" t="s">
        <v>176</v>
      </c>
    </row>
    <row r="176" s="11" customFormat="1" ht="22.8" customHeight="1">
      <c r="B176" s="214"/>
      <c r="C176" s="215"/>
      <c r="D176" s="216" t="s">
        <v>80</v>
      </c>
      <c r="E176" s="228" t="s">
        <v>437</v>
      </c>
      <c r="F176" s="228" t="s">
        <v>438</v>
      </c>
      <c r="G176" s="215"/>
      <c r="H176" s="215"/>
      <c r="I176" s="218"/>
      <c r="J176" s="229">
        <f>BK176</f>
        <v>0</v>
      </c>
      <c r="K176" s="215"/>
      <c r="L176" s="220"/>
      <c r="M176" s="221"/>
      <c r="N176" s="222"/>
      <c r="O176" s="222"/>
      <c r="P176" s="223">
        <f>SUM(P177:P182)</f>
        <v>0</v>
      </c>
      <c r="Q176" s="222"/>
      <c r="R176" s="223">
        <f>SUM(R177:R182)</f>
        <v>0</v>
      </c>
      <c r="S176" s="222"/>
      <c r="T176" s="224">
        <f>SUM(T177:T182)</f>
        <v>0</v>
      </c>
      <c r="AR176" s="225" t="s">
        <v>88</v>
      </c>
      <c r="AT176" s="226" t="s">
        <v>80</v>
      </c>
      <c r="AU176" s="226" t="s">
        <v>88</v>
      </c>
      <c r="AY176" s="225" t="s">
        <v>176</v>
      </c>
      <c r="BK176" s="227">
        <f>SUM(BK177:BK182)</f>
        <v>0</v>
      </c>
    </row>
    <row r="177" s="1" customFormat="1" ht="24" customHeight="1">
      <c r="B177" s="37"/>
      <c r="C177" s="230" t="s">
        <v>266</v>
      </c>
      <c r="D177" s="230" t="s">
        <v>178</v>
      </c>
      <c r="E177" s="231" t="s">
        <v>440</v>
      </c>
      <c r="F177" s="232" t="s">
        <v>850</v>
      </c>
      <c r="G177" s="233" t="s">
        <v>284</v>
      </c>
      <c r="H177" s="234">
        <v>4.2599999999999998</v>
      </c>
      <c r="I177" s="235"/>
      <c r="J177" s="236">
        <f>ROUND(I177*H177,2)</f>
        <v>0</v>
      </c>
      <c r="K177" s="232" t="s">
        <v>182</v>
      </c>
      <c r="L177" s="42"/>
      <c r="M177" s="237" t="s">
        <v>1</v>
      </c>
      <c r="N177" s="238" t="s">
        <v>46</v>
      </c>
      <c r="O177" s="85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AR177" s="241" t="s">
        <v>183</v>
      </c>
      <c r="AT177" s="241" t="s">
        <v>178</v>
      </c>
      <c r="AU177" s="241" t="s">
        <v>90</v>
      </c>
      <c r="AY177" s="15" t="s">
        <v>176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5" t="s">
        <v>88</v>
      </c>
      <c r="BK177" s="242">
        <f>ROUND(I177*H177,2)</f>
        <v>0</v>
      </c>
      <c r="BL177" s="15" t="s">
        <v>183</v>
      </c>
      <c r="BM177" s="241" t="s">
        <v>851</v>
      </c>
    </row>
    <row r="178" s="1" customFormat="1" ht="24" customHeight="1">
      <c r="B178" s="37"/>
      <c r="C178" s="230" t="s">
        <v>273</v>
      </c>
      <c r="D178" s="230" t="s">
        <v>178</v>
      </c>
      <c r="E178" s="231" t="s">
        <v>852</v>
      </c>
      <c r="F178" s="232" t="s">
        <v>853</v>
      </c>
      <c r="G178" s="233" t="s">
        <v>284</v>
      </c>
      <c r="H178" s="234">
        <v>4.2599999999999998</v>
      </c>
      <c r="I178" s="235"/>
      <c r="J178" s="236">
        <f>ROUND(I178*H178,2)</f>
        <v>0</v>
      </c>
      <c r="K178" s="232" t="s">
        <v>182</v>
      </c>
      <c r="L178" s="42"/>
      <c r="M178" s="237" t="s">
        <v>1</v>
      </c>
      <c r="N178" s="238" t="s">
        <v>46</v>
      </c>
      <c r="O178" s="85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AR178" s="241" t="s">
        <v>183</v>
      </c>
      <c r="AT178" s="241" t="s">
        <v>178</v>
      </c>
      <c r="AU178" s="241" t="s">
        <v>90</v>
      </c>
      <c r="AY178" s="15" t="s">
        <v>176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5" t="s">
        <v>88</v>
      </c>
      <c r="BK178" s="242">
        <f>ROUND(I178*H178,2)</f>
        <v>0</v>
      </c>
      <c r="BL178" s="15" t="s">
        <v>183</v>
      </c>
      <c r="BM178" s="241" t="s">
        <v>854</v>
      </c>
    </row>
    <row r="179" s="12" customFormat="1">
      <c r="B179" s="246"/>
      <c r="C179" s="247"/>
      <c r="D179" s="243" t="s">
        <v>199</v>
      </c>
      <c r="E179" s="248" t="s">
        <v>1</v>
      </c>
      <c r="F179" s="249" t="s">
        <v>855</v>
      </c>
      <c r="G179" s="247"/>
      <c r="H179" s="250">
        <v>4.2599999999999998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199</v>
      </c>
      <c r="AU179" s="256" t="s">
        <v>90</v>
      </c>
      <c r="AV179" s="12" t="s">
        <v>90</v>
      </c>
      <c r="AW179" s="12" t="s">
        <v>37</v>
      </c>
      <c r="AX179" s="12" t="s">
        <v>88</v>
      </c>
      <c r="AY179" s="256" t="s">
        <v>176</v>
      </c>
    </row>
    <row r="180" s="1" customFormat="1" ht="24" customHeight="1">
      <c r="B180" s="37"/>
      <c r="C180" s="230" t="s">
        <v>278</v>
      </c>
      <c r="D180" s="230" t="s">
        <v>178</v>
      </c>
      <c r="E180" s="231" t="s">
        <v>462</v>
      </c>
      <c r="F180" s="232" t="s">
        <v>463</v>
      </c>
      <c r="G180" s="233" t="s">
        <v>284</v>
      </c>
      <c r="H180" s="234">
        <v>85.200000000000003</v>
      </c>
      <c r="I180" s="235"/>
      <c r="J180" s="236">
        <f>ROUND(I180*H180,2)</f>
        <v>0</v>
      </c>
      <c r="K180" s="232" t="s">
        <v>182</v>
      </c>
      <c r="L180" s="42"/>
      <c r="M180" s="237" t="s">
        <v>1</v>
      </c>
      <c r="N180" s="238" t="s">
        <v>46</v>
      </c>
      <c r="O180" s="85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AR180" s="241" t="s">
        <v>183</v>
      </c>
      <c r="AT180" s="241" t="s">
        <v>178</v>
      </c>
      <c r="AU180" s="241" t="s">
        <v>90</v>
      </c>
      <c r="AY180" s="15" t="s">
        <v>176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5" t="s">
        <v>88</v>
      </c>
      <c r="BK180" s="242">
        <f>ROUND(I180*H180,2)</f>
        <v>0</v>
      </c>
      <c r="BL180" s="15" t="s">
        <v>183</v>
      </c>
      <c r="BM180" s="241" t="s">
        <v>856</v>
      </c>
    </row>
    <row r="181" s="12" customFormat="1">
      <c r="B181" s="246"/>
      <c r="C181" s="247"/>
      <c r="D181" s="243" t="s">
        <v>199</v>
      </c>
      <c r="E181" s="248" t="s">
        <v>1</v>
      </c>
      <c r="F181" s="249" t="s">
        <v>857</v>
      </c>
      <c r="G181" s="247"/>
      <c r="H181" s="250">
        <v>85.200000000000003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199</v>
      </c>
      <c r="AU181" s="256" t="s">
        <v>90</v>
      </c>
      <c r="AV181" s="12" t="s">
        <v>90</v>
      </c>
      <c r="AW181" s="12" t="s">
        <v>37</v>
      </c>
      <c r="AX181" s="12" t="s">
        <v>88</v>
      </c>
      <c r="AY181" s="256" t="s">
        <v>176</v>
      </c>
    </row>
    <row r="182" s="1" customFormat="1" ht="16.5" customHeight="1">
      <c r="B182" s="37"/>
      <c r="C182" s="230" t="s">
        <v>7</v>
      </c>
      <c r="D182" s="230" t="s">
        <v>178</v>
      </c>
      <c r="E182" s="231" t="s">
        <v>766</v>
      </c>
      <c r="F182" s="232" t="s">
        <v>767</v>
      </c>
      <c r="G182" s="233" t="s">
        <v>284</v>
      </c>
      <c r="H182" s="234">
        <v>4.2599999999999998</v>
      </c>
      <c r="I182" s="235"/>
      <c r="J182" s="236">
        <f>ROUND(I182*H182,2)</f>
        <v>0</v>
      </c>
      <c r="K182" s="232" t="s">
        <v>182</v>
      </c>
      <c r="L182" s="42"/>
      <c r="M182" s="237" t="s">
        <v>1</v>
      </c>
      <c r="N182" s="238" t="s">
        <v>46</v>
      </c>
      <c r="O182" s="85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AR182" s="241" t="s">
        <v>183</v>
      </c>
      <c r="AT182" s="241" t="s">
        <v>178</v>
      </c>
      <c r="AU182" s="241" t="s">
        <v>90</v>
      </c>
      <c r="AY182" s="15" t="s">
        <v>176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5" t="s">
        <v>88</v>
      </c>
      <c r="BK182" s="242">
        <f>ROUND(I182*H182,2)</f>
        <v>0</v>
      </c>
      <c r="BL182" s="15" t="s">
        <v>183</v>
      </c>
      <c r="BM182" s="241" t="s">
        <v>858</v>
      </c>
    </row>
    <row r="183" s="11" customFormat="1" ht="22.8" customHeight="1">
      <c r="B183" s="214"/>
      <c r="C183" s="215"/>
      <c r="D183" s="216" t="s">
        <v>80</v>
      </c>
      <c r="E183" s="228" t="s">
        <v>470</v>
      </c>
      <c r="F183" s="228" t="s">
        <v>471</v>
      </c>
      <c r="G183" s="215"/>
      <c r="H183" s="215"/>
      <c r="I183" s="218"/>
      <c r="J183" s="229">
        <f>BK183</f>
        <v>0</v>
      </c>
      <c r="K183" s="215"/>
      <c r="L183" s="220"/>
      <c r="M183" s="221"/>
      <c r="N183" s="222"/>
      <c r="O183" s="222"/>
      <c r="P183" s="223">
        <f>SUM(P184:P186)</f>
        <v>0</v>
      </c>
      <c r="Q183" s="222"/>
      <c r="R183" s="223">
        <f>SUM(R184:R186)</f>
        <v>0</v>
      </c>
      <c r="S183" s="222"/>
      <c r="T183" s="224">
        <f>SUM(T184:T186)</f>
        <v>0</v>
      </c>
      <c r="AR183" s="225" t="s">
        <v>88</v>
      </c>
      <c r="AT183" s="226" t="s">
        <v>80</v>
      </c>
      <c r="AU183" s="226" t="s">
        <v>88</v>
      </c>
      <c r="AY183" s="225" t="s">
        <v>176</v>
      </c>
      <c r="BK183" s="227">
        <f>SUM(BK184:BK186)</f>
        <v>0</v>
      </c>
    </row>
    <row r="184" s="1" customFormat="1" ht="24" customHeight="1">
      <c r="B184" s="37"/>
      <c r="C184" s="230" t="s">
        <v>287</v>
      </c>
      <c r="D184" s="230" t="s">
        <v>178</v>
      </c>
      <c r="E184" s="231" t="s">
        <v>477</v>
      </c>
      <c r="F184" s="232" t="s">
        <v>478</v>
      </c>
      <c r="G184" s="233" t="s">
        <v>284</v>
      </c>
      <c r="H184" s="234">
        <v>23.727</v>
      </c>
      <c r="I184" s="235"/>
      <c r="J184" s="236">
        <f>ROUND(I184*H184,2)</f>
        <v>0</v>
      </c>
      <c r="K184" s="232" t="s">
        <v>182</v>
      </c>
      <c r="L184" s="42"/>
      <c r="M184" s="237" t="s">
        <v>1</v>
      </c>
      <c r="N184" s="238" t="s">
        <v>46</v>
      </c>
      <c r="O184" s="85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AR184" s="241" t="s">
        <v>183</v>
      </c>
      <c r="AT184" s="241" t="s">
        <v>178</v>
      </c>
      <c r="AU184" s="241" t="s">
        <v>90</v>
      </c>
      <c r="AY184" s="15" t="s">
        <v>176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5" t="s">
        <v>88</v>
      </c>
      <c r="BK184" s="242">
        <f>ROUND(I184*H184,2)</f>
        <v>0</v>
      </c>
      <c r="BL184" s="15" t="s">
        <v>183</v>
      </c>
      <c r="BM184" s="241" t="s">
        <v>859</v>
      </c>
    </row>
    <row r="185" s="1" customFormat="1" ht="24" customHeight="1">
      <c r="B185" s="37"/>
      <c r="C185" s="230" t="s">
        <v>292</v>
      </c>
      <c r="D185" s="230" t="s">
        <v>178</v>
      </c>
      <c r="E185" s="231" t="s">
        <v>481</v>
      </c>
      <c r="F185" s="232" t="s">
        <v>482</v>
      </c>
      <c r="G185" s="233" t="s">
        <v>284</v>
      </c>
      <c r="H185" s="234">
        <v>47.454000000000001</v>
      </c>
      <c r="I185" s="235"/>
      <c r="J185" s="236">
        <f>ROUND(I185*H185,2)</f>
        <v>0</v>
      </c>
      <c r="K185" s="232" t="s">
        <v>182</v>
      </c>
      <c r="L185" s="42"/>
      <c r="M185" s="237" t="s">
        <v>1</v>
      </c>
      <c r="N185" s="238" t="s">
        <v>46</v>
      </c>
      <c r="O185" s="85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AR185" s="241" t="s">
        <v>183</v>
      </c>
      <c r="AT185" s="241" t="s">
        <v>178</v>
      </c>
      <c r="AU185" s="241" t="s">
        <v>90</v>
      </c>
      <c r="AY185" s="15" t="s">
        <v>176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5" t="s">
        <v>88</v>
      </c>
      <c r="BK185" s="242">
        <f>ROUND(I185*H185,2)</f>
        <v>0</v>
      </c>
      <c r="BL185" s="15" t="s">
        <v>183</v>
      </c>
      <c r="BM185" s="241" t="s">
        <v>860</v>
      </c>
    </row>
    <row r="186" s="12" customFormat="1">
      <c r="B186" s="246"/>
      <c r="C186" s="247"/>
      <c r="D186" s="243" t="s">
        <v>199</v>
      </c>
      <c r="E186" s="247"/>
      <c r="F186" s="249" t="s">
        <v>861</v>
      </c>
      <c r="G186" s="247"/>
      <c r="H186" s="250">
        <v>47.454000000000001</v>
      </c>
      <c r="I186" s="251"/>
      <c r="J186" s="247"/>
      <c r="K186" s="247"/>
      <c r="L186" s="252"/>
      <c r="M186" s="278"/>
      <c r="N186" s="279"/>
      <c r="O186" s="279"/>
      <c r="P186" s="279"/>
      <c r="Q186" s="279"/>
      <c r="R186" s="279"/>
      <c r="S186" s="279"/>
      <c r="T186" s="280"/>
      <c r="AT186" s="256" t="s">
        <v>199</v>
      </c>
      <c r="AU186" s="256" t="s">
        <v>90</v>
      </c>
      <c r="AV186" s="12" t="s">
        <v>90</v>
      </c>
      <c r="AW186" s="12" t="s">
        <v>4</v>
      </c>
      <c r="AX186" s="12" t="s">
        <v>88</v>
      </c>
      <c r="AY186" s="256" t="s">
        <v>176</v>
      </c>
    </row>
    <row r="187" s="1" customFormat="1" ht="6.96" customHeight="1">
      <c r="B187" s="60"/>
      <c r="C187" s="61"/>
      <c r="D187" s="61"/>
      <c r="E187" s="61"/>
      <c r="F187" s="61"/>
      <c r="G187" s="61"/>
      <c r="H187" s="61"/>
      <c r="I187" s="181"/>
      <c r="J187" s="61"/>
      <c r="K187" s="61"/>
      <c r="L187" s="42"/>
    </row>
  </sheetData>
  <sheetProtection sheet="1" autoFilter="0" formatColumns="0" formatRows="0" objects="1" scenarios="1" spinCount="100000" saltValue="G0NRiVnBRIQjROTbC0b3NIgF1Bvn+rQZ6/jUDBZtPqHNCYJYEo6YOEa0mKWeHEd49E/zt7BWDEu9IvEEORUN5A==" hashValue="shlUQVJxQVPr2mYsViy5qjqJXXsp2T9bcUsQaFXFnsWEywy5fxgM6+1ypU+Y1ZKlQJ3WmoT7migO+raNAphoPw==" algorithmName="SHA-512" password="CC35"/>
  <autoFilter ref="C126:K1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114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793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862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ROUND(J124,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ROUND((SUM(BE124:BE134)),  2)</f>
        <v>0</v>
      </c>
      <c r="I35" s="162">
        <v>0.20999999999999999</v>
      </c>
      <c r="J35" s="161">
        <f>ROUND(((SUM(BE124:BE134))*I35),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ROUND((SUM(BF124:BF134)),  2)</f>
        <v>0</v>
      </c>
      <c r="I36" s="162">
        <v>0.14999999999999999</v>
      </c>
      <c r="J36" s="161">
        <f>ROUND(((SUM(BF124:BF134))*I36),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ROUND((SUM(BG124:BG134)),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ROUND((SUM(BH124:BH134)),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ROUND((SUM(BI124:BI134)),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793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 03 - VRN - Most v km 47,241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J124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488</v>
      </c>
      <c r="E99" s="194"/>
      <c r="F99" s="194"/>
      <c r="G99" s="194"/>
      <c r="H99" s="194"/>
      <c r="I99" s="195"/>
      <c r="J99" s="196">
        <f>J125</f>
        <v>0</v>
      </c>
      <c r="K99" s="192"/>
      <c r="L99" s="197"/>
    </row>
    <row r="100" s="9" customFormat="1" ht="19.92" customHeight="1">
      <c r="B100" s="198"/>
      <c r="C100" s="127"/>
      <c r="D100" s="199" t="s">
        <v>490</v>
      </c>
      <c r="E100" s="200"/>
      <c r="F100" s="200"/>
      <c r="G100" s="200"/>
      <c r="H100" s="200"/>
      <c r="I100" s="201"/>
      <c r="J100" s="202">
        <f>J126</f>
        <v>0</v>
      </c>
      <c r="K100" s="127"/>
      <c r="L100" s="203"/>
    </row>
    <row r="101" s="9" customFormat="1" ht="19.92" customHeight="1">
      <c r="B101" s="198"/>
      <c r="C101" s="127"/>
      <c r="D101" s="199" t="s">
        <v>491</v>
      </c>
      <c r="E101" s="200"/>
      <c r="F101" s="200"/>
      <c r="G101" s="200"/>
      <c r="H101" s="200"/>
      <c r="I101" s="201"/>
      <c r="J101" s="202">
        <f>J130</f>
        <v>0</v>
      </c>
      <c r="K101" s="127"/>
      <c r="L101" s="203"/>
    </row>
    <row r="102" s="9" customFormat="1" ht="19.92" customHeight="1">
      <c r="B102" s="198"/>
      <c r="C102" s="127"/>
      <c r="D102" s="199" t="s">
        <v>492</v>
      </c>
      <c r="E102" s="200"/>
      <c r="F102" s="200"/>
      <c r="G102" s="200"/>
      <c r="H102" s="200"/>
      <c r="I102" s="201"/>
      <c r="J102" s="202">
        <f>J133</f>
        <v>0</v>
      </c>
      <c r="K102" s="127"/>
      <c r="L102" s="203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4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81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84"/>
      <c r="J108" s="63"/>
      <c r="K108" s="63"/>
      <c r="L108" s="42"/>
    </row>
    <row r="109" s="1" customFormat="1" ht="24.96" customHeight="1">
      <c r="B109" s="37"/>
      <c r="C109" s="21" t="s">
        <v>161</v>
      </c>
      <c r="D109" s="38"/>
      <c r="E109" s="38"/>
      <c r="F109" s="38"/>
      <c r="G109" s="38"/>
      <c r="H109" s="38"/>
      <c r="I109" s="14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48"/>
      <c r="J110" s="38"/>
      <c r="K110" s="38"/>
      <c r="L110" s="42"/>
    </row>
    <row r="111" s="1" customFormat="1" ht="12" customHeight="1">
      <c r="B111" s="37"/>
      <c r="C111" s="30" t="s">
        <v>16</v>
      </c>
      <c r="D111" s="38"/>
      <c r="E111" s="38"/>
      <c r="F111" s="38"/>
      <c r="G111" s="38"/>
      <c r="H111" s="38"/>
      <c r="I111" s="148"/>
      <c r="J111" s="38"/>
      <c r="K111" s="38"/>
      <c r="L111" s="42"/>
    </row>
    <row r="112" s="1" customFormat="1" ht="16.5" customHeight="1">
      <c r="B112" s="37"/>
      <c r="C112" s="38"/>
      <c r="D112" s="38"/>
      <c r="E112" s="185" t="str">
        <f>E7</f>
        <v>Oprava mostních objektů v úseku Hlinsko v čechách - Žďárec u Skutče</v>
      </c>
      <c r="F112" s="30"/>
      <c r="G112" s="30"/>
      <c r="H112" s="30"/>
      <c r="I112" s="148"/>
      <c r="J112" s="38"/>
      <c r="K112" s="38"/>
      <c r="L112" s="42"/>
    </row>
    <row r="113" ht="12" customHeight="1">
      <c r="B113" s="19"/>
      <c r="C113" s="30" t="s">
        <v>143</v>
      </c>
      <c r="D113" s="20"/>
      <c r="E113" s="20"/>
      <c r="F113" s="20"/>
      <c r="G113" s="20"/>
      <c r="H113" s="20"/>
      <c r="I113" s="140"/>
      <c r="J113" s="20"/>
      <c r="K113" s="20"/>
      <c r="L113" s="18"/>
    </row>
    <row r="114" s="1" customFormat="1" ht="16.5" customHeight="1">
      <c r="B114" s="37"/>
      <c r="C114" s="38"/>
      <c r="D114" s="38"/>
      <c r="E114" s="185" t="s">
        <v>793</v>
      </c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145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70" t="str">
        <f>E11</f>
        <v>SO 03 - VRN - Most v km 47,241</v>
      </c>
      <c r="F116" s="38"/>
      <c r="G116" s="38"/>
      <c r="H116" s="38"/>
      <c r="I116" s="14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48"/>
      <c r="J117" s="38"/>
      <c r="K117" s="38"/>
      <c r="L117" s="42"/>
    </row>
    <row r="118" s="1" customFormat="1" ht="12" customHeight="1">
      <c r="B118" s="37"/>
      <c r="C118" s="30" t="s">
        <v>22</v>
      </c>
      <c r="D118" s="38"/>
      <c r="E118" s="38"/>
      <c r="F118" s="25" t="str">
        <f>F14</f>
        <v xml:space="preserve"> </v>
      </c>
      <c r="G118" s="38"/>
      <c r="H118" s="38"/>
      <c r="I118" s="150" t="s">
        <v>24</v>
      </c>
      <c r="J118" s="73" t="str">
        <f>IF(J14="","",J14)</f>
        <v>29. 5. 2019</v>
      </c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5.15" customHeight="1">
      <c r="B120" s="37"/>
      <c r="C120" s="30" t="s">
        <v>28</v>
      </c>
      <c r="D120" s="38"/>
      <c r="E120" s="38"/>
      <c r="F120" s="25" t="str">
        <f>E17</f>
        <v>SŽDC s.o., OŘ Hradec Králové</v>
      </c>
      <c r="G120" s="38"/>
      <c r="H120" s="38"/>
      <c r="I120" s="150" t="s">
        <v>36</v>
      </c>
      <c r="J120" s="35" t="str">
        <f>E23</f>
        <v xml:space="preserve"> </v>
      </c>
      <c r="K120" s="38"/>
      <c r="L120" s="42"/>
    </row>
    <row r="121" s="1" customFormat="1" ht="15.15" customHeight="1">
      <c r="B121" s="37"/>
      <c r="C121" s="30" t="s">
        <v>34</v>
      </c>
      <c r="D121" s="38"/>
      <c r="E121" s="38"/>
      <c r="F121" s="25" t="str">
        <f>IF(E20="","",E20)</f>
        <v>Vyplň údaj</v>
      </c>
      <c r="G121" s="38"/>
      <c r="H121" s="38"/>
      <c r="I121" s="150" t="s">
        <v>38</v>
      </c>
      <c r="J121" s="35" t="str">
        <f>E26</f>
        <v xml:space="preserve"> </v>
      </c>
      <c r="K121" s="38"/>
      <c r="L121" s="42"/>
    </row>
    <row r="122" s="1" customFormat="1" ht="10.32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0" customFormat="1" ht="29.28" customHeight="1">
      <c r="B123" s="204"/>
      <c r="C123" s="205" t="s">
        <v>162</v>
      </c>
      <c r="D123" s="206" t="s">
        <v>66</v>
      </c>
      <c r="E123" s="206" t="s">
        <v>62</v>
      </c>
      <c r="F123" s="206" t="s">
        <v>63</v>
      </c>
      <c r="G123" s="206" t="s">
        <v>163</v>
      </c>
      <c r="H123" s="206" t="s">
        <v>164</v>
      </c>
      <c r="I123" s="207" t="s">
        <v>165</v>
      </c>
      <c r="J123" s="206" t="s">
        <v>149</v>
      </c>
      <c r="K123" s="208" t="s">
        <v>166</v>
      </c>
      <c r="L123" s="209"/>
      <c r="M123" s="94" t="s">
        <v>1</v>
      </c>
      <c r="N123" s="95" t="s">
        <v>45</v>
      </c>
      <c r="O123" s="95" t="s">
        <v>167</v>
      </c>
      <c r="P123" s="95" t="s">
        <v>168</v>
      </c>
      <c r="Q123" s="95" t="s">
        <v>169</v>
      </c>
      <c r="R123" s="95" t="s">
        <v>170</v>
      </c>
      <c r="S123" s="95" t="s">
        <v>171</v>
      </c>
      <c r="T123" s="96" t="s">
        <v>172</v>
      </c>
    </row>
    <row r="124" s="1" customFormat="1" ht="22.8" customHeight="1">
      <c r="B124" s="37"/>
      <c r="C124" s="101" t="s">
        <v>173</v>
      </c>
      <c r="D124" s="38"/>
      <c r="E124" s="38"/>
      <c r="F124" s="38"/>
      <c r="G124" s="38"/>
      <c r="H124" s="38"/>
      <c r="I124" s="148"/>
      <c r="J124" s="210">
        <f>BK124</f>
        <v>0</v>
      </c>
      <c r="K124" s="38"/>
      <c r="L124" s="42"/>
      <c r="M124" s="97"/>
      <c r="N124" s="98"/>
      <c r="O124" s="98"/>
      <c r="P124" s="211">
        <f>P125</f>
        <v>0</v>
      </c>
      <c r="Q124" s="98"/>
      <c r="R124" s="211">
        <f>R125</f>
        <v>0</v>
      </c>
      <c r="S124" s="98"/>
      <c r="T124" s="212">
        <f>T125</f>
        <v>0</v>
      </c>
      <c r="AT124" s="15" t="s">
        <v>80</v>
      </c>
      <c r="AU124" s="15" t="s">
        <v>151</v>
      </c>
      <c r="BK124" s="213">
        <f>BK125</f>
        <v>0</v>
      </c>
    </row>
    <row r="125" s="11" customFormat="1" ht="25.92" customHeight="1">
      <c r="B125" s="214"/>
      <c r="C125" s="215"/>
      <c r="D125" s="216" t="s">
        <v>80</v>
      </c>
      <c r="E125" s="217" t="s">
        <v>517</v>
      </c>
      <c r="F125" s="217" t="s">
        <v>518</v>
      </c>
      <c r="G125" s="215"/>
      <c r="H125" s="215"/>
      <c r="I125" s="218"/>
      <c r="J125" s="219">
        <f>BK125</f>
        <v>0</v>
      </c>
      <c r="K125" s="215"/>
      <c r="L125" s="220"/>
      <c r="M125" s="221"/>
      <c r="N125" s="222"/>
      <c r="O125" s="222"/>
      <c r="P125" s="223">
        <f>P126+P130+P133</f>
        <v>0</v>
      </c>
      <c r="Q125" s="222"/>
      <c r="R125" s="223">
        <f>R126+R130+R133</f>
        <v>0</v>
      </c>
      <c r="S125" s="222"/>
      <c r="T125" s="224">
        <f>T126+T130+T133</f>
        <v>0</v>
      </c>
      <c r="AR125" s="225" t="s">
        <v>201</v>
      </c>
      <c r="AT125" s="226" t="s">
        <v>80</v>
      </c>
      <c r="AU125" s="226" t="s">
        <v>81</v>
      </c>
      <c r="AY125" s="225" t="s">
        <v>176</v>
      </c>
      <c r="BK125" s="227">
        <f>BK126+BK130+BK133</f>
        <v>0</v>
      </c>
    </row>
    <row r="126" s="11" customFormat="1" ht="22.8" customHeight="1">
      <c r="B126" s="214"/>
      <c r="C126" s="215"/>
      <c r="D126" s="216" t="s">
        <v>80</v>
      </c>
      <c r="E126" s="228" t="s">
        <v>526</v>
      </c>
      <c r="F126" s="228" t="s">
        <v>527</v>
      </c>
      <c r="G126" s="215"/>
      <c r="H126" s="215"/>
      <c r="I126" s="218"/>
      <c r="J126" s="229">
        <f>BK126</f>
        <v>0</v>
      </c>
      <c r="K126" s="215"/>
      <c r="L126" s="220"/>
      <c r="M126" s="221"/>
      <c r="N126" s="222"/>
      <c r="O126" s="222"/>
      <c r="P126" s="223">
        <f>SUM(P127:P129)</f>
        <v>0</v>
      </c>
      <c r="Q126" s="222"/>
      <c r="R126" s="223">
        <f>SUM(R127:R129)</f>
        <v>0</v>
      </c>
      <c r="S126" s="222"/>
      <c r="T126" s="224">
        <f>SUM(T127:T129)</f>
        <v>0</v>
      </c>
      <c r="AR126" s="225" t="s">
        <v>201</v>
      </c>
      <c r="AT126" s="226" t="s">
        <v>80</v>
      </c>
      <c r="AU126" s="226" t="s">
        <v>88</v>
      </c>
      <c r="AY126" s="225" t="s">
        <v>176</v>
      </c>
      <c r="BK126" s="227">
        <f>SUM(BK127:BK129)</f>
        <v>0</v>
      </c>
    </row>
    <row r="127" s="1" customFormat="1" ht="16.5" customHeight="1">
      <c r="B127" s="37"/>
      <c r="C127" s="230" t="s">
        <v>88</v>
      </c>
      <c r="D127" s="230" t="s">
        <v>178</v>
      </c>
      <c r="E127" s="231" t="s">
        <v>528</v>
      </c>
      <c r="F127" s="232" t="s">
        <v>527</v>
      </c>
      <c r="G127" s="233" t="s">
        <v>523</v>
      </c>
      <c r="H127" s="234">
        <v>1</v>
      </c>
      <c r="I127" s="235"/>
      <c r="J127" s="236">
        <f>ROUND(I127*H127,2)</f>
        <v>0</v>
      </c>
      <c r="K127" s="232" t="s">
        <v>182</v>
      </c>
      <c r="L127" s="42"/>
      <c r="M127" s="237" t="s">
        <v>1</v>
      </c>
      <c r="N127" s="238" t="s">
        <v>46</v>
      </c>
      <c r="O127" s="85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AR127" s="241" t="s">
        <v>524</v>
      </c>
      <c r="AT127" s="241" t="s">
        <v>178</v>
      </c>
      <c r="AU127" s="241" t="s">
        <v>90</v>
      </c>
      <c r="AY127" s="15" t="s">
        <v>176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5" t="s">
        <v>88</v>
      </c>
      <c r="BK127" s="242">
        <f>ROUND(I127*H127,2)</f>
        <v>0</v>
      </c>
      <c r="BL127" s="15" t="s">
        <v>524</v>
      </c>
      <c r="BM127" s="241" t="s">
        <v>863</v>
      </c>
    </row>
    <row r="128" s="1" customFormat="1" ht="16.5" customHeight="1">
      <c r="B128" s="37"/>
      <c r="C128" s="230" t="s">
        <v>90</v>
      </c>
      <c r="D128" s="230" t="s">
        <v>178</v>
      </c>
      <c r="E128" s="231" t="s">
        <v>787</v>
      </c>
      <c r="F128" s="232" t="s">
        <v>788</v>
      </c>
      <c r="G128" s="233" t="s">
        <v>523</v>
      </c>
      <c r="H128" s="234">
        <v>1</v>
      </c>
      <c r="I128" s="235"/>
      <c r="J128" s="236">
        <f>ROUND(I128*H128,2)</f>
        <v>0</v>
      </c>
      <c r="K128" s="232" t="s">
        <v>182</v>
      </c>
      <c r="L128" s="42"/>
      <c r="M128" s="237" t="s">
        <v>1</v>
      </c>
      <c r="N128" s="238" t="s">
        <v>46</v>
      </c>
      <c r="O128" s="85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AR128" s="241" t="s">
        <v>524</v>
      </c>
      <c r="AT128" s="241" t="s">
        <v>178</v>
      </c>
      <c r="AU128" s="241" t="s">
        <v>90</v>
      </c>
      <c r="AY128" s="15" t="s">
        <v>176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5" t="s">
        <v>88</v>
      </c>
      <c r="BK128" s="242">
        <f>ROUND(I128*H128,2)</f>
        <v>0</v>
      </c>
      <c r="BL128" s="15" t="s">
        <v>524</v>
      </c>
      <c r="BM128" s="241" t="s">
        <v>864</v>
      </c>
    </row>
    <row r="129" s="1" customFormat="1" ht="16.5" customHeight="1">
      <c r="B129" s="37"/>
      <c r="C129" s="230" t="s">
        <v>188</v>
      </c>
      <c r="D129" s="230" t="s">
        <v>178</v>
      </c>
      <c r="E129" s="231" t="s">
        <v>533</v>
      </c>
      <c r="F129" s="232" t="s">
        <v>534</v>
      </c>
      <c r="G129" s="233" t="s">
        <v>523</v>
      </c>
      <c r="H129" s="234">
        <v>1</v>
      </c>
      <c r="I129" s="235"/>
      <c r="J129" s="236">
        <f>ROUND(I129*H129,2)</f>
        <v>0</v>
      </c>
      <c r="K129" s="232" t="s">
        <v>182</v>
      </c>
      <c r="L129" s="42"/>
      <c r="M129" s="237" t="s">
        <v>1</v>
      </c>
      <c r="N129" s="238" t="s">
        <v>46</v>
      </c>
      <c r="O129" s="85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AR129" s="241" t="s">
        <v>524</v>
      </c>
      <c r="AT129" s="241" t="s">
        <v>178</v>
      </c>
      <c r="AU129" s="241" t="s">
        <v>90</v>
      </c>
      <c r="AY129" s="15" t="s">
        <v>176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5" t="s">
        <v>88</v>
      </c>
      <c r="BK129" s="242">
        <f>ROUND(I129*H129,2)</f>
        <v>0</v>
      </c>
      <c r="BL129" s="15" t="s">
        <v>524</v>
      </c>
      <c r="BM129" s="241" t="s">
        <v>865</v>
      </c>
    </row>
    <row r="130" s="11" customFormat="1" ht="22.8" customHeight="1">
      <c r="B130" s="214"/>
      <c r="C130" s="215"/>
      <c r="D130" s="216" t="s">
        <v>80</v>
      </c>
      <c r="E130" s="228" t="s">
        <v>536</v>
      </c>
      <c r="F130" s="228" t="s">
        <v>537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SUM(P131:P132)</f>
        <v>0</v>
      </c>
      <c r="Q130" s="222"/>
      <c r="R130" s="223">
        <f>SUM(R131:R132)</f>
        <v>0</v>
      </c>
      <c r="S130" s="222"/>
      <c r="T130" s="224">
        <f>SUM(T131:T132)</f>
        <v>0</v>
      </c>
      <c r="AR130" s="225" t="s">
        <v>201</v>
      </c>
      <c r="AT130" s="226" t="s">
        <v>80</v>
      </c>
      <c r="AU130" s="226" t="s">
        <v>88</v>
      </c>
      <c r="AY130" s="225" t="s">
        <v>176</v>
      </c>
      <c r="BK130" s="227">
        <f>SUM(BK131:BK132)</f>
        <v>0</v>
      </c>
    </row>
    <row r="131" s="1" customFormat="1" ht="16.5" customHeight="1">
      <c r="B131" s="37"/>
      <c r="C131" s="230" t="s">
        <v>183</v>
      </c>
      <c r="D131" s="230" t="s">
        <v>178</v>
      </c>
      <c r="E131" s="231" t="s">
        <v>538</v>
      </c>
      <c r="F131" s="232" t="s">
        <v>539</v>
      </c>
      <c r="G131" s="233" t="s">
        <v>523</v>
      </c>
      <c r="H131" s="234">
        <v>48</v>
      </c>
      <c r="I131" s="235"/>
      <c r="J131" s="236">
        <f>ROUND(I131*H131,2)</f>
        <v>0</v>
      </c>
      <c r="K131" s="232" t="s">
        <v>182</v>
      </c>
      <c r="L131" s="42"/>
      <c r="M131" s="237" t="s">
        <v>1</v>
      </c>
      <c r="N131" s="238" t="s">
        <v>46</v>
      </c>
      <c r="O131" s="85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AR131" s="241" t="s">
        <v>524</v>
      </c>
      <c r="AT131" s="241" t="s">
        <v>178</v>
      </c>
      <c r="AU131" s="241" t="s">
        <v>90</v>
      </c>
      <c r="AY131" s="15" t="s">
        <v>176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88</v>
      </c>
      <c r="BK131" s="242">
        <f>ROUND(I131*H131,2)</f>
        <v>0</v>
      </c>
      <c r="BL131" s="15" t="s">
        <v>524</v>
      </c>
      <c r="BM131" s="241" t="s">
        <v>866</v>
      </c>
    </row>
    <row r="132" s="1" customFormat="1">
      <c r="B132" s="37"/>
      <c r="C132" s="38"/>
      <c r="D132" s="243" t="s">
        <v>197</v>
      </c>
      <c r="E132" s="38"/>
      <c r="F132" s="244" t="s">
        <v>541</v>
      </c>
      <c r="G132" s="38"/>
      <c r="H132" s="38"/>
      <c r="I132" s="148"/>
      <c r="J132" s="38"/>
      <c r="K132" s="38"/>
      <c r="L132" s="42"/>
      <c r="M132" s="245"/>
      <c r="N132" s="85"/>
      <c r="O132" s="85"/>
      <c r="P132" s="85"/>
      <c r="Q132" s="85"/>
      <c r="R132" s="85"/>
      <c r="S132" s="85"/>
      <c r="T132" s="86"/>
      <c r="AT132" s="15" t="s">
        <v>197</v>
      </c>
      <c r="AU132" s="15" t="s">
        <v>90</v>
      </c>
    </row>
    <row r="133" s="11" customFormat="1" ht="22.8" customHeight="1">
      <c r="B133" s="214"/>
      <c r="C133" s="215"/>
      <c r="D133" s="216" t="s">
        <v>80</v>
      </c>
      <c r="E133" s="228" t="s">
        <v>542</v>
      </c>
      <c r="F133" s="228" t="s">
        <v>543</v>
      </c>
      <c r="G133" s="215"/>
      <c r="H133" s="215"/>
      <c r="I133" s="218"/>
      <c r="J133" s="229">
        <f>BK133</f>
        <v>0</v>
      </c>
      <c r="K133" s="215"/>
      <c r="L133" s="220"/>
      <c r="M133" s="221"/>
      <c r="N133" s="222"/>
      <c r="O133" s="222"/>
      <c r="P133" s="223">
        <f>P134</f>
        <v>0</v>
      </c>
      <c r="Q133" s="222"/>
      <c r="R133" s="223">
        <f>R134</f>
        <v>0</v>
      </c>
      <c r="S133" s="222"/>
      <c r="T133" s="224">
        <f>T134</f>
        <v>0</v>
      </c>
      <c r="AR133" s="225" t="s">
        <v>201</v>
      </c>
      <c r="AT133" s="226" t="s">
        <v>80</v>
      </c>
      <c r="AU133" s="226" t="s">
        <v>88</v>
      </c>
      <c r="AY133" s="225" t="s">
        <v>176</v>
      </c>
      <c r="BK133" s="227">
        <f>BK134</f>
        <v>0</v>
      </c>
    </row>
    <row r="134" s="1" customFormat="1" ht="16.5" customHeight="1">
      <c r="B134" s="37"/>
      <c r="C134" s="230" t="s">
        <v>201</v>
      </c>
      <c r="D134" s="230" t="s">
        <v>178</v>
      </c>
      <c r="E134" s="231" t="s">
        <v>544</v>
      </c>
      <c r="F134" s="232" t="s">
        <v>545</v>
      </c>
      <c r="G134" s="233" t="s">
        <v>523</v>
      </c>
      <c r="H134" s="234">
        <v>1</v>
      </c>
      <c r="I134" s="235"/>
      <c r="J134" s="236">
        <f>ROUND(I134*H134,2)</f>
        <v>0</v>
      </c>
      <c r="K134" s="232" t="s">
        <v>182</v>
      </c>
      <c r="L134" s="42"/>
      <c r="M134" s="281" t="s">
        <v>1</v>
      </c>
      <c r="N134" s="282" t="s">
        <v>46</v>
      </c>
      <c r="O134" s="283"/>
      <c r="P134" s="284">
        <f>O134*H134</f>
        <v>0</v>
      </c>
      <c r="Q134" s="284">
        <v>0</v>
      </c>
      <c r="R134" s="284">
        <f>Q134*H134</f>
        <v>0</v>
      </c>
      <c r="S134" s="284">
        <v>0</v>
      </c>
      <c r="T134" s="285">
        <f>S134*H134</f>
        <v>0</v>
      </c>
      <c r="AR134" s="241" t="s">
        <v>524</v>
      </c>
      <c r="AT134" s="241" t="s">
        <v>178</v>
      </c>
      <c r="AU134" s="241" t="s">
        <v>90</v>
      </c>
      <c r="AY134" s="15" t="s">
        <v>176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88</v>
      </c>
      <c r="BK134" s="242">
        <f>ROUND(I134*H134,2)</f>
        <v>0</v>
      </c>
      <c r="BL134" s="15" t="s">
        <v>524</v>
      </c>
      <c r="BM134" s="241" t="s">
        <v>867</v>
      </c>
    </row>
    <row r="135" s="1" customFormat="1" ht="6.96" customHeight="1">
      <c r="B135" s="60"/>
      <c r="C135" s="61"/>
      <c r="D135" s="61"/>
      <c r="E135" s="61"/>
      <c r="F135" s="61"/>
      <c r="G135" s="61"/>
      <c r="H135" s="61"/>
      <c r="I135" s="181"/>
      <c r="J135" s="61"/>
      <c r="K135" s="61"/>
      <c r="L135" s="42"/>
    </row>
  </sheetData>
  <sheetProtection sheet="1" autoFilter="0" formatColumns="0" formatRows="0" objects="1" scenarios="1" spinCount="100000" saltValue="a3xtf7E5xLkVkVIPc50KRx8c6XfCSL2rehzSlhK+m5m1L9v81WKhG3bPRj9xKEzZ49cMaPqrklhwiRbzlAHk3g==" hashValue="jO8ZHJcG26iQg7l94Xsm9Fh7nmg2q99eUYHDTSodMmRG/lPKyGTOg62OSpwiMgnu4NQLArA249hLGG7E95GaDQ==" algorithmName="SHA-512" password="CC35"/>
  <autoFilter ref="C123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120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868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869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ROUND(J128,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ROUND((SUM(BE128:BE243)),  2)</f>
        <v>0</v>
      </c>
      <c r="I35" s="162">
        <v>0.20999999999999999</v>
      </c>
      <c r="J35" s="161">
        <f>ROUND(((SUM(BE128:BE243))*I35),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ROUND((SUM(BF128:BF243)),  2)</f>
        <v>0</v>
      </c>
      <c r="I36" s="162">
        <v>0.14999999999999999</v>
      </c>
      <c r="J36" s="161">
        <f>ROUND(((SUM(BF128:BF243))*I36),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ROUND((SUM(BG128:BG243)),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ROUND((SUM(BH128:BH243)),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ROUND((SUM(BI128:BI243)),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868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 04 - Stavební část - Most v km 48,504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J128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J129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J130</f>
        <v>0</v>
      </c>
      <c r="K100" s="127"/>
      <c r="L100" s="203"/>
    </row>
    <row r="101" s="9" customFormat="1" ht="14.88" customHeight="1">
      <c r="B101" s="198"/>
      <c r="C101" s="127"/>
      <c r="D101" s="199" t="s">
        <v>870</v>
      </c>
      <c r="E101" s="200"/>
      <c r="F101" s="200"/>
      <c r="G101" s="200"/>
      <c r="H101" s="200"/>
      <c r="I101" s="201"/>
      <c r="J101" s="202">
        <f>J150</f>
        <v>0</v>
      </c>
      <c r="K101" s="127"/>
      <c r="L101" s="203"/>
    </row>
    <row r="102" s="9" customFormat="1" ht="19.92" customHeight="1">
      <c r="B102" s="198"/>
      <c r="C102" s="127"/>
      <c r="D102" s="199" t="s">
        <v>156</v>
      </c>
      <c r="E102" s="200"/>
      <c r="F102" s="200"/>
      <c r="G102" s="200"/>
      <c r="H102" s="200"/>
      <c r="I102" s="201"/>
      <c r="J102" s="202">
        <f>J171</f>
        <v>0</v>
      </c>
      <c r="K102" s="127"/>
      <c r="L102" s="203"/>
    </row>
    <row r="103" s="9" customFormat="1" ht="19.92" customHeight="1">
      <c r="B103" s="198"/>
      <c r="C103" s="127"/>
      <c r="D103" s="199" t="s">
        <v>157</v>
      </c>
      <c r="E103" s="200"/>
      <c r="F103" s="200"/>
      <c r="G103" s="200"/>
      <c r="H103" s="200"/>
      <c r="I103" s="201"/>
      <c r="J103" s="202">
        <f>J184</f>
        <v>0</v>
      </c>
      <c r="K103" s="127"/>
      <c r="L103" s="203"/>
    </row>
    <row r="104" s="9" customFormat="1" ht="19.92" customHeight="1">
      <c r="B104" s="198"/>
      <c r="C104" s="127"/>
      <c r="D104" s="199" t="s">
        <v>158</v>
      </c>
      <c r="E104" s="200"/>
      <c r="F104" s="200"/>
      <c r="G104" s="200"/>
      <c r="H104" s="200"/>
      <c r="I104" s="201"/>
      <c r="J104" s="202">
        <f>J195</f>
        <v>0</v>
      </c>
      <c r="K104" s="127"/>
      <c r="L104" s="203"/>
    </row>
    <row r="105" s="9" customFormat="1" ht="19.92" customHeight="1">
      <c r="B105" s="198"/>
      <c r="C105" s="127"/>
      <c r="D105" s="199" t="s">
        <v>159</v>
      </c>
      <c r="E105" s="200"/>
      <c r="F105" s="200"/>
      <c r="G105" s="200"/>
      <c r="H105" s="200"/>
      <c r="I105" s="201"/>
      <c r="J105" s="202">
        <f>J229</f>
        <v>0</v>
      </c>
      <c r="K105" s="127"/>
      <c r="L105" s="203"/>
    </row>
    <row r="106" s="9" customFormat="1" ht="19.92" customHeight="1">
      <c r="B106" s="198"/>
      <c r="C106" s="127"/>
      <c r="D106" s="199" t="s">
        <v>160</v>
      </c>
      <c r="E106" s="200"/>
      <c r="F106" s="200"/>
      <c r="G106" s="200"/>
      <c r="H106" s="200"/>
      <c r="I106" s="201"/>
      <c r="J106" s="202">
        <f>J240</f>
        <v>0</v>
      </c>
      <c r="K106" s="127"/>
      <c r="L106" s="203"/>
    </row>
    <row r="107" s="1" customFormat="1" ht="21.84" customHeight="1">
      <c r="B107" s="37"/>
      <c r="C107" s="38"/>
      <c r="D107" s="38"/>
      <c r="E107" s="38"/>
      <c r="F107" s="38"/>
      <c r="G107" s="38"/>
      <c r="H107" s="38"/>
      <c r="I107" s="148"/>
      <c r="J107" s="38"/>
      <c r="K107" s="38"/>
      <c r="L107" s="42"/>
    </row>
    <row r="108" s="1" customFormat="1" ht="6.96" customHeight="1">
      <c r="B108" s="60"/>
      <c r="C108" s="61"/>
      <c r="D108" s="61"/>
      <c r="E108" s="61"/>
      <c r="F108" s="61"/>
      <c r="G108" s="61"/>
      <c r="H108" s="61"/>
      <c r="I108" s="181"/>
      <c r="J108" s="61"/>
      <c r="K108" s="61"/>
      <c r="L108" s="42"/>
    </row>
    <row r="112" s="1" customFormat="1" ht="6.96" customHeight="1">
      <c r="B112" s="62"/>
      <c r="C112" s="63"/>
      <c r="D112" s="63"/>
      <c r="E112" s="63"/>
      <c r="F112" s="63"/>
      <c r="G112" s="63"/>
      <c r="H112" s="63"/>
      <c r="I112" s="184"/>
      <c r="J112" s="63"/>
      <c r="K112" s="63"/>
      <c r="L112" s="42"/>
    </row>
    <row r="113" s="1" customFormat="1" ht="24.96" customHeight="1">
      <c r="B113" s="37"/>
      <c r="C113" s="21" t="s">
        <v>161</v>
      </c>
      <c r="D113" s="38"/>
      <c r="E113" s="38"/>
      <c r="F113" s="38"/>
      <c r="G113" s="38"/>
      <c r="H113" s="38"/>
      <c r="I113" s="14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12" customHeight="1">
      <c r="B115" s="37"/>
      <c r="C115" s="30" t="s">
        <v>16</v>
      </c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6.5" customHeight="1">
      <c r="B116" s="37"/>
      <c r="C116" s="38"/>
      <c r="D116" s="38"/>
      <c r="E116" s="185" t="str">
        <f>E7</f>
        <v>Oprava mostních objektů v úseku Hlinsko v čechách - Žďárec u Skutče</v>
      </c>
      <c r="F116" s="30"/>
      <c r="G116" s="30"/>
      <c r="H116" s="30"/>
      <c r="I116" s="148"/>
      <c r="J116" s="38"/>
      <c r="K116" s="38"/>
      <c r="L116" s="42"/>
    </row>
    <row r="117" ht="12" customHeight="1">
      <c r="B117" s="19"/>
      <c r="C117" s="30" t="s">
        <v>143</v>
      </c>
      <c r="D117" s="20"/>
      <c r="E117" s="20"/>
      <c r="F117" s="20"/>
      <c r="G117" s="20"/>
      <c r="H117" s="20"/>
      <c r="I117" s="140"/>
      <c r="J117" s="20"/>
      <c r="K117" s="20"/>
      <c r="L117" s="18"/>
    </row>
    <row r="118" s="1" customFormat="1" ht="16.5" customHeight="1">
      <c r="B118" s="37"/>
      <c r="C118" s="38"/>
      <c r="D118" s="38"/>
      <c r="E118" s="185" t="s">
        <v>868</v>
      </c>
      <c r="F118" s="38"/>
      <c r="G118" s="38"/>
      <c r="H118" s="38"/>
      <c r="I118" s="148"/>
      <c r="J118" s="38"/>
      <c r="K118" s="38"/>
      <c r="L118" s="42"/>
    </row>
    <row r="119" s="1" customFormat="1" ht="12" customHeight="1">
      <c r="B119" s="37"/>
      <c r="C119" s="30" t="s">
        <v>145</v>
      </c>
      <c r="D119" s="38"/>
      <c r="E119" s="38"/>
      <c r="F119" s="38"/>
      <c r="G119" s="38"/>
      <c r="H119" s="38"/>
      <c r="I119" s="14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E11</f>
        <v>SO 04 - Stavební část - Most v km 48,504</v>
      </c>
      <c r="F120" s="38"/>
      <c r="G120" s="38"/>
      <c r="H120" s="38"/>
      <c r="I120" s="14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48"/>
      <c r="J121" s="38"/>
      <c r="K121" s="38"/>
      <c r="L121" s="42"/>
    </row>
    <row r="122" s="1" customFormat="1" ht="12" customHeight="1">
      <c r="B122" s="37"/>
      <c r="C122" s="30" t="s">
        <v>22</v>
      </c>
      <c r="D122" s="38"/>
      <c r="E122" s="38"/>
      <c r="F122" s="25" t="str">
        <f>F14</f>
        <v xml:space="preserve"> </v>
      </c>
      <c r="G122" s="38"/>
      <c r="H122" s="38"/>
      <c r="I122" s="150" t="s">
        <v>24</v>
      </c>
      <c r="J122" s="73" t="str">
        <f>IF(J14="","",J14)</f>
        <v>29. 5. 2019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48"/>
      <c r="J123" s="38"/>
      <c r="K123" s="38"/>
      <c r="L123" s="42"/>
    </row>
    <row r="124" s="1" customFormat="1" ht="15.15" customHeight="1">
      <c r="B124" s="37"/>
      <c r="C124" s="30" t="s">
        <v>28</v>
      </c>
      <c r="D124" s="38"/>
      <c r="E124" s="38"/>
      <c r="F124" s="25" t="str">
        <f>E17</f>
        <v>SŽDC s.o., OŘ Hradec Králové</v>
      </c>
      <c r="G124" s="38"/>
      <c r="H124" s="38"/>
      <c r="I124" s="150" t="s">
        <v>36</v>
      </c>
      <c r="J124" s="35" t="str">
        <f>E23</f>
        <v xml:space="preserve"> </v>
      </c>
      <c r="K124" s="38"/>
      <c r="L124" s="42"/>
    </row>
    <row r="125" s="1" customFormat="1" ht="15.15" customHeight="1">
      <c r="B125" s="37"/>
      <c r="C125" s="30" t="s">
        <v>34</v>
      </c>
      <c r="D125" s="38"/>
      <c r="E125" s="38"/>
      <c r="F125" s="25" t="str">
        <f>IF(E20="","",E20)</f>
        <v>Vyplň údaj</v>
      </c>
      <c r="G125" s="38"/>
      <c r="H125" s="38"/>
      <c r="I125" s="150" t="s">
        <v>38</v>
      </c>
      <c r="J125" s="35" t="str">
        <f>E26</f>
        <v xml:space="preserve"> 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48"/>
      <c r="J126" s="38"/>
      <c r="K126" s="38"/>
      <c r="L126" s="42"/>
    </row>
    <row r="127" s="10" customFormat="1" ht="29.28" customHeight="1">
      <c r="B127" s="204"/>
      <c r="C127" s="205" t="s">
        <v>162</v>
      </c>
      <c r="D127" s="206" t="s">
        <v>66</v>
      </c>
      <c r="E127" s="206" t="s">
        <v>62</v>
      </c>
      <c r="F127" s="206" t="s">
        <v>63</v>
      </c>
      <c r="G127" s="206" t="s">
        <v>163</v>
      </c>
      <c r="H127" s="206" t="s">
        <v>164</v>
      </c>
      <c r="I127" s="207" t="s">
        <v>165</v>
      </c>
      <c r="J127" s="206" t="s">
        <v>149</v>
      </c>
      <c r="K127" s="208" t="s">
        <v>166</v>
      </c>
      <c r="L127" s="209"/>
      <c r="M127" s="94" t="s">
        <v>1</v>
      </c>
      <c r="N127" s="95" t="s">
        <v>45</v>
      </c>
      <c r="O127" s="95" t="s">
        <v>167</v>
      </c>
      <c r="P127" s="95" t="s">
        <v>168</v>
      </c>
      <c r="Q127" s="95" t="s">
        <v>169</v>
      </c>
      <c r="R127" s="95" t="s">
        <v>170</v>
      </c>
      <c r="S127" s="95" t="s">
        <v>171</v>
      </c>
      <c r="T127" s="96" t="s">
        <v>172</v>
      </c>
    </row>
    <row r="128" s="1" customFormat="1" ht="22.8" customHeight="1">
      <c r="B128" s="37"/>
      <c r="C128" s="101" t="s">
        <v>173</v>
      </c>
      <c r="D128" s="38"/>
      <c r="E128" s="38"/>
      <c r="F128" s="38"/>
      <c r="G128" s="38"/>
      <c r="H128" s="38"/>
      <c r="I128" s="148"/>
      <c r="J128" s="210">
        <f>BK128</f>
        <v>0</v>
      </c>
      <c r="K128" s="38"/>
      <c r="L128" s="42"/>
      <c r="M128" s="97"/>
      <c r="N128" s="98"/>
      <c r="O128" s="98"/>
      <c r="P128" s="211">
        <f>P129</f>
        <v>0</v>
      </c>
      <c r="Q128" s="98"/>
      <c r="R128" s="211">
        <f>R129</f>
        <v>57.962831359999996</v>
      </c>
      <c r="S128" s="98"/>
      <c r="T128" s="212">
        <f>T129</f>
        <v>23.326999999999998</v>
      </c>
      <c r="AT128" s="15" t="s">
        <v>80</v>
      </c>
      <c r="AU128" s="15" t="s">
        <v>151</v>
      </c>
      <c r="BK128" s="213">
        <f>BK129</f>
        <v>0</v>
      </c>
    </row>
    <row r="129" s="11" customFormat="1" ht="25.92" customHeight="1">
      <c r="B129" s="214"/>
      <c r="C129" s="215"/>
      <c r="D129" s="216" t="s">
        <v>80</v>
      </c>
      <c r="E129" s="217" t="s">
        <v>174</v>
      </c>
      <c r="F129" s="217" t="s">
        <v>175</v>
      </c>
      <c r="G129" s="215"/>
      <c r="H129" s="215"/>
      <c r="I129" s="218"/>
      <c r="J129" s="219">
        <f>BK129</f>
        <v>0</v>
      </c>
      <c r="K129" s="215"/>
      <c r="L129" s="220"/>
      <c r="M129" s="221"/>
      <c r="N129" s="222"/>
      <c r="O129" s="222"/>
      <c r="P129" s="223">
        <f>P130+P171+P184+P195+P229+P240</f>
        <v>0</v>
      </c>
      <c r="Q129" s="222"/>
      <c r="R129" s="223">
        <f>R130+R171+R184+R195+R229+R240</f>
        <v>57.962831359999996</v>
      </c>
      <c r="S129" s="222"/>
      <c r="T129" s="224">
        <f>T130+T171+T184+T195+T229+T240</f>
        <v>23.326999999999998</v>
      </c>
      <c r="AR129" s="225" t="s">
        <v>88</v>
      </c>
      <c r="AT129" s="226" t="s">
        <v>80</v>
      </c>
      <c r="AU129" s="226" t="s">
        <v>81</v>
      </c>
      <c r="AY129" s="225" t="s">
        <v>176</v>
      </c>
      <c r="BK129" s="227">
        <f>BK130+BK171+BK184+BK195+BK229+BK240</f>
        <v>0</v>
      </c>
    </row>
    <row r="130" s="11" customFormat="1" ht="22.8" customHeight="1">
      <c r="B130" s="214"/>
      <c r="C130" s="215"/>
      <c r="D130" s="216" t="s">
        <v>80</v>
      </c>
      <c r="E130" s="228" t="s">
        <v>88</v>
      </c>
      <c r="F130" s="228" t="s">
        <v>177</v>
      </c>
      <c r="G130" s="215"/>
      <c r="H130" s="215"/>
      <c r="I130" s="218"/>
      <c r="J130" s="229">
        <f>BK130</f>
        <v>0</v>
      </c>
      <c r="K130" s="215"/>
      <c r="L130" s="220"/>
      <c r="M130" s="221"/>
      <c r="N130" s="222"/>
      <c r="O130" s="222"/>
      <c r="P130" s="223">
        <f>P131+SUM(P132:P150)</f>
        <v>0</v>
      </c>
      <c r="Q130" s="222"/>
      <c r="R130" s="223">
        <f>R131+SUM(R132:R150)</f>
        <v>15.065297760000004</v>
      </c>
      <c r="S130" s="222"/>
      <c r="T130" s="224">
        <f>T131+SUM(T132:T150)</f>
        <v>12.390000000000001</v>
      </c>
      <c r="AR130" s="225" t="s">
        <v>88</v>
      </c>
      <c r="AT130" s="226" t="s">
        <v>80</v>
      </c>
      <c r="AU130" s="226" t="s">
        <v>88</v>
      </c>
      <c r="AY130" s="225" t="s">
        <v>176</v>
      </c>
      <c r="BK130" s="227">
        <f>BK131+SUM(BK132:BK150)</f>
        <v>0</v>
      </c>
    </row>
    <row r="131" s="1" customFormat="1" ht="16.5" customHeight="1">
      <c r="B131" s="37"/>
      <c r="C131" s="230" t="s">
        <v>88</v>
      </c>
      <c r="D131" s="230" t="s">
        <v>178</v>
      </c>
      <c r="E131" s="231" t="s">
        <v>185</v>
      </c>
      <c r="F131" s="232" t="s">
        <v>186</v>
      </c>
      <c r="G131" s="233" t="s">
        <v>181</v>
      </c>
      <c r="H131" s="234">
        <v>50</v>
      </c>
      <c r="I131" s="235"/>
      <c r="J131" s="236">
        <f>ROUND(I131*H131,2)</f>
        <v>0</v>
      </c>
      <c r="K131" s="232" t="s">
        <v>182</v>
      </c>
      <c r="L131" s="42"/>
      <c r="M131" s="237" t="s">
        <v>1</v>
      </c>
      <c r="N131" s="238" t="s">
        <v>46</v>
      </c>
      <c r="O131" s="85"/>
      <c r="P131" s="239">
        <f>O131*H131</f>
        <v>0</v>
      </c>
      <c r="Q131" s="239">
        <v>0.00018000000000000001</v>
      </c>
      <c r="R131" s="239">
        <f>Q131*H131</f>
        <v>0.0090000000000000011</v>
      </c>
      <c r="S131" s="239">
        <v>0</v>
      </c>
      <c r="T131" s="240">
        <f>S131*H131</f>
        <v>0</v>
      </c>
      <c r="AR131" s="241" t="s">
        <v>183</v>
      </c>
      <c r="AT131" s="241" t="s">
        <v>178</v>
      </c>
      <c r="AU131" s="241" t="s">
        <v>90</v>
      </c>
      <c r="AY131" s="15" t="s">
        <v>176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5" t="s">
        <v>88</v>
      </c>
      <c r="BK131" s="242">
        <f>ROUND(I131*H131,2)</f>
        <v>0</v>
      </c>
      <c r="BL131" s="15" t="s">
        <v>183</v>
      </c>
      <c r="BM131" s="241" t="s">
        <v>871</v>
      </c>
    </row>
    <row r="132" s="1" customFormat="1" ht="24" customHeight="1">
      <c r="B132" s="37"/>
      <c r="C132" s="230" t="s">
        <v>90</v>
      </c>
      <c r="D132" s="230" t="s">
        <v>178</v>
      </c>
      <c r="E132" s="231" t="s">
        <v>796</v>
      </c>
      <c r="F132" s="232" t="s">
        <v>797</v>
      </c>
      <c r="G132" s="233" t="s">
        <v>181</v>
      </c>
      <c r="H132" s="234">
        <v>50</v>
      </c>
      <c r="I132" s="235"/>
      <c r="J132" s="236">
        <f>ROUND(I132*H132,2)</f>
        <v>0</v>
      </c>
      <c r="K132" s="232" t="s">
        <v>182</v>
      </c>
      <c r="L132" s="42"/>
      <c r="M132" s="237" t="s">
        <v>1</v>
      </c>
      <c r="N132" s="238" t="s">
        <v>46</v>
      </c>
      <c r="O132" s="85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AR132" s="241" t="s">
        <v>183</v>
      </c>
      <c r="AT132" s="241" t="s">
        <v>178</v>
      </c>
      <c r="AU132" s="241" t="s">
        <v>90</v>
      </c>
      <c r="AY132" s="15" t="s">
        <v>176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88</v>
      </c>
      <c r="BK132" s="242">
        <f>ROUND(I132*H132,2)</f>
        <v>0</v>
      </c>
      <c r="BL132" s="15" t="s">
        <v>183</v>
      </c>
      <c r="BM132" s="241" t="s">
        <v>872</v>
      </c>
    </row>
    <row r="133" s="1" customFormat="1" ht="24" customHeight="1">
      <c r="B133" s="37"/>
      <c r="C133" s="230" t="s">
        <v>188</v>
      </c>
      <c r="D133" s="230" t="s">
        <v>178</v>
      </c>
      <c r="E133" s="231" t="s">
        <v>873</v>
      </c>
      <c r="F133" s="232" t="s">
        <v>874</v>
      </c>
      <c r="G133" s="233" t="s">
        <v>181</v>
      </c>
      <c r="H133" s="234">
        <v>5</v>
      </c>
      <c r="I133" s="235"/>
      <c r="J133" s="236">
        <f>ROUND(I133*H133,2)</f>
        <v>0</v>
      </c>
      <c r="K133" s="232" t="s">
        <v>182</v>
      </c>
      <c r="L133" s="42"/>
      <c r="M133" s="237" t="s">
        <v>1</v>
      </c>
      <c r="N133" s="238" t="s">
        <v>46</v>
      </c>
      <c r="O133" s="85"/>
      <c r="P133" s="239">
        <f>O133*H133</f>
        <v>0</v>
      </c>
      <c r="Q133" s="239">
        <v>0</v>
      </c>
      <c r="R133" s="239">
        <f>Q133*H133</f>
        <v>0</v>
      </c>
      <c r="S133" s="239">
        <v>0.75</v>
      </c>
      <c r="T133" s="240">
        <f>S133*H133</f>
        <v>3.75</v>
      </c>
      <c r="AR133" s="241" t="s">
        <v>183</v>
      </c>
      <c r="AT133" s="241" t="s">
        <v>178</v>
      </c>
      <c r="AU133" s="241" t="s">
        <v>90</v>
      </c>
      <c r="AY133" s="15" t="s">
        <v>176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5" t="s">
        <v>88</v>
      </c>
      <c r="BK133" s="242">
        <f>ROUND(I133*H133,2)</f>
        <v>0</v>
      </c>
      <c r="BL133" s="15" t="s">
        <v>183</v>
      </c>
      <c r="BM133" s="241" t="s">
        <v>875</v>
      </c>
    </row>
    <row r="134" s="1" customFormat="1">
      <c r="B134" s="37"/>
      <c r="C134" s="38"/>
      <c r="D134" s="243" t="s">
        <v>197</v>
      </c>
      <c r="E134" s="38"/>
      <c r="F134" s="244" t="s">
        <v>876</v>
      </c>
      <c r="G134" s="38"/>
      <c r="H134" s="38"/>
      <c r="I134" s="148"/>
      <c r="J134" s="38"/>
      <c r="K134" s="38"/>
      <c r="L134" s="42"/>
      <c r="M134" s="245"/>
      <c r="N134" s="85"/>
      <c r="O134" s="85"/>
      <c r="P134" s="85"/>
      <c r="Q134" s="85"/>
      <c r="R134" s="85"/>
      <c r="S134" s="85"/>
      <c r="T134" s="86"/>
      <c r="AT134" s="15" t="s">
        <v>197</v>
      </c>
      <c r="AU134" s="15" t="s">
        <v>90</v>
      </c>
    </row>
    <row r="135" s="1" customFormat="1" ht="16.5" customHeight="1">
      <c r="B135" s="37"/>
      <c r="C135" s="230" t="s">
        <v>183</v>
      </c>
      <c r="D135" s="230" t="s">
        <v>178</v>
      </c>
      <c r="E135" s="231" t="s">
        <v>562</v>
      </c>
      <c r="F135" s="232" t="s">
        <v>563</v>
      </c>
      <c r="G135" s="233" t="s">
        <v>319</v>
      </c>
      <c r="H135" s="234">
        <v>20</v>
      </c>
      <c r="I135" s="235"/>
      <c r="J135" s="236">
        <f>ROUND(I135*H135,2)</f>
        <v>0</v>
      </c>
      <c r="K135" s="232" t="s">
        <v>182</v>
      </c>
      <c r="L135" s="42"/>
      <c r="M135" s="237" t="s">
        <v>1</v>
      </c>
      <c r="N135" s="238" t="s">
        <v>46</v>
      </c>
      <c r="O135" s="85"/>
      <c r="P135" s="239">
        <f>O135*H135</f>
        <v>0</v>
      </c>
      <c r="Q135" s="239">
        <v>0.01797</v>
      </c>
      <c r="R135" s="239">
        <f>Q135*H135</f>
        <v>0.3594</v>
      </c>
      <c r="S135" s="239">
        <v>0</v>
      </c>
      <c r="T135" s="240">
        <f>S135*H135</f>
        <v>0</v>
      </c>
      <c r="AR135" s="241" t="s">
        <v>183</v>
      </c>
      <c r="AT135" s="241" t="s">
        <v>178</v>
      </c>
      <c r="AU135" s="241" t="s">
        <v>90</v>
      </c>
      <c r="AY135" s="15" t="s">
        <v>176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5" t="s">
        <v>88</v>
      </c>
      <c r="BK135" s="242">
        <f>ROUND(I135*H135,2)</f>
        <v>0</v>
      </c>
      <c r="BL135" s="15" t="s">
        <v>183</v>
      </c>
      <c r="BM135" s="241" t="s">
        <v>877</v>
      </c>
    </row>
    <row r="136" s="1" customFormat="1" ht="24" customHeight="1">
      <c r="B136" s="37"/>
      <c r="C136" s="230" t="s">
        <v>201</v>
      </c>
      <c r="D136" s="230" t="s">
        <v>178</v>
      </c>
      <c r="E136" s="231" t="s">
        <v>565</v>
      </c>
      <c r="F136" s="232" t="s">
        <v>566</v>
      </c>
      <c r="G136" s="233" t="s">
        <v>500</v>
      </c>
      <c r="H136" s="234">
        <v>30</v>
      </c>
      <c r="I136" s="235"/>
      <c r="J136" s="236">
        <f>ROUND(I136*H136,2)</f>
        <v>0</v>
      </c>
      <c r="K136" s="232" t="s">
        <v>182</v>
      </c>
      <c r="L136" s="42"/>
      <c r="M136" s="237" t="s">
        <v>1</v>
      </c>
      <c r="N136" s="238" t="s">
        <v>46</v>
      </c>
      <c r="O136" s="85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AR136" s="241" t="s">
        <v>183</v>
      </c>
      <c r="AT136" s="241" t="s">
        <v>178</v>
      </c>
      <c r="AU136" s="241" t="s">
        <v>90</v>
      </c>
      <c r="AY136" s="15" t="s">
        <v>176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88</v>
      </c>
      <c r="BK136" s="242">
        <f>ROUND(I136*H136,2)</f>
        <v>0</v>
      </c>
      <c r="BL136" s="15" t="s">
        <v>183</v>
      </c>
      <c r="BM136" s="241" t="s">
        <v>878</v>
      </c>
    </row>
    <row r="137" s="1" customFormat="1" ht="24" customHeight="1">
      <c r="B137" s="37"/>
      <c r="C137" s="230" t="s">
        <v>205</v>
      </c>
      <c r="D137" s="230" t="s">
        <v>178</v>
      </c>
      <c r="E137" s="231" t="s">
        <v>193</v>
      </c>
      <c r="F137" s="232" t="s">
        <v>194</v>
      </c>
      <c r="G137" s="233" t="s">
        <v>195</v>
      </c>
      <c r="H137" s="234">
        <v>2.3999999999999999</v>
      </c>
      <c r="I137" s="235"/>
      <c r="J137" s="236">
        <f>ROUND(I137*H137,2)</f>
        <v>0</v>
      </c>
      <c r="K137" s="232" t="s">
        <v>182</v>
      </c>
      <c r="L137" s="42"/>
      <c r="M137" s="237" t="s">
        <v>1</v>
      </c>
      <c r="N137" s="238" t="s">
        <v>46</v>
      </c>
      <c r="O137" s="85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AR137" s="241" t="s">
        <v>183</v>
      </c>
      <c r="AT137" s="241" t="s">
        <v>178</v>
      </c>
      <c r="AU137" s="241" t="s">
        <v>90</v>
      </c>
      <c r="AY137" s="15" t="s">
        <v>176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5" t="s">
        <v>88</v>
      </c>
      <c r="BK137" s="242">
        <f>ROUND(I137*H137,2)</f>
        <v>0</v>
      </c>
      <c r="BL137" s="15" t="s">
        <v>183</v>
      </c>
      <c r="BM137" s="241" t="s">
        <v>879</v>
      </c>
    </row>
    <row r="138" s="1" customFormat="1">
      <c r="B138" s="37"/>
      <c r="C138" s="38"/>
      <c r="D138" s="243" t="s">
        <v>197</v>
      </c>
      <c r="E138" s="38"/>
      <c r="F138" s="244" t="s">
        <v>572</v>
      </c>
      <c r="G138" s="38"/>
      <c r="H138" s="38"/>
      <c r="I138" s="148"/>
      <c r="J138" s="38"/>
      <c r="K138" s="38"/>
      <c r="L138" s="42"/>
      <c r="M138" s="245"/>
      <c r="N138" s="85"/>
      <c r="O138" s="85"/>
      <c r="P138" s="85"/>
      <c r="Q138" s="85"/>
      <c r="R138" s="85"/>
      <c r="S138" s="85"/>
      <c r="T138" s="86"/>
      <c r="AT138" s="15" t="s">
        <v>197</v>
      </c>
      <c r="AU138" s="15" t="s">
        <v>90</v>
      </c>
    </row>
    <row r="139" s="12" customFormat="1">
      <c r="B139" s="246"/>
      <c r="C139" s="247"/>
      <c r="D139" s="243" t="s">
        <v>199</v>
      </c>
      <c r="E139" s="248" t="s">
        <v>1</v>
      </c>
      <c r="F139" s="249" t="s">
        <v>573</v>
      </c>
      <c r="G139" s="247"/>
      <c r="H139" s="250">
        <v>2.3999999999999999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199</v>
      </c>
      <c r="AU139" s="256" t="s">
        <v>90</v>
      </c>
      <c r="AV139" s="12" t="s">
        <v>90</v>
      </c>
      <c r="AW139" s="12" t="s">
        <v>37</v>
      </c>
      <c r="AX139" s="12" t="s">
        <v>88</v>
      </c>
      <c r="AY139" s="256" t="s">
        <v>176</v>
      </c>
    </row>
    <row r="140" s="1" customFormat="1" ht="24" customHeight="1">
      <c r="B140" s="37"/>
      <c r="C140" s="230" t="s">
        <v>209</v>
      </c>
      <c r="D140" s="230" t="s">
        <v>178</v>
      </c>
      <c r="E140" s="231" t="s">
        <v>202</v>
      </c>
      <c r="F140" s="232" t="s">
        <v>203</v>
      </c>
      <c r="G140" s="233" t="s">
        <v>195</v>
      </c>
      <c r="H140" s="234">
        <v>2.3999999999999999</v>
      </c>
      <c r="I140" s="235"/>
      <c r="J140" s="236">
        <f>ROUND(I140*H140,2)</f>
        <v>0</v>
      </c>
      <c r="K140" s="232" t="s">
        <v>182</v>
      </c>
      <c r="L140" s="42"/>
      <c r="M140" s="237" t="s">
        <v>1</v>
      </c>
      <c r="N140" s="238" t="s">
        <v>46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183</v>
      </c>
      <c r="AT140" s="241" t="s">
        <v>178</v>
      </c>
      <c r="AU140" s="241" t="s">
        <v>90</v>
      </c>
      <c r="AY140" s="15" t="s">
        <v>176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88</v>
      </c>
      <c r="BK140" s="242">
        <f>ROUND(I140*H140,2)</f>
        <v>0</v>
      </c>
      <c r="BL140" s="15" t="s">
        <v>183</v>
      </c>
      <c r="BM140" s="241" t="s">
        <v>880</v>
      </c>
    </row>
    <row r="141" s="1" customFormat="1" ht="24" customHeight="1">
      <c r="B141" s="37"/>
      <c r="C141" s="230" t="s">
        <v>214</v>
      </c>
      <c r="D141" s="230" t="s">
        <v>178</v>
      </c>
      <c r="E141" s="231" t="s">
        <v>210</v>
      </c>
      <c r="F141" s="232" t="s">
        <v>211</v>
      </c>
      <c r="G141" s="233" t="s">
        <v>181</v>
      </c>
      <c r="H141" s="234">
        <v>12</v>
      </c>
      <c r="I141" s="235"/>
      <c r="J141" s="236">
        <f>ROUND(I141*H141,2)</f>
        <v>0</v>
      </c>
      <c r="K141" s="232" t="s">
        <v>182</v>
      </c>
      <c r="L141" s="42"/>
      <c r="M141" s="237" t="s">
        <v>1</v>
      </c>
      <c r="N141" s="238" t="s">
        <v>46</v>
      </c>
      <c r="O141" s="85"/>
      <c r="P141" s="239">
        <f>O141*H141</f>
        <v>0</v>
      </c>
      <c r="Q141" s="239">
        <v>0.0034476799999999998</v>
      </c>
      <c r="R141" s="239">
        <f>Q141*H141</f>
        <v>0.041372159999999998</v>
      </c>
      <c r="S141" s="239">
        <v>0</v>
      </c>
      <c r="T141" s="240">
        <f>S141*H141</f>
        <v>0</v>
      </c>
      <c r="AR141" s="241" t="s">
        <v>183</v>
      </c>
      <c r="AT141" s="241" t="s">
        <v>178</v>
      </c>
      <c r="AU141" s="241" t="s">
        <v>90</v>
      </c>
      <c r="AY141" s="15" t="s">
        <v>176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5" t="s">
        <v>88</v>
      </c>
      <c r="BK141" s="242">
        <f>ROUND(I141*H141,2)</f>
        <v>0</v>
      </c>
      <c r="BL141" s="15" t="s">
        <v>183</v>
      </c>
      <c r="BM141" s="241" t="s">
        <v>881</v>
      </c>
    </row>
    <row r="142" s="1" customFormat="1">
      <c r="B142" s="37"/>
      <c r="C142" s="38"/>
      <c r="D142" s="243" t="s">
        <v>197</v>
      </c>
      <c r="E142" s="38"/>
      <c r="F142" s="244" t="s">
        <v>882</v>
      </c>
      <c r="G142" s="38"/>
      <c r="H142" s="38"/>
      <c r="I142" s="148"/>
      <c r="J142" s="38"/>
      <c r="K142" s="38"/>
      <c r="L142" s="42"/>
      <c r="M142" s="245"/>
      <c r="N142" s="85"/>
      <c r="O142" s="85"/>
      <c r="P142" s="85"/>
      <c r="Q142" s="85"/>
      <c r="R142" s="85"/>
      <c r="S142" s="85"/>
      <c r="T142" s="86"/>
      <c r="AT142" s="15" t="s">
        <v>197</v>
      </c>
      <c r="AU142" s="15" t="s">
        <v>90</v>
      </c>
    </row>
    <row r="143" s="12" customFormat="1">
      <c r="B143" s="246"/>
      <c r="C143" s="247"/>
      <c r="D143" s="243" t="s">
        <v>199</v>
      </c>
      <c r="E143" s="248" t="s">
        <v>1</v>
      </c>
      <c r="F143" s="249" t="s">
        <v>883</v>
      </c>
      <c r="G143" s="247"/>
      <c r="H143" s="250">
        <v>12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199</v>
      </c>
      <c r="AU143" s="256" t="s">
        <v>90</v>
      </c>
      <c r="AV143" s="12" t="s">
        <v>90</v>
      </c>
      <c r="AW143" s="12" t="s">
        <v>37</v>
      </c>
      <c r="AX143" s="12" t="s">
        <v>88</v>
      </c>
      <c r="AY143" s="256" t="s">
        <v>176</v>
      </c>
    </row>
    <row r="144" s="1" customFormat="1" ht="24" customHeight="1">
      <c r="B144" s="37"/>
      <c r="C144" s="230" t="s">
        <v>219</v>
      </c>
      <c r="D144" s="230" t="s">
        <v>178</v>
      </c>
      <c r="E144" s="231" t="s">
        <v>206</v>
      </c>
      <c r="F144" s="232" t="s">
        <v>207</v>
      </c>
      <c r="G144" s="233" t="s">
        <v>181</v>
      </c>
      <c r="H144" s="234">
        <v>12</v>
      </c>
      <c r="I144" s="235"/>
      <c r="J144" s="236">
        <f>ROUND(I144*H144,2)</f>
        <v>0</v>
      </c>
      <c r="K144" s="232" t="s">
        <v>182</v>
      </c>
      <c r="L144" s="42"/>
      <c r="M144" s="237" t="s">
        <v>1</v>
      </c>
      <c r="N144" s="238" t="s">
        <v>46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183</v>
      </c>
      <c r="AT144" s="241" t="s">
        <v>178</v>
      </c>
      <c r="AU144" s="241" t="s">
        <v>90</v>
      </c>
      <c r="AY144" s="15" t="s">
        <v>176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5" t="s">
        <v>88</v>
      </c>
      <c r="BK144" s="242">
        <f>ROUND(I144*H144,2)</f>
        <v>0</v>
      </c>
      <c r="BL144" s="15" t="s">
        <v>183</v>
      </c>
      <c r="BM144" s="241" t="s">
        <v>884</v>
      </c>
    </row>
    <row r="145" s="1" customFormat="1" ht="16.5" customHeight="1">
      <c r="B145" s="37"/>
      <c r="C145" s="230" t="s">
        <v>223</v>
      </c>
      <c r="D145" s="230" t="s">
        <v>178</v>
      </c>
      <c r="E145" s="231" t="s">
        <v>230</v>
      </c>
      <c r="F145" s="232" t="s">
        <v>231</v>
      </c>
      <c r="G145" s="233" t="s">
        <v>181</v>
      </c>
      <c r="H145" s="234">
        <v>190.05000000000001</v>
      </c>
      <c r="I145" s="235"/>
      <c r="J145" s="236">
        <f>ROUND(I145*H145,2)</f>
        <v>0</v>
      </c>
      <c r="K145" s="232" t="s">
        <v>182</v>
      </c>
      <c r="L145" s="42"/>
      <c r="M145" s="237" t="s">
        <v>1</v>
      </c>
      <c r="N145" s="238" t="s">
        <v>46</v>
      </c>
      <c r="O145" s="85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AR145" s="241" t="s">
        <v>183</v>
      </c>
      <c r="AT145" s="241" t="s">
        <v>178</v>
      </c>
      <c r="AU145" s="241" t="s">
        <v>90</v>
      </c>
      <c r="AY145" s="15" t="s">
        <v>176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5" t="s">
        <v>88</v>
      </c>
      <c r="BK145" s="242">
        <f>ROUND(I145*H145,2)</f>
        <v>0</v>
      </c>
      <c r="BL145" s="15" t="s">
        <v>183</v>
      </c>
      <c r="BM145" s="241" t="s">
        <v>885</v>
      </c>
    </row>
    <row r="146" s="12" customFormat="1">
      <c r="B146" s="246"/>
      <c r="C146" s="247"/>
      <c r="D146" s="243" t="s">
        <v>199</v>
      </c>
      <c r="E146" s="248" t="s">
        <v>1</v>
      </c>
      <c r="F146" s="249" t="s">
        <v>886</v>
      </c>
      <c r="G146" s="247"/>
      <c r="H146" s="250">
        <v>190.05000000000001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199</v>
      </c>
      <c r="AU146" s="256" t="s">
        <v>90</v>
      </c>
      <c r="AV146" s="12" t="s">
        <v>90</v>
      </c>
      <c r="AW146" s="12" t="s">
        <v>37</v>
      </c>
      <c r="AX146" s="12" t="s">
        <v>88</v>
      </c>
      <c r="AY146" s="256" t="s">
        <v>176</v>
      </c>
    </row>
    <row r="147" s="1" customFormat="1" ht="16.5" customHeight="1">
      <c r="B147" s="37"/>
      <c r="C147" s="230" t="s">
        <v>229</v>
      </c>
      <c r="D147" s="230" t="s">
        <v>178</v>
      </c>
      <c r="E147" s="231" t="s">
        <v>236</v>
      </c>
      <c r="F147" s="232" t="s">
        <v>237</v>
      </c>
      <c r="G147" s="233" t="s">
        <v>181</v>
      </c>
      <c r="H147" s="234">
        <v>190.05000000000001</v>
      </c>
      <c r="I147" s="235"/>
      <c r="J147" s="236">
        <f>ROUND(I147*H147,2)</f>
        <v>0</v>
      </c>
      <c r="K147" s="232" t="s">
        <v>182</v>
      </c>
      <c r="L147" s="42"/>
      <c r="M147" s="237" t="s">
        <v>1</v>
      </c>
      <c r="N147" s="238" t="s">
        <v>46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183</v>
      </c>
      <c r="AT147" s="241" t="s">
        <v>178</v>
      </c>
      <c r="AU147" s="241" t="s">
        <v>90</v>
      </c>
      <c r="AY147" s="15" t="s">
        <v>176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5" t="s">
        <v>88</v>
      </c>
      <c r="BK147" s="242">
        <f>ROUND(I147*H147,2)</f>
        <v>0</v>
      </c>
      <c r="BL147" s="15" t="s">
        <v>183</v>
      </c>
      <c r="BM147" s="241" t="s">
        <v>887</v>
      </c>
    </row>
    <row r="148" s="1" customFormat="1" ht="24" customHeight="1">
      <c r="B148" s="37"/>
      <c r="C148" s="230" t="s">
        <v>235</v>
      </c>
      <c r="D148" s="230" t="s">
        <v>178</v>
      </c>
      <c r="E148" s="231" t="s">
        <v>248</v>
      </c>
      <c r="F148" s="232" t="s">
        <v>249</v>
      </c>
      <c r="G148" s="233" t="s">
        <v>195</v>
      </c>
      <c r="H148" s="234">
        <v>4.7999999999999998</v>
      </c>
      <c r="I148" s="235"/>
      <c r="J148" s="236">
        <f>ROUND(I148*H148,2)</f>
        <v>0</v>
      </c>
      <c r="K148" s="232" t="s">
        <v>182</v>
      </c>
      <c r="L148" s="42"/>
      <c r="M148" s="237" t="s">
        <v>1</v>
      </c>
      <c r="N148" s="238" t="s">
        <v>46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1.8</v>
      </c>
      <c r="T148" s="240">
        <f>S148*H148</f>
        <v>8.6400000000000006</v>
      </c>
      <c r="AR148" s="241" t="s">
        <v>183</v>
      </c>
      <c r="AT148" s="241" t="s">
        <v>178</v>
      </c>
      <c r="AU148" s="241" t="s">
        <v>90</v>
      </c>
      <c r="AY148" s="15" t="s">
        <v>176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88</v>
      </c>
      <c r="BK148" s="242">
        <f>ROUND(I148*H148,2)</f>
        <v>0</v>
      </c>
      <c r="BL148" s="15" t="s">
        <v>183</v>
      </c>
      <c r="BM148" s="241" t="s">
        <v>888</v>
      </c>
    </row>
    <row r="149" s="12" customFormat="1">
      <c r="B149" s="246"/>
      <c r="C149" s="247"/>
      <c r="D149" s="243" t="s">
        <v>199</v>
      </c>
      <c r="E149" s="248" t="s">
        <v>1</v>
      </c>
      <c r="F149" s="249" t="s">
        <v>889</v>
      </c>
      <c r="G149" s="247"/>
      <c r="H149" s="250">
        <v>4.7999999999999998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199</v>
      </c>
      <c r="AU149" s="256" t="s">
        <v>90</v>
      </c>
      <c r="AV149" s="12" t="s">
        <v>90</v>
      </c>
      <c r="AW149" s="12" t="s">
        <v>37</v>
      </c>
      <c r="AX149" s="12" t="s">
        <v>88</v>
      </c>
      <c r="AY149" s="256" t="s">
        <v>176</v>
      </c>
    </row>
    <row r="150" s="11" customFormat="1" ht="20.88" customHeight="1">
      <c r="B150" s="214"/>
      <c r="C150" s="215"/>
      <c r="D150" s="216" t="s">
        <v>80</v>
      </c>
      <c r="E150" s="228" t="s">
        <v>188</v>
      </c>
      <c r="F150" s="228" t="s">
        <v>254</v>
      </c>
      <c r="G150" s="215"/>
      <c r="H150" s="215"/>
      <c r="I150" s="218"/>
      <c r="J150" s="229">
        <f>BK150</f>
        <v>0</v>
      </c>
      <c r="K150" s="215"/>
      <c r="L150" s="220"/>
      <c r="M150" s="221"/>
      <c r="N150" s="222"/>
      <c r="O150" s="222"/>
      <c r="P150" s="223">
        <f>SUM(P151:P170)</f>
        <v>0</v>
      </c>
      <c r="Q150" s="222"/>
      <c r="R150" s="223">
        <f>SUM(R151:R170)</f>
        <v>14.655525600000003</v>
      </c>
      <c r="S150" s="222"/>
      <c r="T150" s="224">
        <f>SUM(T151:T170)</f>
        <v>0</v>
      </c>
      <c r="AR150" s="225" t="s">
        <v>88</v>
      </c>
      <c r="AT150" s="226" t="s">
        <v>80</v>
      </c>
      <c r="AU150" s="226" t="s">
        <v>90</v>
      </c>
      <c r="AY150" s="225" t="s">
        <v>176</v>
      </c>
      <c r="BK150" s="227">
        <f>SUM(BK151:BK170)</f>
        <v>0</v>
      </c>
    </row>
    <row r="151" s="1" customFormat="1" ht="24" customHeight="1">
      <c r="B151" s="37"/>
      <c r="C151" s="230" t="s">
        <v>239</v>
      </c>
      <c r="D151" s="230" t="s">
        <v>178</v>
      </c>
      <c r="E151" s="231" t="s">
        <v>256</v>
      </c>
      <c r="F151" s="232" t="s">
        <v>257</v>
      </c>
      <c r="G151" s="233" t="s">
        <v>191</v>
      </c>
      <c r="H151" s="234">
        <v>32</v>
      </c>
      <c r="I151" s="235"/>
      <c r="J151" s="236">
        <f>ROUND(I151*H151,2)</f>
        <v>0</v>
      </c>
      <c r="K151" s="232" t="s">
        <v>182</v>
      </c>
      <c r="L151" s="42"/>
      <c r="M151" s="237" t="s">
        <v>1</v>
      </c>
      <c r="N151" s="238" t="s">
        <v>46</v>
      </c>
      <c r="O151" s="85"/>
      <c r="P151" s="239">
        <f>O151*H151</f>
        <v>0</v>
      </c>
      <c r="Q151" s="239">
        <v>0.00069999999999999999</v>
      </c>
      <c r="R151" s="239">
        <f>Q151*H151</f>
        <v>0.0224</v>
      </c>
      <c r="S151" s="239">
        <v>0</v>
      </c>
      <c r="T151" s="240">
        <f>S151*H151</f>
        <v>0</v>
      </c>
      <c r="AR151" s="241" t="s">
        <v>183</v>
      </c>
      <c r="AT151" s="241" t="s">
        <v>178</v>
      </c>
      <c r="AU151" s="241" t="s">
        <v>188</v>
      </c>
      <c r="AY151" s="15" t="s">
        <v>176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5" t="s">
        <v>88</v>
      </c>
      <c r="BK151" s="242">
        <f>ROUND(I151*H151,2)</f>
        <v>0</v>
      </c>
      <c r="BL151" s="15" t="s">
        <v>183</v>
      </c>
      <c r="BM151" s="241" t="s">
        <v>890</v>
      </c>
    </row>
    <row r="152" s="1" customFormat="1">
      <c r="B152" s="37"/>
      <c r="C152" s="38"/>
      <c r="D152" s="243" t="s">
        <v>197</v>
      </c>
      <c r="E152" s="38"/>
      <c r="F152" s="244" t="s">
        <v>259</v>
      </c>
      <c r="G152" s="38"/>
      <c r="H152" s="38"/>
      <c r="I152" s="148"/>
      <c r="J152" s="38"/>
      <c r="K152" s="38"/>
      <c r="L152" s="42"/>
      <c r="M152" s="245"/>
      <c r="N152" s="85"/>
      <c r="O152" s="85"/>
      <c r="P152" s="85"/>
      <c r="Q152" s="85"/>
      <c r="R152" s="85"/>
      <c r="S152" s="85"/>
      <c r="T152" s="86"/>
      <c r="AT152" s="15" t="s">
        <v>197</v>
      </c>
      <c r="AU152" s="15" t="s">
        <v>188</v>
      </c>
    </row>
    <row r="153" s="12" customFormat="1">
      <c r="B153" s="246"/>
      <c r="C153" s="247"/>
      <c r="D153" s="243" t="s">
        <v>199</v>
      </c>
      <c r="E153" s="248" t="s">
        <v>1</v>
      </c>
      <c r="F153" s="249" t="s">
        <v>891</v>
      </c>
      <c r="G153" s="247"/>
      <c r="H153" s="250">
        <v>32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199</v>
      </c>
      <c r="AU153" s="256" t="s">
        <v>188</v>
      </c>
      <c r="AV153" s="12" t="s">
        <v>90</v>
      </c>
      <c r="AW153" s="12" t="s">
        <v>37</v>
      </c>
      <c r="AX153" s="12" t="s">
        <v>88</v>
      </c>
      <c r="AY153" s="256" t="s">
        <v>176</v>
      </c>
    </row>
    <row r="154" s="1" customFormat="1" ht="16.5" customHeight="1">
      <c r="B154" s="37"/>
      <c r="C154" s="257" t="s">
        <v>244</v>
      </c>
      <c r="D154" s="257" t="s">
        <v>262</v>
      </c>
      <c r="E154" s="258" t="s">
        <v>263</v>
      </c>
      <c r="F154" s="259" t="s">
        <v>264</v>
      </c>
      <c r="G154" s="260" t="s">
        <v>191</v>
      </c>
      <c r="H154" s="261">
        <v>32</v>
      </c>
      <c r="I154" s="262"/>
      <c r="J154" s="263">
        <f>ROUND(I154*H154,2)</f>
        <v>0</v>
      </c>
      <c r="K154" s="259" t="s">
        <v>182</v>
      </c>
      <c r="L154" s="264"/>
      <c r="M154" s="265" t="s">
        <v>1</v>
      </c>
      <c r="N154" s="266" t="s">
        <v>46</v>
      </c>
      <c r="O154" s="85"/>
      <c r="P154" s="239">
        <f>O154*H154</f>
        <v>0</v>
      </c>
      <c r="Q154" s="239">
        <v>0.0048700000000000002</v>
      </c>
      <c r="R154" s="239">
        <f>Q154*H154</f>
        <v>0.15584000000000001</v>
      </c>
      <c r="S154" s="239">
        <v>0</v>
      </c>
      <c r="T154" s="240">
        <f>S154*H154</f>
        <v>0</v>
      </c>
      <c r="AR154" s="241" t="s">
        <v>214</v>
      </c>
      <c r="AT154" s="241" t="s">
        <v>262</v>
      </c>
      <c r="AU154" s="241" t="s">
        <v>188</v>
      </c>
      <c r="AY154" s="15" t="s">
        <v>176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88</v>
      </c>
      <c r="BK154" s="242">
        <f>ROUND(I154*H154,2)</f>
        <v>0</v>
      </c>
      <c r="BL154" s="15" t="s">
        <v>183</v>
      </c>
      <c r="BM154" s="241" t="s">
        <v>892</v>
      </c>
    </row>
    <row r="155" s="1" customFormat="1" ht="16.5" customHeight="1">
      <c r="B155" s="37"/>
      <c r="C155" s="230" t="s">
        <v>8</v>
      </c>
      <c r="D155" s="230" t="s">
        <v>178</v>
      </c>
      <c r="E155" s="231" t="s">
        <v>267</v>
      </c>
      <c r="F155" s="232" t="s">
        <v>268</v>
      </c>
      <c r="G155" s="233" t="s">
        <v>195</v>
      </c>
      <c r="H155" s="234">
        <v>4.992</v>
      </c>
      <c r="I155" s="235"/>
      <c r="J155" s="236">
        <f>ROUND(I155*H155,2)</f>
        <v>0</v>
      </c>
      <c r="K155" s="232" t="s">
        <v>182</v>
      </c>
      <c r="L155" s="42"/>
      <c r="M155" s="237" t="s">
        <v>1</v>
      </c>
      <c r="N155" s="238" t="s">
        <v>46</v>
      </c>
      <c r="O155" s="85"/>
      <c r="P155" s="239">
        <f>O155*H155</f>
        <v>0</v>
      </c>
      <c r="Q155" s="239">
        <v>2.4778600000000002</v>
      </c>
      <c r="R155" s="239">
        <f>Q155*H155</f>
        <v>12.369477120000001</v>
      </c>
      <c r="S155" s="239">
        <v>0</v>
      </c>
      <c r="T155" s="240">
        <f>S155*H155</f>
        <v>0</v>
      </c>
      <c r="AR155" s="241" t="s">
        <v>183</v>
      </c>
      <c r="AT155" s="241" t="s">
        <v>178</v>
      </c>
      <c r="AU155" s="241" t="s">
        <v>188</v>
      </c>
      <c r="AY155" s="15" t="s">
        <v>176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5" t="s">
        <v>88</v>
      </c>
      <c r="BK155" s="242">
        <f>ROUND(I155*H155,2)</f>
        <v>0</v>
      </c>
      <c r="BL155" s="15" t="s">
        <v>183</v>
      </c>
      <c r="BM155" s="241" t="s">
        <v>893</v>
      </c>
    </row>
    <row r="156" s="1" customFormat="1">
      <c r="B156" s="37"/>
      <c r="C156" s="38"/>
      <c r="D156" s="243" t="s">
        <v>197</v>
      </c>
      <c r="E156" s="38"/>
      <c r="F156" s="244" t="s">
        <v>270</v>
      </c>
      <c r="G156" s="38"/>
      <c r="H156" s="38"/>
      <c r="I156" s="148"/>
      <c r="J156" s="38"/>
      <c r="K156" s="38"/>
      <c r="L156" s="42"/>
      <c r="M156" s="245"/>
      <c r="N156" s="85"/>
      <c r="O156" s="85"/>
      <c r="P156" s="85"/>
      <c r="Q156" s="85"/>
      <c r="R156" s="85"/>
      <c r="S156" s="85"/>
      <c r="T156" s="86"/>
      <c r="AT156" s="15" t="s">
        <v>197</v>
      </c>
      <c r="AU156" s="15" t="s">
        <v>188</v>
      </c>
    </row>
    <row r="157" s="12" customFormat="1">
      <c r="B157" s="246"/>
      <c r="C157" s="247"/>
      <c r="D157" s="243" t="s">
        <v>199</v>
      </c>
      <c r="E157" s="248" t="s">
        <v>1</v>
      </c>
      <c r="F157" s="249" t="s">
        <v>894</v>
      </c>
      <c r="G157" s="247"/>
      <c r="H157" s="250">
        <v>2.1600000000000001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AT157" s="256" t="s">
        <v>199</v>
      </c>
      <c r="AU157" s="256" t="s">
        <v>188</v>
      </c>
      <c r="AV157" s="12" t="s">
        <v>90</v>
      </c>
      <c r="AW157" s="12" t="s">
        <v>37</v>
      </c>
      <c r="AX157" s="12" t="s">
        <v>81</v>
      </c>
      <c r="AY157" s="256" t="s">
        <v>176</v>
      </c>
    </row>
    <row r="158" s="12" customFormat="1">
      <c r="B158" s="246"/>
      <c r="C158" s="247"/>
      <c r="D158" s="243" t="s">
        <v>199</v>
      </c>
      <c r="E158" s="248" t="s">
        <v>1</v>
      </c>
      <c r="F158" s="249" t="s">
        <v>895</v>
      </c>
      <c r="G158" s="247"/>
      <c r="H158" s="250">
        <v>2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199</v>
      </c>
      <c r="AU158" s="256" t="s">
        <v>188</v>
      </c>
      <c r="AV158" s="12" t="s">
        <v>90</v>
      </c>
      <c r="AW158" s="12" t="s">
        <v>37</v>
      </c>
      <c r="AX158" s="12" t="s">
        <v>81</v>
      </c>
      <c r="AY158" s="256" t="s">
        <v>176</v>
      </c>
    </row>
    <row r="159" s="13" customFormat="1">
      <c r="B159" s="267"/>
      <c r="C159" s="268"/>
      <c r="D159" s="243" t="s">
        <v>199</v>
      </c>
      <c r="E159" s="269" t="s">
        <v>1</v>
      </c>
      <c r="F159" s="270" t="s">
        <v>353</v>
      </c>
      <c r="G159" s="268"/>
      <c r="H159" s="271">
        <v>4.1600000000000001</v>
      </c>
      <c r="I159" s="272"/>
      <c r="J159" s="268"/>
      <c r="K159" s="268"/>
      <c r="L159" s="273"/>
      <c r="M159" s="274"/>
      <c r="N159" s="275"/>
      <c r="O159" s="275"/>
      <c r="P159" s="275"/>
      <c r="Q159" s="275"/>
      <c r="R159" s="275"/>
      <c r="S159" s="275"/>
      <c r="T159" s="276"/>
      <c r="AT159" s="277" t="s">
        <v>199</v>
      </c>
      <c r="AU159" s="277" t="s">
        <v>188</v>
      </c>
      <c r="AV159" s="13" t="s">
        <v>183</v>
      </c>
      <c r="AW159" s="13" t="s">
        <v>37</v>
      </c>
      <c r="AX159" s="13" t="s">
        <v>88</v>
      </c>
      <c r="AY159" s="277" t="s">
        <v>176</v>
      </c>
    </row>
    <row r="160" s="12" customFormat="1">
      <c r="B160" s="246"/>
      <c r="C160" s="247"/>
      <c r="D160" s="243" t="s">
        <v>199</v>
      </c>
      <c r="E160" s="247"/>
      <c r="F160" s="249" t="s">
        <v>896</v>
      </c>
      <c r="G160" s="247"/>
      <c r="H160" s="250">
        <v>4.992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AT160" s="256" t="s">
        <v>199</v>
      </c>
      <c r="AU160" s="256" t="s">
        <v>188</v>
      </c>
      <c r="AV160" s="12" t="s">
        <v>90</v>
      </c>
      <c r="AW160" s="12" t="s">
        <v>4</v>
      </c>
      <c r="AX160" s="12" t="s">
        <v>88</v>
      </c>
      <c r="AY160" s="256" t="s">
        <v>176</v>
      </c>
    </row>
    <row r="161" s="1" customFormat="1" ht="16.5" customHeight="1">
      <c r="B161" s="37"/>
      <c r="C161" s="230" t="s">
        <v>255</v>
      </c>
      <c r="D161" s="230" t="s">
        <v>178</v>
      </c>
      <c r="E161" s="231" t="s">
        <v>274</v>
      </c>
      <c r="F161" s="232" t="s">
        <v>275</v>
      </c>
      <c r="G161" s="233" t="s">
        <v>181</v>
      </c>
      <c r="H161" s="234">
        <v>28.600000000000001</v>
      </c>
      <c r="I161" s="235"/>
      <c r="J161" s="236">
        <f>ROUND(I161*H161,2)</f>
        <v>0</v>
      </c>
      <c r="K161" s="232" t="s">
        <v>182</v>
      </c>
      <c r="L161" s="42"/>
      <c r="M161" s="237" t="s">
        <v>1</v>
      </c>
      <c r="N161" s="238" t="s">
        <v>46</v>
      </c>
      <c r="O161" s="85"/>
      <c r="P161" s="239">
        <f>O161*H161</f>
        <v>0</v>
      </c>
      <c r="Q161" s="239">
        <v>0.041739999999999999</v>
      </c>
      <c r="R161" s="239">
        <f>Q161*H161</f>
        <v>1.1937640000000001</v>
      </c>
      <c r="S161" s="239">
        <v>0</v>
      </c>
      <c r="T161" s="240">
        <f>S161*H161</f>
        <v>0</v>
      </c>
      <c r="AR161" s="241" t="s">
        <v>183</v>
      </c>
      <c r="AT161" s="241" t="s">
        <v>178</v>
      </c>
      <c r="AU161" s="241" t="s">
        <v>188</v>
      </c>
      <c r="AY161" s="15" t="s">
        <v>176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5" t="s">
        <v>88</v>
      </c>
      <c r="BK161" s="242">
        <f>ROUND(I161*H161,2)</f>
        <v>0</v>
      </c>
      <c r="BL161" s="15" t="s">
        <v>183</v>
      </c>
      <c r="BM161" s="241" t="s">
        <v>897</v>
      </c>
    </row>
    <row r="162" s="12" customFormat="1">
      <c r="B162" s="246"/>
      <c r="C162" s="247"/>
      <c r="D162" s="243" t="s">
        <v>199</v>
      </c>
      <c r="E162" s="248" t="s">
        <v>1</v>
      </c>
      <c r="F162" s="249" t="s">
        <v>898</v>
      </c>
      <c r="G162" s="247"/>
      <c r="H162" s="250">
        <v>24.600000000000001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199</v>
      </c>
      <c r="AU162" s="256" t="s">
        <v>188</v>
      </c>
      <c r="AV162" s="12" t="s">
        <v>90</v>
      </c>
      <c r="AW162" s="12" t="s">
        <v>37</v>
      </c>
      <c r="AX162" s="12" t="s">
        <v>81</v>
      </c>
      <c r="AY162" s="256" t="s">
        <v>176</v>
      </c>
    </row>
    <row r="163" s="12" customFormat="1">
      <c r="B163" s="246"/>
      <c r="C163" s="247"/>
      <c r="D163" s="243" t="s">
        <v>199</v>
      </c>
      <c r="E163" s="248" t="s">
        <v>1</v>
      </c>
      <c r="F163" s="249" t="s">
        <v>899</v>
      </c>
      <c r="G163" s="247"/>
      <c r="H163" s="250">
        <v>4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AT163" s="256" t="s">
        <v>199</v>
      </c>
      <c r="AU163" s="256" t="s">
        <v>188</v>
      </c>
      <c r="AV163" s="12" t="s">
        <v>90</v>
      </c>
      <c r="AW163" s="12" t="s">
        <v>37</v>
      </c>
      <c r="AX163" s="12" t="s">
        <v>81</v>
      </c>
      <c r="AY163" s="256" t="s">
        <v>176</v>
      </c>
    </row>
    <row r="164" s="13" customFormat="1">
      <c r="B164" s="267"/>
      <c r="C164" s="268"/>
      <c r="D164" s="243" t="s">
        <v>199</v>
      </c>
      <c r="E164" s="269" t="s">
        <v>1</v>
      </c>
      <c r="F164" s="270" t="s">
        <v>353</v>
      </c>
      <c r="G164" s="268"/>
      <c r="H164" s="271">
        <v>28.600000000000001</v>
      </c>
      <c r="I164" s="272"/>
      <c r="J164" s="268"/>
      <c r="K164" s="268"/>
      <c r="L164" s="273"/>
      <c r="M164" s="274"/>
      <c r="N164" s="275"/>
      <c r="O164" s="275"/>
      <c r="P164" s="275"/>
      <c r="Q164" s="275"/>
      <c r="R164" s="275"/>
      <c r="S164" s="275"/>
      <c r="T164" s="276"/>
      <c r="AT164" s="277" t="s">
        <v>199</v>
      </c>
      <c r="AU164" s="277" t="s">
        <v>188</v>
      </c>
      <c r="AV164" s="13" t="s">
        <v>183</v>
      </c>
      <c r="AW164" s="13" t="s">
        <v>37</v>
      </c>
      <c r="AX164" s="13" t="s">
        <v>88</v>
      </c>
      <c r="AY164" s="277" t="s">
        <v>176</v>
      </c>
    </row>
    <row r="165" s="1" customFormat="1" ht="16.5" customHeight="1">
      <c r="B165" s="37"/>
      <c r="C165" s="230" t="s">
        <v>261</v>
      </c>
      <c r="D165" s="230" t="s">
        <v>178</v>
      </c>
      <c r="E165" s="231" t="s">
        <v>279</v>
      </c>
      <c r="F165" s="232" t="s">
        <v>280</v>
      </c>
      <c r="G165" s="233" t="s">
        <v>181</v>
      </c>
      <c r="H165" s="234">
        <v>28.600000000000001</v>
      </c>
      <c r="I165" s="235"/>
      <c r="J165" s="236">
        <f>ROUND(I165*H165,2)</f>
        <v>0</v>
      </c>
      <c r="K165" s="232" t="s">
        <v>182</v>
      </c>
      <c r="L165" s="42"/>
      <c r="M165" s="237" t="s">
        <v>1</v>
      </c>
      <c r="N165" s="238" t="s">
        <v>46</v>
      </c>
      <c r="O165" s="85"/>
      <c r="P165" s="239">
        <f>O165*H165</f>
        <v>0</v>
      </c>
      <c r="Q165" s="239">
        <v>2.0000000000000002E-05</v>
      </c>
      <c r="R165" s="239">
        <f>Q165*H165</f>
        <v>0.00057200000000000003</v>
      </c>
      <c r="S165" s="239">
        <v>0</v>
      </c>
      <c r="T165" s="240">
        <f>S165*H165</f>
        <v>0</v>
      </c>
      <c r="AR165" s="241" t="s">
        <v>183</v>
      </c>
      <c r="AT165" s="241" t="s">
        <v>178</v>
      </c>
      <c r="AU165" s="241" t="s">
        <v>188</v>
      </c>
      <c r="AY165" s="15" t="s">
        <v>176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5" t="s">
        <v>88</v>
      </c>
      <c r="BK165" s="242">
        <f>ROUND(I165*H165,2)</f>
        <v>0</v>
      </c>
      <c r="BL165" s="15" t="s">
        <v>183</v>
      </c>
      <c r="BM165" s="241" t="s">
        <v>900</v>
      </c>
    </row>
    <row r="166" s="1" customFormat="1" ht="16.5" customHeight="1">
      <c r="B166" s="37"/>
      <c r="C166" s="230" t="s">
        <v>266</v>
      </c>
      <c r="D166" s="230" t="s">
        <v>178</v>
      </c>
      <c r="E166" s="231" t="s">
        <v>282</v>
      </c>
      <c r="F166" s="232" t="s">
        <v>283</v>
      </c>
      <c r="G166" s="233" t="s">
        <v>284</v>
      </c>
      <c r="H166" s="234">
        <v>0.624</v>
      </c>
      <c r="I166" s="235"/>
      <c r="J166" s="236">
        <f>ROUND(I166*H166,2)</f>
        <v>0</v>
      </c>
      <c r="K166" s="232" t="s">
        <v>182</v>
      </c>
      <c r="L166" s="42"/>
      <c r="M166" s="237" t="s">
        <v>1</v>
      </c>
      <c r="N166" s="238" t="s">
        <v>46</v>
      </c>
      <c r="O166" s="85"/>
      <c r="P166" s="239">
        <f>O166*H166</f>
        <v>0</v>
      </c>
      <c r="Q166" s="239">
        <v>1.04877</v>
      </c>
      <c r="R166" s="239">
        <f>Q166*H166</f>
        <v>0.65443247999999998</v>
      </c>
      <c r="S166" s="239">
        <v>0</v>
      </c>
      <c r="T166" s="240">
        <f>S166*H166</f>
        <v>0</v>
      </c>
      <c r="AR166" s="241" t="s">
        <v>183</v>
      </c>
      <c r="AT166" s="241" t="s">
        <v>178</v>
      </c>
      <c r="AU166" s="241" t="s">
        <v>188</v>
      </c>
      <c r="AY166" s="15" t="s">
        <v>176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5" t="s">
        <v>88</v>
      </c>
      <c r="BK166" s="242">
        <f>ROUND(I166*H166,2)</f>
        <v>0</v>
      </c>
      <c r="BL166" s="15" t="s">
        <v>183</v>
      </c>
      <c r="BM166" s="241" t="s">
        <v>901</v>
      </c>
    </row>
    <row r="167" s="12" customFormat="1">
      <c r="B167" s="246"/>
      <c r="C167" s="247"/>
      <c r="D167" s="243" t="s">
        <v>199</v>
      </c>
      <c r="E167" s="248" t="s">
        <v>1</v>
      </c>
      <c r="F167" s="249" t="s">
        <v>902</v>
      </c>
      <c r="G167" s="247"/>
      <c r="H167" s="250">
        <v>0.624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199</v>
      </c>
      <c r="AU167" s="256" t="s">
        <v>188</v>
      </c>
      <c r="AV167" s="12" t="s">
        <v>90</v>
      </c>
      <c r="AW167" s="12" t="s">
        <v>37</v>
      </c>
      <c r="AX167" s="12" t="s">
        <v>88</v>
      </c>
      <c r="AY167" s="256" t="s">
        <v>176</v>
      </c>
    </row>
    <row r="168" s="1" customFormat="1" ht="16.5" customHeight="1">
      <c r="B168" s="37"/>
      <c r="C168" s="230" t="s">
        <v>273</v>
      </c>
      <c r="D168" s="230" t="s">
        <v>178</v>
      </c>
      <c r="E168" s="231" t="s">
        <v>288</v>
      </c>
      <c r="F168" s="232" t="s">
        <v>289</v>
      </c>
      <c r="G168" s="233" t="s">
        <v>195</v>
      </c>
      <c r="H168" s="234">
        <v>2</v>
      </c>
      <c r="I168" s="235"/>
      <c r="J168" s="236">
        <f>ROUND(I168*H168,2)</f>
        <v>0</v>
      </c>
      <c r="K168" s="232" t="s">
        <v>182</v>
      </c>
      <c r="L168" s="42"/>
      <c r="M168" s="237" t="s">
        <v>1</v>
      </c>
      <c r="N168" s="238" t="s">
        <v>46</v>
      </c>
      <c r="O168" s="85"/>
      <c r="P168" s="239">
        <f>O168*H168</f>
        <v>0</v>
      </c>
      <c r="Q168" s="239">
        <v>0.12952</v>
      </c>
      <c r="R168" s="239">
        <f>Q168*H168</f>
        <v>0.25903999999999999</v>
      </c>
      <c r="S168" s="239">
        <v>0</v>
      </c>
      <c r="T168" s="240">
        <f>S168*H168</f>
        <v>0</v>
      </c>
      <c r="AR168" s="241" t="s">
        <v>183</v>
      </c>
      <c r="AT168" s="241" t="s">
        <v>178</v>
      </c>
      <c r="AU168" s="241" t="s">
        <v>188</v>
      </c>
      <c r="AY168" s="15" t="s">
        <v>176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5" t="s">
        <v>88</v>
      </c>
      <c r="BK168" s="242">
        <f>ROUND(I168*H168,2)</f>
        <v>0</v>
      </c>
      <c r="BL168" s="15" t="s">
        <v>183</v>
      </c>
      <c r="BM168" s="241" t="s">
        <v>903</v>
      </c>
    </row>
    <row r="169" s="1" customFormat="1">
      <c r="B169" s="37"/>
      <c r="C169" s="38"/>
      <c r="D169" s="243" t="s">
        <v>197</v>
      </c>
      <c r="E169" s="38"/>
      <c r="F169" s="244" t="s">
        <v>291</v>
      </c>
      <c r="G169" s="38"/>
      <c r="H169" s="38"/>
      <c r="I169" s="148"/>
      <c r="J169" s="38"/>
      <c r="K169" s="38"/>
      <c r="L169" s="42"/>
      <c r="M169" s="245"/>
      <c r="N169" s="85"/>
      <c r="O169" s="85"/>
      <c r="P169" s="85"/>
      <c r="Q169" s="85"/>
      <c r="R169" s="85"/>
      <c r="S169" s="85"/>
      <c r="T169" s="86"/>
      <c r="AT169" s="15" t="s">
        <v>197</v>
      </c>
      <c r="AU169" s="15" t="s">
        <v>188</v>
      </c>
    </row>
    <row r="170" s="1" customFormat="1" ht="24" customHeight="1">
      <c r="B170" s="37"/>
      <c r="C170" s="230" t="s">
        <v>278</v>
      </c>
      <c r="D170" s="230" t="s">
        <v>178</v>
      </c>
      <c r="E170" s="231" t="s">
        <v>293</v>
      </c>
      <c r="F170" s="232" t="s">
        <v>294</v>
      </c>
      <c r="G170" s="233" t="s">
        <v>195</v>
      </c>
      <c r="H170" s="234">
        <v>2</v>
      </c>
      <c r="I170" s="235"/>
      <c r="J170" s="236">
        <f>ROUND(I170*H170,2)</f>
        <v>0</v>
      </c>
      <c r="K170" s="232" t="s">
        <v>182</v>
      </c>
      <c r="L170" s="42"/>
      <c r="M170" s="237" t="s">
        <v>1</v>
      </c>
      <c r="N170" s="238" t="s">
        <v>46</v>
      </c>
      <c r="O170" s="85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AR170" s="241" t="s">
        <v>183</v>
      </c>
      <c r="AT170" s="241" t="s">
        <v>178</v>
      </c>
      <c r="AU170" s="241" t="s">
        <v>188</v>
      </c>
      <c r="AY170" s="15" t="s">
        <v>176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5" t="s">
        <v>88</v>
      </c>
      <c r="BK170" s="242">
        <f>ROUND(I170*H170,2)</f>
        <v>0</v>
      </c>
      <c r="BL170" s="15" t="s">
        <v>183</v>
      </c>
      <c r="BM170" s="241" t="s">
        <v>904</v>
      </c>
    </row>
    <row r="171" s="11" customFormat="1" ht="22.8" customHeight="1">
      <c r="B171" s="214"/>
      <c r="C171" s="215"/>
      <c r="D171" s="216" t="s">
        <v>80</v>
      </c>
      <c r="E171" s="228" t="s">
        <v>183</v>
      </c>
      <c r="F171" s="228" t="s">
        <v>296</v>
      </c>
      <c r="G171" s="215"/>
      <c r="H171" s="215"/>
      <c r="I171" s="218"/>
      <c r="J171" s="229">
        <f>BK171</f>
        <v>0</v>
      </c>
      <c r="K171" s="215"/>
      <c r="L171" s="220"/>
      <c r="M171" s="221"/>
      <c r="N171" s="222"/>
      <c r="O171" s="222"/>
      <c r="P171" s="223">
        <f>SUM(P172:P183)</f>
        <v>0</v>
      </c>
      <c r="Q171" s="222"/>
      <c r="R171" s="223">
        <f>SUM(R172:R183)</f>
        <v>30.459783199999997</v>
      </c>
      <c r="S171" s="222"/>
      <c r="T171" s="224">
        <f>SUM(T172:T183)</f>
        <v>0</v>
      </c>
      <c r="AR171" s="225" t="s">
        <v>88</v>
      </c>
      <c r="AT171" s="226" t="s">
        <v>80</v>
      </c>
      <c r="AU171" s="226" t="s">
        <v>88</v>
      </c>
      <c r="AY171" s="225" t="s">
        <v>176</v>
      </c>
      <c r="BK171" s="227">
        <f>SUM(BK172:BK183)</f>
        <v>0</v>
      </c>
    </row>
    <row r="172" s="1" customFormat="1" ht="24" customHeight="1">
      <c r="B172" s="37"/>
      <c r="C172" s="230" t="s">
        <v>7</v>
      </c>
      <c r="D172" s="230" t="s">
        <v>178</v>
      </c>
      <c r="E172" s="231" t="s">
        <v>298</v>
      </c>
      <c r="F172" s="232" t="s">
        <v>299</v>
      </c>
      <c r="G172" s="233" t="s">
        <v>181</v>
      </c>
      <c r="H172" s="234">
        <v>0.71999999999999997</v>
      </c>
      <c r="I172" s="235"/>
      <c r="J172" s="236">
        <f>ROUND(I172*H172,2)</f>
        <v>0</v>
      </c>
      <c r="K172" s="232" t="s">
        <v>182</v>
      </c>
      <c r="L172" s="42"/>
      <c r="M172" s="237" t="s">
        <v>1</v>
      </c>
      <c r="N172" s="238" t="s">
        <v>46</v>
      </c>
      <c r="O172" s="85"/>
      <c r="P172" s="239">
        <f>O172*H172</f>
        <v>0</v>
      </c>
      <c r="Q172" s="239">
        <v>0.01453</v>
      </c>
      <c r="R172" s="239">
        <f>Q172*H172</f>
        <v>0.0104616</v>
      </c>
      <c r="S172" s="239">
        <v>0</v>
      </c>
      <c r="T172" s="240">
        <f>S172*H172</f>
        <v>0</v>
      </c>
      <c r="AR172" s="241" t="s">
        <v>183</v>
      </c>
      <c r="AT172" s="241" t="s">
        <v>178</v>
      </c>
      <c r="AU172" s="241" t="s">
        <v>90</v>
      </c>
      <c r="AY172" s="15" t="s">
        <v>176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5" t="s">
        <v>88</v>
      </c>
      <c r="BK172" s="242">
        <f>ROUND(I172*H172,2)</f>
        <v>0</v>
      </c>
      <c r="BL172" s="15" t="s">
        <v>183</v>
      </c>
      <c r="BM172" s="241" t="s">
        <v>905</v>
      </c>
    </row>
    <row r="173" s="1" customFormat="1">
      <c r="B173" s="37"/>
      <c r="C173" s="38"/>
      <c r="D173" s="243" t="s">
        <v>197</v>
      </c>
      <c r="E173" s="38"/>
      <c r="F173" s="244" t="s">
        <v>301</v>
      </c>
      <c r="G173" s="38"/>
      <c r="H173" s="38"/>
      <c r="I173" s="148"/>
      <c r="J173" s="38"/>
      <c r="K173" s="38"/>
      <c r="L173" s="42"/>
      <c r="M173" s="245"/>
      <c r="N173" s="85"/>
      <c r="O173" s="85"/>
      <c r="P173" s="85"/>
      <c r="Q173" s="85"/>
      <c r="R173" s="85"/>
      <c r="S173" s="85"/>
      <c r="T173" s="86"/>
      <c r="AT173" s="15" t="s">
        <v>197</v>
      </c>
      <c r="AU173" s="15" t="s">
        <v>90</v>
      </c>
    </row>
    <row r="174" s="12" customFormat="1">
      <c r="B174" s="246"/>
      <c r="C174" s="247"/>
      <c r="D174" s="243" t="s">
        <v>199</v>
      </c>
      <c r="E174" s="248" t="s">
        <v>1</v>
      </c>
      <c r="F174" s="249" t="s">
        <v>906</v>
      </c>
      <c r="G174" s="247"/>
      <c r="H174" s="250">
        <v>0.71999999999999997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199</v>
      </c>
      <c r="AU174" s="256" t="s">
        <v>90</v>
      </c>
      <c r="AV174" s="12" t="s">
        <v>90</v>
      </c>
      <c r="AW174" s="12" t="s">
        <v>37</v>
      </c>
      <c r="AX174" s="12" t="s">
        <v>88</v>
      </c>
      <c r="AY174" s="256" t="s">
        <v>176</v>
      </c>
    </row>
    <row r="175" s="1" customFormat="1" ht="24" customHeight="1">
      <c r="B175" s="37"/>
      <c r="C175" s="230" t="s">
        <v>287</v>
      </c>
      <c r="D175" s="230" t="s">
        <v>178</v>
      </c>
      <c r="E175" s="231" t="s">
        <v>304</v>
      </c>
      <c r="F175" s="232" t="s">
        <v>305</v>
      </c>
      <c r="G175" s="233" t="s">
        <v>181</v>
      </c>
      <c r="H175" s="234">
        <v>1.44</v>
      </c>
      <c r="I175" s="235"/>
      <c r="J175" s="236">
        <f>ROUND(I175*H175,2)</f>
        <v>0</v>
      </c>
      <c r="K175" s="232" t="s">
        <v>182</v>
      </c>
      <c r="L175" s="42"/>
      <c r="M175" s="237" t="s">
        <v>1</v>
      </c>
      <c r="N175" s="238" t="s">
        <v>46</v>
      </c>
      <c r="O175" s="85"/>
      <c r="P175" s="239">
        <f>O175*H175</f>
        <v>0</v>
      </c>
      <c r="Q175" s="239">
        <v>0.015140000000000001</v>
      </c>
      <c r="R175" s="239">
        <f>Q175*H175</f>
        <v>0.021801600000000001</v>
      </c>
      <c r="S175" s="239">
        <v>0</v>
      </c>
      <c r="T175" s="240">
        <f>S175*H175</f>
        <v>0</v>
      </c>
      <c r="AR175" s="241" t="s">
        <v>183</v>
      </c>
      <c r="AT175" s="241" t="s">
        <v>178</v>
      </c>
      <c r="AU175" s="241" t="s">
        <v>90</v>
      </c>
      <c r="AY175" s="15" t="s">
        <v>176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5" t="s">
        <v>88</v>
      </c>
      <c r="BK175" s="242">
        <f>ROUND(I175*H175,2)</f>
        <v>0</v>
      </c>
      <c r="BL175" s="15" t="s">
        <v>183</v>
      </c>
      <c r="BM175" s="241" t="s">
        <v>907</v>
      </c>
    </row>
    <row r="176" s="12" customFormat="1">
      <c r="B176" s="246"/>
      <c r="C176" s="247"/>
      <c r="D176" s="243" t="s">
        <v>199</v>
      </c>
      <c r="E176" s="247"/>
      <c r="F176" s="249" t="s">
        <v>908</v>
      </c>
      <c r="G176" s="247"/>
      <c r="H176" s="250">
        <v>1.44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199</v>
      </c>
      <c r="AU176" s="256" t="s">
        <v>90</v>
      </c>
      <c r="AV176" s="12" t="s">
        <v>90</v>
      </c>
      <c r="AW176" s="12" t="s">
        <v>4</v>
      </c>
      <c r="AX176" s="12" t="s">
        <v>88</v>
      </c>
      <c r="AY176" s="256" t="s">
        <v>176</v>
      </c>
    </row>
    <row r="177" s="1" customFormat="1" ht="24" customHeight="1">
      <c r="B177" s="37"/>
      <c r="C177" s="230" t="s">
        <v>292</v>
      </c>
      <c r="D177" s="230" t="s">
        <v>178</v>
      </c>
      <c r="E177" s="231" t="s">
        <v>909</v>
      </c>
      <c r="F177" s="232" t="s">
        <v>910</v>
      </c>
      <c r="G177" s="233" t="s">
        <v>181</v>
      </c>
      <c r="H177" s="234">
        <v>10</v>
      </c>
      <c r="I177" s="235"/>
      <c r="J177" s="236">
        <f>ROUND(I177*H177,2)</f>
        <v>0</v>
      </c>
      <c r="K177" s="232" t="s">
        <v>182</v>
      </c>
      <c r="L177" s="42"/>
      <c r="M177" s="237" t="s">
        <v>1</v>
      </c>
      <c r="N177" s="238" t="s">
        <v>46</v>
      </c>
      <c r="O177" s="85"/>
      <c r="P177" s="239">
        <f>O177*H177</f>
        <v>0</v>
      </c>
      <c r="Q177" s="239">
        <v>1.0311999999999999</v>
      </c>
      <c r="R177" s="239">
        <f>Q177*H177</f>
        <v>10.311999999999999</v>
      </c>
      <c r="S177" s="239">
        <v>0</v>
      </c>
      <c r="T177" s="240">
        <f>S177*H177</f>
        <v>0</v>
      </c>
      <c r="AR177" s="241" t="s">
        <v>183</v>
      </c>
      <c r="AT177" s="241" t="s">
        <v>178</v>
      </c>
      <c r="AU177" s="241" t="s">
        <v>90</v>
      </c>
      <c r="AY177" s="15" t="s">
        <v>176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5" t="s">
        <v>88</v>
      </c>
      <c r="BK177" s="242">
        <f>ROUND(I177*H177,2)</f>
        <v>0</v>
      </c>
      <c r="BL177" s="15" t="s">
        <v>183</v>
      </c>
      <c r="BM177" s="241" t="s">
        <v>911</v>
      </c>
    </row>
    <row r="178" s="12" customFormat="1">
      <c r="B178" s="246"/>
      <c r="C178" s="247"/>
      <c r="D178" s="243" t="s">
        <v>199</v>
      </c>
      <c r="E178" s="248" t="s">
        <v>1</v>
      </c>
      <c r="F178" s="249" t="s">
        <v>912</v>
      </c>
      <c r="G178" s="247"/>
      <c r="H178" s="250">
        <v>10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199</v>
      </c>
      <c r="AU178" s="256" t="s">
        <v>90</v>
      </c>
      <c r="AV178" s="12" t="s">
        <v>90</v>
      </c>
      <c r="AW178" s="12" t="s">
        <v>37</v>
      </c>
      <c r="AX178" s="12" t="s">
        <v>81</v>
      </c>
      <c r="AY178" s="256" t="s">
        <v>176</v>
      </c>
    </row>
    <row r="179" s="13" customFormat="1">
      <c r="B179" s="267"/>
      <c r="C179" s="268"/>
      <c r="D179" s="243" t="s">
        <v>199</v>
      </c>
      <c r="E179" s="269" t="s">
        <v>1</v>
      </c>
      <c r="F179" s="270" t="s">
        <v>353</v>
      </c>
      <c r="G179" s="268"/>
      <c r="H179" s="271">
        <v>10</v>
      </c>
      <c r="I179" s="272"/>
      <c r="J179" s="268"/>
      <c r="K179" s="268"/>
      <c r="L179" s="273"/>
      <c r="M179" s="274"/>
      <c r="N179" s="275"/>
      <c r="O179" s="275"/>
      <c r="P179" s="275"/>
      <c r="Q179" s="275"/>
      <c r="R179" s="275"/>
      <c r="S179" s="275"/>
      <c r="T179" s="276"/>
      <c r="AT179" s="277" t="s">
        <v>199</v>
      </c>
      <c r="AU179" s="277" t="s">
        <v>90</v>
      </c>
      <c r="AV179" s="13" t="s">
        <v>183</v>
      </c>
      <c r="AW179" s="13" t="s">
        <v>37</v>
      </c>
      <c r="AX179" s="13" t="s">
        <v>88</v>
      </c>
      <c r="AY179" s="277" t="s">
        <v>176</v>
      </c>
    </row>
    <row r="180" s="1" customFormat="1" ht="24" customHeight="1">
      <c r="B180" s="37"/>
      <c r="C180" s="230" t="s">
        <v>297</v>
      </c>
      <c r="D180" s="230" t="s">
        <v>178</v>
      </c>
      <c r="E180" s="231" t="s">
        <v>913</v>
      </c>
      <c r="F180" s="232" t="s">
        <v>914</v>
      </c>
      <c r="G180" s="233" t="s">
        <v>181</v>
      </c>
      <c r="H180" s="234">
        <v>10</v>
      </c>
      <c r="I180" s="235"/>
      <c r="J180" s="236">
        <f>ROUND(I180*H180,2)</f>
        <v>0</v>
      </c>
      <c r="K180" s="232" t="s">
        <v>182</v>
      </c>
      <c r="L180" s="42"/>
      <c r="M180" s="237" t="s">
        <v>1</v>
      </c>
      <c r="N180" s="238" t="s">
        <v>46</v>
      </c>
      <c r="O180" s="85"/>
      <c r="P180" s="239">
        <f>O180*H180</f>
        <v>0</v>
      </c>
      <c r="Q180" s="239">
        <v>0.45584000000000002</v>
      </c>
      <c r="R180" s="239">
        <f>Q180*H180</f>
        <v>4.5584000000000007</v>
      </c>
      <c r="S180" s="239">
        <v>0</v>
      </c>
      <c r="T180" s="240">
        <f>S180*H180</f>
        <v>0</v>
      </c>
      <c r="AR180" s="241" t="s">
        <v>183</v>
      </c>
      <c r="AT180" s="241" t="s">
        <v>178</v>
      </c>
      <c r="AU180" s="241" t="s">
        <v>90</v>
      </c>
      <c r="AY180" s="15" t="s">
        <v>176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5" t="s">
        <v>88</v>
      </c>
      <c r="BK180" s="242">
        <f>ROUND(I180*H180,2)</f>
        <v>0</v>
      </c>
      <c r="BL180" s="15" t="s">
        <v>183</v>
      </c>
      <c r="BM180" s="241" t="s">
        <v>915</v>
      </c>
    </row>
    <row r="181" s="1" customFormat="1" ht="24" customHeight="1">
      <c r="B181" s="37"/>
      <c r="C181" s="230" t="s">
        <v>303</v>
      </c>
      <c r="D181" s="230" t="s">
        <v>178</v>
      </c>
      <c r="E181" s="231" t="s">
        <v>677</v>
      </c>
      <c r="F181" s="232" t="s">
        <v>678</v>
      </c>
      <c r="G181" s="233" t="s">
        <v>181</v>
      </c>
      <c r="H181" s="234">
        <v>16</v>
      </c>
      <c r="I181" s="235"/>
      <c r="J181" s="236">
        <f>ROUND(I181*H181,2)</f>
        <v>0</v>
      </c>
      <c r="K181" s="232" t="s">
        <v>182</v>
      </c>
      <c r="L181" s="42"/>
      <c r="M181" s="237" t="s">
        <v>1</v>
      </c>
      <c r="N181" s="238" t="s">
        <v>46</v>
      </c>
      <c r="O181" s="85"/>
      <c r="P181" s="239">
        <f>O181*H181</f>
        <v>0</v>
      </c>
      <c r="Q181" s="239">
        <v>0.97231999999999996</v>
      </c>
      <c r="R181" s="239">
        <f>Q181*H181</f>
        <v>15.557119999999999</v>
      </c>
      <c r="S181" s="239">
        <v>0</v>
      </c>
      <c r="T181" s="240">
        <f>S181*H181</f>
        <v>0</v>
      </c>
      <c r="AR181" s="241" t="s">
        <v>183</v>
      </c>
      <c r="AT181" s="241" t="s">
        <v>178</v>
      </c>
      <c r="AU181" s="241" t="s">
        <v>90</v>
      </c>
      <c r="AY181" s="15" t="s">
        <v>176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5" t="s">
        <v>88</v>
      </c>
      <c r="BK181" s="242">
        <f>ROUND(I181*H181,2)</f>
        <v>0</v>
      </c>
      <c r="BL181" s="15" t="s">
        <v>183</v>
      </c>
      <c r="BM181" s="241" t="s">
        <v>916</v>
      </c>
    </row>
    <row r="182" s="12" customFormat="1">
      <c r="B182" s="246"/>
      <c r="C182" s="247"/>
      <c r="D182" s="243" t="s">
        <v>199</v>
      </c>
      <c r="E182" s="248" t="s">
        <v>1</v>
      </c>
      <c r="F182" s="249" t="s">
        <v>917</v>
      </c>
      <c r="G182" s="247"/>
      <c r="H182" s="250">
        <v>16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199</v>
      </c>
      <c r="AU182" s="256" t="s">
        <v>90</v>
      </c>
      <c r="AV182" s="12" t="s">
        <v>90</v>
      </c>
      <c r="AW182" s="12" t="s">
        <v>37</v>
      </c>
      <c r="AX182" s="12" t="s">
        <v>81</v>
      </c>
      <c r="AY182" s="256" t="s">
        <v>176</v>
      </c>
    </row>
    <row r="183" s="13" customFormat="1">
      <c r="B183" s="267"/>
      <c r="C183" s="268"/>
      <c r="D183" s="243" t="s">
        <v>199</v>
      </c>
      <c r="E183" s="269" t="s">
        <v>1</v>
      </c>
      <c r="F183" s="270" t="s">
        <v>353</v>
      </c>
      <c r="G183" s="268"/>
      <c r="H183" s="271">
        <v>16</v>
      </c>
      <c r="I183" s="272"/>
      <c r="J183" s="268"/>
      <c r="K183" s="268"/>
      <c r="L183" s="273"/>
      <c r="M183" s="274"/>
      <c r="N183" s="275"/>
      <c r="O183" s="275"/>
      <c r="P183" s="275"/>
      <c r="Q183" s="275"/>
      <c r="R183" s="275"/>
      <c r="S183" s="275"/>
      <c r="T183" s="276"/>
      <c r="AT183" s="277" t="s">
        <v>199</v>
      </c>
      <c r="AU183" s="277" t="s">
        <v>90</v>
      </c>
      <c r="AV183" s="13" t="s">
        <v>183</v>
      </c>
      <c r="AW183" s="13" t="s">
        <v>37</v>
      </c>
      <c r="AX183" s="13" t="s">
        <v>88</v>
      </c>
      <c r="AY183" s="277" t="s">
        <v>176</v>
      </c>
    </row>
    <row r="184" s="11" customFormat="1" ht="22.8" customHeight="1">
      <c r="B184" s="214"/>
      <c r="C184" s="215"/>
      <c r="D184" s="216" t="s">
        <v>80</v>
      </c>
      <c r="E184" s="228" t="s">
        <v>205</v>
      </c>
      <c r="F184" s="228" t="s">
        <v>308</v>
      </c>
      <c r="G184" s="215"/>
      <c r="H184" s="215"/>
      <c r="I184" s="218"/>
      <c r="J184" s="229">
        <f>BK184</f>
        <v>0</v>
      </c>
      <c r="K184" s="215"/>
      <c r="L184" s="220"/>
      <c r="M184" s="221"/>
      <c r="N184" s="222"/>
      <c r="O184" s="222"/>
      <c r="P184" s="223">
        <f>SUM(P185:P194)</f>
        <v>0</v>
      </c>
      <c r="Q184" s="222"/>
      <c r="R184" s="223">
        <f>SUM(R185:R194)</f>
        <v>3.05688</v>
      </c>
      <c r="S184" s="222"/>
      <c r="T184" s="224">
        <f>SUM(T185:T194)</f>
        <v>2.016</v>
      </c>
      <c r="AR184" s="225" t="s">
        <v>88</v>
      </c>
      <c r="AT184" s="226" t="s">
        <v>80</v>
      </c>
      <c r="AU184" s="226" t="s">
        <v>88</v>
      </c>
      <c r="AY184" s="225" t="s">
        <v>176</v>
      </c>
      <c r="BK184" s="227">
        <f>SUM(BK185:BK194)</f>
        <v>0</v>
      </c>
    </row>
    <row r="185" s="1" customFormat="1" ht="24" customHeight="1">
      <c r="B185" s="37"/>
      <c r="C185" s="230" t="s">
        <v>309</v>
      </c>
      <c r="D185" s="230" t="s">
        <v>178</v>
      </c>
      <c r="E185" s="231" t="s">
        <v>310</v>
      </c>
      <c r="F185" s="232" t="s">
        <v>311</v>
      </c>
      <c r="G185" s="233" t="s">
        <v>181</v>
      </c>
      <c r="H185" s="234">
        <v>12</v>
      </c>
      <c r="I185" s="235"/>
      <c r="J185" s="236">
        <f>ROUND(I185*H185,2)</f>
        <v>0</v>
      </c>
      <c r="K185" s="232" t="s">
        <v>182</v>
      </c>
      <c r="L185" s="42"/>
      <c r="M185" s="237" t="s">
        <v>1</v>
      </c>
      <c r="N185" s="238" t="s">
        <v>46</v>
      </c>
      <c r="O185" s="85"/>
      <c r="P185" s="239">
        <f>O185*H185</f>
        <v>0</v>
      </c>
      <c r="Q185" s="239">
        <v>0.086739999999999998</v>
      </c>
      <c r="R185" s="239">
        <f>Q185*H185</f>
        <v>1.04088</v>
      </c>
      <c r="S185" s="239">
        <v>0</v>
      </c>
      <c r="T185" s="240">
        <f>S185*H185</f>
        <v>0</v>
      </c>
      <c r="AR185" s="241" t="s">
        <v>183</v>
      </c>
      <c r="AT185" s="241" t="s">
        <v>178</v>
      </c>
      <c r="AU185" s="241" t="s">
        <v>90</v>
      </c>
      <c r="AY185" s="15" t="s">
        <v>176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5" t="s">
        <v>88</v>
      </c>
      <c r="BK185" s="242">
        <f>ROUND(I185*H185,2)</f>
        <v>0</v>
      </c>
      <c r="BL185" s="15" t="s">
        <v>183</v>
      </c>
      <c r="BM185" s="241" t="s">
        <v>918</v>
      </c>
    </row>
    <row r="186" s="1" customFormat="1">
      <c r="B186" s="37"/>
      <c r="C186" s="38"/>
      <c r="D186" s="243" t="s">
        <v>197</v>
      </c>
      <c r="E186" s="38"/>
      <c r="F186" s="244" t="s">
        <v>313</v>
      </c>
      <c r="G186" s="38"/>
      <c r="H186" s="38"/>
      <c r="I186" s="148"/>
      <c r="J186" s="38"/>
      <c r="K186" s="38"/>
      <c r="L186" s="42"/>
      <c r="M186" s="245"/>
      <c r="N186" s="85"/>
      <c r="O186" s="85"/>
      <c r="P186" s="85"/>
      <c r="Q186" s="85"/>
      <c r="R186" s="85"/>
      <c r="S186" s="85"/>
      <c r="T186" s="86"/>
      <c r="AT186" s="15" t="s">
        <v>197</v>
      </c>
      <c r="AU186" s="15" t="s">
        <v>90</v>
      </c>
    </row>
    <row r="187" s="12" customFormat="1">
      <c r="B187" s="246"/>
      <c r="C187" s="247"/>
      <c r="D187" s="243" t="s">
        <v>199</v>
      </c>
      <c r="E187" s="248" t="s">
        <v>1</v>
      </c>
      <c r="F187" s="249" t="s">
        <v>235</v>
      </c>
      <c r="G187" s="247"/>
      <c r="H187" s="250">
        <v>12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199</v>
      </c>
      <c r="AU187" s="256" t="s">
        <v>90</v>
      </c>
      <c r="AV187" s="12" t="s">
        <v>90</v>
      </c>
      <c r="AW187" s="12" t="s">
        <v>37</v>
      </c>
      <c r="AX187" s="12" t="s">
        <v>88</v>
      </c>
      <c r="AY187" s="256" t="s">
        <v>176</v>
      </c>
    </row>
    <row r="188" s="1" customFormat="1" ht="24" customHeight="1">
      <c r="B188" s="37"/>
      <c r="C188" s="230" t="s">
        <v>316</v>
      </c>
      <c r="D188" s="230" t="s">
        <v>178</v>
      </c>
      <c r="E188" s="231" t="s">
        <v>810</v>
      </c>
      <c r="F188" s="232" t="s">
        <v>811</v>
      </c>
      <c r="G188" s="233" t="s">
        <v>181</v>
      </c>
      <c r="H188" s="234">
        <v>84</v>
      </c>
      <c r="I188" s="235"/>
      <c r="J188" s="236">
        <f>ROUND(I188*H188,2)</f>
        <v>0</v>
      </c>
      <c r="K188" s="232" t="s">
        <v>182</v>
      </c>
      <c r="L188" s="42"/>
      <c r="M188" s="237" t="s">
        <v>1</v>
      </c>
      <c r="N188" s="238" t="s">
        <v>46</v>
      </c>
      <c r="O188" s="85"/>
      <c r="P188" s="239">
        <f>O188*H188</f>
        <v>0</v>
      </c>
      <c r="Q188" s="239">
        <v>0.024</v>
      </c>
      <c r="R188" s="239">
        <f>Q188*H188</f>
        <v>2.016</v>
      </c>
      <c r="S188" s="239">
        <v>0.024</v>
      </c>
      <c r="T188" s="240">
        <f>S188*H188</f>
        <v>2.016</v>
      </c>
      <c r="AR188" s="241" t="s">
        <v>183</v>
      </c>
      <c r="AT188" s="241" t="s">
        <v>178</v>
      </c>
      <c r="AU188" s="241" t="s">
        <v>90</v>
      </c>
      <c r="AY188" s="15" t="s">
        <v>176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5" t="s">
        <v>88</v>
      </c>
      <c r="BK188" s="242">
        <f>ROUND(I188*H188,2)</f>
        <v>0</v>
      </c>
      <c r="BL188" s="15" t="s">
        <v>183</v>
      </c>
      <c r="BM188" s="241" t="s">
        <v>919</v>
      </c>
    </row>
    <row r="189" s="12" customFormat="1">
      <c r="B189" s="246"/>
      <c r="C189" s="247"/>
      <c r="D189" s="243" t="s">
        <v>199</v>
      </c>
      <c r="E189" s="248" t="s">
        <v>1</v>
      </c>
      <c r="F189" s="249" t="s">
        <v>920</v>
      </c>
      <c r="G189" s="247"/>
      <c r="H189" s="250">
        <v>20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199</v>
      </c>
      <c r="AU189" s="256" t="s">
        <v>90</v>
      </c>
      <c r="AV189" s="12" t="s">
        <v>90</v>
      </c>
      <c r="AW189" s="12" t="s">
        <v>37</v>
      </c>
      <c r="AX189" s="12" t="s">
        <v>81</v>
      </c>
      <c r="AY189" s="256" t="s">
        <v>176</v>
      </c>
    </row>
    <row r="190" s="12" customFormat="1">
      <c r="B190" s="246"/>
      <c r="C190" s="247"/>
      <c r="D190" s="243" t="s">
        <v>199</v>
      </c>
      <c r="E190" s="248" t="s">
        <v>1</v>
      </c>
      <c r="F190" s="249" t="s">
        <v>921</v>
      </c>
      <c r="G190" s="247"/>
      <c r="H190" s="250">
        <v>15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199</v>
      </c>
      <c r="AU190" s="256" t="s">
        <v>90</v>
      </c>
      <c r="AV190" s="12" t="s">
        <v>90</v>
      </c>
      <c r="AW190" s="12" t="s">
        <v>37</v>
      </c>
      <c r="AX190" s="12" t="s">
        <v>81</v>
      </c>
      <c r="AY190" s="256" t="s">
        <v>176</v>
      </c>
    </row>
    <row r="191" s="12" customFormat="1">
      <c r="B191" s="246"/>
      <c r="C191" s="247"/>
      <c r="D191" s="243" t="s">
        <v>199</v>
      </c>
      <c r="E191" s="248" t="s">
        <v>1</v>
      </c>
      <c r="F191" s="249" t="s">
        <v>922</v>
      </c>
      <c r="G191" s="247"/>
      <c r="H191" s="250">
        <v>15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AT191" s="256" t="s">
        <v>199</v>
      </c>
      <c r="AU191" s="256" t="s">
        <v>90</v>
      </c>
      <c r="AV191" s="12" t="s">
        <v>90</v>
      </c>
      <c r="AW191" s="12" t="s">
        <v>37</v>
      </c>
      <c r="AX191" s="12" t="s">
        <v>81</v>
      </c>
      <c r="AY191" s="256" t="s">
        <v>176</v>
      </c>
    </row>
    <row r="192" s="12" customFormat="1">
      <c r="B192" s="246"/>
      <c r="C192" s="247"/>
      <c r="D192" s="243" t="s">
        <v>199</v>
      </c>
      <c r="E192" s="248" t="s">
        <v>1</v>
      </c>
      <c r="F192" s="249" t="s">
        <v>923</v>
      </c>
      <c r="G192" s="247"/>
      <c r="H192" s="250">
        <v>10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199</v>
      </c>
      <c r="AU192" s="256" t="s">
        <v>90</v>
      </c>
      <c r="AV192" s="12" t="s">
        <v>90</v>
      </c>
      <c r="AW192" s="12" t="s">
        <v>37</v>
      </c>
      <c r="AX192" s="12" t="s">
        <v>81</v>
      </c>
      <c r="AY192" s="256" t="s">
        <v>176</v>
      </c>
    </row>
    <row r="193" s="12" customFormat="1">
      <c r="B193" s="246"/>
      <c r="C193" s="247"/>
      <c r="D193" s="243" t="s">
        <v>199</v>
      </c>
      <c r="E193" s="248" t="s">
        <v>1</v>
      </c>
      <c r="F193" s="249" t="s">
        <v>924</v>
      </c>
      <c r="G193" s="247"/>
      <c r="H193" s="250">
        <v>24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AT193" s="256" t="s">
        <v>199</v>
      </c>
      <c r="AU193" s="256" t="s">
        <v>90</v>
      </c>
      <c r="AV193" s="12" t="s">
        <v>90</v>
      </c>
      <c r="AW193" s="12" t="s">
        <v>37</v>
      </c>
      <c r="AX193" s="12" t="s">
        <v>81</v>
      </c>
      <c r="AY193" s="256" t="s">
        <v>176</v>
      </c>
    </row>
    <row r="194" s="13" customFormat="1">
      <c r="B194" s="267"/>
      <c r="C194" s="268"/>
      <c r="D194" s="243" t="s">
        <v>199</v>
      </c>
      <c r="E194" s="269" t="s">
        <v>1</v>
      </c>
      <c r="F194" s="270" t="s">
        <v>353</v>
      </c>
      <c r="G194" s="268"/>
      <c r="H194" s="271">
        <v>84</v>
      </c>
      <c r="I194" s="272"/>
      <c r="J194" s="268"/>
      <c r="K194" s="268"/>
      <c r="L194" s="273"/>
      <c r="M194" s="274"/>
      <c r="N194" s="275"/>
      <c r="O194" s="275"/>
      <c r="P194" s="275"/>
      <c r="Q194" s="275"/>
      <c r="R194" s="275"/>
      <c r="S194" s="275"/>
      <c r="T194" s="276"/>
      <c r="AT194" s="277" t="s">
        <v>199</v>
      </c>
      <c r="AU194" s="277" t="s">
        <v>90</v>
      </c>
      <c r="AV194" s="13" t="s">
        <v>183</v>
      </c>
      <c r="AW194" s="13" t="s">
        <v>37</v>
      </c>
      <c r="AX194" s="13" t="s">
        <v>88</v>
      </c>
      <c r="AY194" s="277" t="s">
        <v>176</v>
      </c>
    </row>
    <row r="195" s="11" customFormat="1" ht="22.8" customHeight="1">
      <c r="B195" s="214"/>
      <c r="C195" s="215"/>
      <c r="D195" s="216" t="s">
        <v>80</v>
      </c>
      <c r="E195" s="228" t="s">
        <v>219</v>
      </c>
      <c r="F195" s="228" t="s">
        <v>315</v>
      </c>
      <c r="G195" s="215"/>
      <c r="H195" s="215"/>
      <c r="I195" s="218"/>
      <c r="J195" s="229">
        <f>BK195</f>
        <v>0</v>
      </c>
      <c r="K195" s="215"/>
      <c r="L195" s="220"/>
      <c r="M195" s="221"/>
      <c r="N195" s="222"/>
      <c r="O195" s="222"/>
      <c r="P195" s="223">
        <f>SUM(P196:P228)</f>
        <v>0</v>
      </c>
      <c r="Q195" s="222"/>
      <c r="R195" s="223">
        <f>SUM(R196:R228)</f>
        <v>9.3808703999999992</v>
      </c>
      <c r="S195" s="222"/>
      <c r="T195" s="224">
        <f>SUM(T196:T228)</f>
        <v>8.9209999999999994</v>
      </c>
      <c r="AR195" s="225" t="s">
        <v>88</v>
      </c>
      <c r="AT195" s="226" t="s">
        <v>80</v>
      </c>
      <c r="AU195" s="226" t="s">
        <v>88</v>
      </c>
      <c r="AY195" s="225" t="s">
        <v>176</v>
      </c>
      <c r="BK195" s="227">
        <f>SUM(BK196:BK228)</f>
        <v>0</v>
      </c>
    </row>
    <row r="196" s="1" customFormat="1" ht="16.5" customHeight="1">
      <c r="B196" s="37"/>
      <c r="C196" s="230" t="s">
        <v>322</v>
      </c>
      <c r="D196" s="230" t="s">
        <v>178</v>
      </c>
      <c r="E196" s="231" t="s">
        <v>317</v>
      </c>
      <c r="F196" s="232" t="s">
        <v>318</v>
      </c>
      <c r="G196" s="233" t="s">
        <v>319</v>
      </c>
      <c r="H196" s="234">
        <v>12</v>
      </c>
      <c r="I196" s="235"/>
      <c r="J196" s="236">
        <f>ROUND(I196*H196,2)</f>
        <v>0</v>
      </c>
      <c r="K196" s="232" t="s">
        <v>182</v>
      </c>
      <c r="L196" s="42"/>
      <c r="M196" s="237" t="s">
        <v>1</v>
      </c>
      <c r="N196" s="238" t="s">
        <v>46</v>
      </c>
      <c r="O196" s="85"/>
      <c r="P196" s="239">
        <f>O196*H196</f>
        <v>0</v>
      </c>
      <c r="Q196" s="239">
        <v>0.00117</v>
      </c>
      <c r="R196" s="239">
        <f>Q196*H196</f>
        <v>0.01404</v>
      </c>
      <c r="S196" s="239">
        <v>0</v>
      </c>
      <c r="T196" s="240">
        <f>S196*H196</f>
        <v>0</v>
      </c>
      <c r="AR196" s="241" t="s">
        <v>183</v>
      </c>
      <c r="AT196" s="241" t="s">
        <v>178</v>
      </c>
      <c r="AU196" s="241" t="s">
        <v>90</v>
      </c>
      <c r="AY196" s="15" t="s">
        <v>176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5" t="s">
        <v>88</v>
      </c>
      <c r="BK196" s="242">
        <f>ROUND(I196*H196,2)</f>
        <v>0</v>
      </c>
      <c r="BL196" s="15" t="s">
        <v>183</v>
      </c>
      <c r="BM196" s="241" t="s">
        <v>925</v>
      </c>
    </row>
    <row r="197" s="12" customFormat="1">
      <c r="B197" s="246"/>
      <c r="C197" s="247"/>
      <c r="D197" s="243" t="s">
        <v>199</v>
      </c>
      <c r="E197" s="248" t="s">
        <v>1</v>
      </c>
      <c r="F197" s="249" t="s">
        <v>926</v>
      </c>
      <c r="G197" s="247"/>
      <c r="H197" s="250">
        <v>12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199</v>
      </c>
      <c r="AU197" s="256" t="s">
        <v>90</v>
      </c>
      <c r="AV197" s="12" t="s">
        <v>90</v>
      </c>
      <c r="AW197" s="12" t="s">
        <v>37</v>
      </c>
      <c r="AX197" s="12" t="s">
        <v>88</v>
      </c>
      <c r="AY197" s="256" t="s">
        <v>176</v>
      </c>
    </row>
    <row r="198" s="1" customFormat="1" ht="16.5" customHeight="1">
      <c r="B198" s="37"/>
      <c r="C198" s="230" t="s">
        <v>326</v>
      </c>
      <c r="D198" s="230" t="s">
        <v>178</v>
      </c>
      <c r="E198" s="231" t="s">
        <v>323</v>
      </c>
      <c r="F198" s="232" t="s">
        <v>324</v>
      </c>
      <c r="G198" s="233" t="s">
        <v>319</v>
      </c>
      <c r="H198" s="234">
        <v>12</v>
      </c>
      <c r="I198" s="235"/>
      <c r="J198" s="236">
        <f>ROUND(I198*H198,2)</f>
        <v>0</v>
      </c>
      <c r="K198" s="232" t="s">
        <v>182</v>
      </c>
      <c r="L198" s="42"/>
      <c r="M198" s="237" t="s">
        <v>1</v>
      </c>
      <c r="N198" s="238" t="s">
        <v>46</v>
      </c>
      <c r="O198" s="85"/>
      <c r="P198" s="239">
        <f>O198*H198</f>
        <v>0</v>
      </c>
      <c r="Q198" s="239">
        <v>0.00066399999999999999</v>
      </c>
      <c r="R198" s="239">
        <f>Q198*H198</f>
        <v>0.0079679999999999994</v>
      </c>
      <c r="S198" s="239">
        <v>0</v>
      </c>
      <c r="T198" s="240">
        <f>S198*H198</f>
        <v>0</v>
      </c>
      <c r="AR198" s="241" t="s">
        <v>183</v>
      </c>
      <c r="AT198" s="241" t="s">
        <v>178</v>
      </c>
      <c r="AU198" s="241" t="s">
        <v>90</v>
      </c>
      <c r="AY198" s="15" t="s">
        <v>176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5" t="s">
        <v>88</v>
      </c>
      <c r="BK198" s="242">
        <f>ROUND(I198*H198,2)</f>
        <v>0</v>
      </c>
      <c r="BL198" s="15" t="s">
        <v>183</v>
      </c>
      <c r="BM198" s="241" t="s">
        <v>927</v>
      </c>
    </row>
    <row r="199" s="12" customFormat="1">
      <c r="B199" s="246"/>
      <c r="C199" s="247"/>
      <c r="D199" s="243" t="s">
        <v>199</v>
      </c>
      <c r="E199" s="248" t="s">
        <v>1</v>
      </c>
      <c r="F199" s="249" t="s">
        <v>926</v>
      </c>
      <c r="G199" s="247"/>
      <c r="H199" s="250">
        <v>12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199</v>
      </c>
      <c r="AU199" s="256" t="s">
        <v>90</v>
      </c>
      <c r="AV199" s="12" t="s">
        <v>90</v>
      </c>
      <c r="AW199" s="12" t="s">
        <v>37</v>
      </c>
      <c r="AX199" s="12" t="s">
        <v>88</v>
      </c>
      <c r="AY199" s="256" t="s">
        <v>176</v>
      </c>
    </row>
    <row r="200" s="1" customFormat="1" ht="24" customHeight="1">
      <c r="B200" s="37"/>
      <c r="C200" s="257" t="s">
        <v>332</v>
      </c>
      <c r="D200" s="257" t="s">
        <v>262</v>
      </c>
      <c r="E200" s="258" t="s">
        <v>327</v>
      </c>
      <c r="F200" s="259" t="s">
        <v>328</v>
      </c>
      <c r="G200" s="260" t="s">
        <v>284</v>
      </c>
      <c r="H200" s="261">
        <v>0.085000000000000006</v>
      </c>
      <c r="I200" s="262"/>
      <c r="J200" s="263">
        <f>ROUND(I200*H200,2)</f>
        <v>0</v>
      </c>
      <c r="K200" s="259" t="s">
        <v>182</v>
      </c>
      <c r="L200" s="264"/>
      <c r="M200" s="265" t="s">
        <v>1</v>
      </c>
      <c r="N200" s="266" t="s">
        <v>46</v>
      </c>
      <c r="O200" s="85"/>
      <c r="P200" s="239">
        <f>O200*H200</f>
        <v>0</v>
      </c>
      <c r="Q200" s="239">
        <v>1</v>
      </c>
      <c r="R200" s="239">
        <f>Q200*H200</f>
        <v>0.085000000000000006</v>
      </c>
      <c r="S200" s="239">
        <v>0</v>
      </c>
      <c r="T200" s="240">
        <f>S200*H200</f>
        <v>0</v>
      </c>
      <c r="AR200" s="241" t="s">
        <v>214</v>
      </c>
      <c r="AT200" s="241" t="s">
        <v>262</v>
      </c>
      <c r="AU200" s="241" t="s">
        <v>90</v>
      </c>
      <c r="AY200" s="15" t="s">
        <v>176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5" t="s">
        <v>88</v>
      </c>
      <c r="BK200" s="242">
        <f>ROUND(I200*H200,2)</f>
        <v>0</v>
      </c>
      <c r="BL200" s="15" t="s">
        <v>183</v>
      </c>
      <c r="BM200" s="241" t="s">
        <v>928</v>
      </c>
    </row>
    <row r="201" s="1" customFormat="1">
      <c r="B201" s="37"/>
      <c r="C201" s="38"/>
      <c r="D201" s="243" t="s">
        <v>197</v>
      </c>
      <c r="E201" s="38"/>
      <c r="F201" s="244" t="s">
        <v>330</v>
      </c>
      <c r="G201" s="38"/>
      <c r="H201" s="38"/>
      <c r="I201" s="148"/>
      <c r="J201" s="38"/>
      <c r="K201" s="38"/>
      <c r="L201" s="42"/>
      <c r="M201" s="245"/>
      <c r="N201" s="85"/>
      <c r="O201" s="85"/>
      <c r="P201" s="85"/>
      <c r="Q201" s="85"/>
      <c r="R201" s="85"/>
      <c r="S201" s="85"/>
      <c r="T201" s="86"/>
      <c r="AT201" s="15" t="s">
        <v>197</v>
      </c>
      <c r="AU201" s="15" t="s">
        <v>90</v>
      </c>
    </row>
    <row r="202" s="12" customFormat="1">
      <c r="B202" s="246"/>
      <c r="C202" s="247"/>
      <c r="D202" s="243" t="s">
        <v>199</v>
      </c>
      <c r="E202" s="248" t="s">
        <v>1</v>
      </c>
      <c r="F202" s="249" t="s">
        <v>929</v>
      </c>
      <c r="G202" s="247"/>
      <c r="H202" s="250">
        <v>0.085000000000000006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199</v>
      </c>
      <c r="AU202" s="256" t="s">
        <v>90</v>
      </c>
      <c r="AV202" s="12" t="s">
        <v>90</v>
      </c>
      <c r="AW202" s="12" t="s">
        <v>37</v>
      </c>
      <c r="AX202" s="12" t="s">
        <v>88</v>
      </c>
      <c r="AY202" s="256" t="s">
        <v>176</v>
      </c>
    </row>
    <row r="203" s="1" customFormat="1" ht="24" customHeight="1">
      <c r="B203" s="37"/>
      <c r="C203" s="257" t="s">
        <v>338</v>
      </c>
      <c r="D203" s="257" t="s">
        <v>262</v>
      </c>
      <c r="E203" s="258" t="s">
        <v>333</v>
      </c>
      <c r="F203" s="259" t="s">
        <v>334</v>
      </c>
      <c r="G203" s="260" t="s">
        <v>284</v>
      </c>
      <c r="H203" s="261">
        <v>0.26600000000000001</v>
      </c>
      <c r="I203" s="262"/>
      <c r="J203" s="263">
        <f>ROUND(I203*H203,2)</f>
        <v>0</v>
      </c>
      <c r="K203" s="259" t="s">
        <v>182</v>
      </c>
      <c r="L203" s="264"/>
      <c r="M203" s="265" t="s">
        <v>1</v>
      </c>
      <c r="N203" s="266" t="s">
        <v>46</v>
      </c>
      <c r="O203" s="85"/>
      <c r="P203" s="239">
        <f>O203*H203</f>
        <v>0</v>
      </c>
      <c r="Q203" s="239">
        <v>1</v>
      </c>
      <c r="R203" s="239">
        <f>Q203*H203</f>
        <v>0.26600000000000001</v>
      </c>
      <c r="S203" s="239">
        <v>0</v>
      </c>
      <c r="T203" s="240">
        <f>S203*H203</f>
        <v>0</v>
      </c>
      <c r="AR203" s="241" t="s">
        <v>214</v>
      </c>
      <c r="AT203" s="241" t="s">
        <v>262</v>
      </c>
      <c r="AU203" s="241" t="s">
        <v>90</v>
      </c>
      <c r="AY203" s="15" t="s">
        <v>176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5" t="s">
        <v>88</v>
      </c>
      <c r="BK203" s="242">
        <f>ROUND(I203*H203,2)</f>
        <v>0</v>
      </c>
      <c r="BL203" s="15" t="s">
        <v>183</v>
      </c>
      <c r="BM203" s="241" t="s">
        <v>930</v>
      </c>
    </row>
    <row r="204" s="1" customFormat="1">
      <c r="B204" s="37"/>
      <c r="C204" s="38"/>
      <c r="D204" s="243" t="s">
        <v>197</v>
      </c>
      <c r="E204" s="38"/>
      <c r="F204" s="244" t="s">
        <v>336</v>
      </c>
      <c r="G204" s="38"/>
      <c r="H204" s="38"/>
      <c r="I204" s="148"/>
      <c r="J204" s="38"/>
      <c r="K204" s="38"/>
      <c r="L204" s="42"/>
      <c r="M204" s="245"/>
      <c r="N204" s="85"/>
      <c r="O204" s="85"/>
      <c r="P204" s="85"/>
      <c r="Q204" s="85"/>
      <c r="R204" s="85"/>
      <c r="S204" s="85"/>
      <c r="T204" s="86"/>
      <c r="AT204" s="15" t="s">
        <v>197</v>
      </c>
      <c r="AU204" s="15" t="s">
        <v>90</v>
      </c>
    </row>
    <row r="205" s="12" customFormat="1">
      <c r="B205" s="246"/>
      <c r="C205" s="247"/>
      <c r="D205" s="243" t="s">
        <v>199</v>
      </c>
      <c r="E205" s="248" t="s">
        <v>1</v>
      </c>
      <c r="F205" s="249" t="s">
        <v>931</v>
      </c>
      <c r="G205" s="247"/>
      <c r="H205" s="250">
        <v>0.26600000000000001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199</v>
      </c>
      <c r="AU205" s="256" t="s">
        <v>90</v>
      </c>
      <c r="AV205" s="12" t="s">
        <v>90</v>
      </c>
      <c r="AW205" s="12" t="s">
        <v>37</v>
      </c>
      <c r="AX205" s="12" t="s">
        <v>88</v>
      </c>
      <c r="AY205" s="256" t="s">
        <v>176</v>
      </c>
    </row>
    <row r="206" s="1" customFormat="1" ht="16.5" customHeight="1">
      <c r="B206" s="37"/>
      <c r="C206" s="257" t="s">
        <v>344</v>
      </c>
      <c r="D206" s="257" t="s">
        <v>262</v>
      </c>
      <c r="E206" s="258" t="s">
        <v>339</v>
      </c>
      <c r="F206" s="259" t="s">
        <v>340</v>
      </c>
      <c r="G206" s="260" t="s">
        <v>284</v>
      </c>
      <c r="H206" s="261">
        <v>0.048000000000000001</v>
      </c>
      <c r="I206" s="262"/>
      <c r="J206" s="263">
        <f>ROUND(I206*H206,2)</f>
        <v>0</v>
      </c>
      <c r="K206" s="259" t="s">
        <v>182</v>
      </c>
      <c r="L206" s="264"/>
      <c r="M206" s="265" t="s">
        <v>1</v>
      </c>
      <c r="N206" s="266" t="s">
        <v>46</v>
      </c>
      <c r="O206" s="85"/>
      <c r="P206" s="239">
        <f>O206*H206</f>
        <v>0</v>
      </c>
      <c r="Q206" s="239">
        <v>1</v>
      </c>
      <c r="R206" s="239">
        <f>Q206*H206</f>
        <v>0.048000000000000001</v>
      </c>
      <c r="S206" s="239">
        <v>0</v>
      </c>
      <c r="T206" s="240">
        <f>S206*H206</f>
        <v>0</v>
      </c>
      <c r="AR206" s="241" t="s">
        <v>214</v>
      </c>
      <c r="AT206" s="241" t="s">
        <v>262</v>
      </c>
      <c r="AU206" s="241" t="s">
        <v>90</v>
      </c>
      <c r="AY206" s="15" t="s">
        <v>176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5" t="s">
        <v>88</v>
      </c>
      <c r="BK206" s="242">
        <f>ROUND(I206*H206,2)</f>
        <v>0</v>
      </c>
      <c r="BL206" s="15" t="s">
        <v>183</v>
      </c>
      <c r="BM206" s="241" t="s">
        <v>932</v>
      </c>
    </row>
    <row r="207" s="1" customFormat="1">
      <c r="B207" s="37"/>
      <c r="C207" s="38"/>
      <c r="D207" s="243" t="s">
        <v>197</v>
      </c>
      <c r="E207" s="38"/>
      <c r="F207" s="244" t="s">
        <v>342</v>
      </c>
      <c r="G207" s="38"/>
      <c r="H207" s="38"/>
      <c r="I207" s="148"/>
      <c r="J207" s="38"/>
      <c r="K207" s="38"/>
      <c r="L207" s="42"/>
      <c r="M207" s="245"/>
      <c r="N207" s="85"/>
      <c r="O207" s="85"/>
      <c r="P207" s="85"/>
      <c r="Q207" s="85"/>
      <c r="R207" s="85"/>
      <c r="S207" s="85"/>
      <c r="T207" s="86"/>
      <c r="AT207" s="15" t="s">
        <v>197</v>
      </c>
      <c r="AU207" s="15" t="s">
        <v>90</v>
      </c>
    </row>
    <row r="208" s="12" customFormat="1">
      <c r="B208" s="246"/>
      <c r="C208" s="247"/>
      <c r="D208" s="243" t="s">
        <v>199</v>
      </c>
      <c r="E208" s="248" t="s">
        <v>1</v>
      </c>
      <c r="F208" s="249" t="s">
        <v>933</v>
      </c>
      <c r="G208" s="247"/>
      <c r="H208" s="250">
        <v>0.048000000000000001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199</v>
      </c>
      <c r="AU208" s="256" t="s">
        <v>90</v>
      </c>
      <c r="AV208" s="12" t="s">
        <v>90</v>
      </c>
      <c r="AW208" s="12" t="s">
        <v>37</v>
      </c>
      <c r="AX208" s="12" t="s">
        <v>88</v>
      </c>
      <c r="AY208" s="256" t="s">
        <v>176</v>
      </c>
    </row>
    <row r="209" s="1" customFormat="1" ht="24" customHeight="1">
      <c r="B209" s="37"/>
      <c r="C209" s="230" t="s">
        <v>354</v>
      </c>
      <c r="D209" s="230" t="s">
        <v>178</v>
      </c>
      <c r="E209" s="231" t="s">
        <v>820</v>
      </c>
      <c r="F209" s="232" t="s">
        <v>821</v>
      </c>
      <c r="G209" s="233" t="s">
        <v>181</v>
      </c>
      <c r="H209" s="234">
        <v>20</v>
      </c>
      <c r="I209" s="235"/>
      <c r="J209" s="236">
        <f>ROUND(I209*H209,2)</f>
        <v>0</v>
      </c>
      <c r="K209" s="232" t="s">
        <v>182</v>
      </c>
      <c r="L209" s="42"/>
      <c r="M209" s="237" t="s">
        <v>1</v>
      </c>
      <c r="N209" s="238" t="s">
        <v>46</v>
      </c>
      <c r="O209" s="85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AR209" s="241" t="s">
        <v>183</v>
      </c>
      <c r="AT209" s="241" t="s">
        <v>178</v>
      </c>
      <c r="AU209" s="241" t="s">
        <v>90</v>
      </c>
      <c r="AY209" s="15" t="s">
        <v>176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5" t="s">
        <v>88</v>
      </c>
      <c r="BK209" s="242">
        <f>ROUND(I209*H209,2)</f>
        <v>0</v>
      </c>
      <c r="BL209" s="15" t="s">
        <v>183</v>
      </c>
      <c r="BM209" s="241" t="s">
        <v>934</v>
      </c>
    </row>
    <row r="210" s="1" customFormat="1" ht="24" customHeight="1">
      <c r="B210" s="37"/>
      <c r="C210" s="230" t="s">
        <v>359</v>
      </c>
      <c r="D210" s="230" t="s">
        <v>178</v>
      </c>
      <c r="E210" s="231" t="s">
        <v>823</v>
      </c>
      <c r="F210" s="232" t="s">
        <v>824</v>
      </c>
      <c r="G210" s="233" t="s">
        <v>181</v>
      </c>
      <c r="H210" s="234">
        <v>400</v>
      </c>
      <c r="I210" s="235"/>
      <c r="J210" s="236">
        <f>ROUND(I210*H210,2)</f>
        <v>0</v>
      </c>
      <c r="K210" s="232" t="s">
        <v>182</v>
      </c>
      <c r="L210" s="42"/>
      <c r="M210" s="237" t="s">
        <v>1</v>
      </c>
      <c r="N210" s="238" t="s">
        <v>46</v>
      </c>
      <c r="O210" s="85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AR210" s="241" t="s">
        <v>183</v>
      </c>
      <c r="AT210" s="241" t="s">
        <v>178</v>
      </c>
      <c r="AU210" s="241" t="s">
        <v>90</v>
      </c>
      <c r="AY210" s="15" t="s">
        <v>176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5" t="s">
        <v>88</v>
      </c>
      <c r="BK210" s="242">
        <f>ROUND(I210*H210,2)</f>
        <v>0</v>
      </c>
      <c r="BL210" s="15" t="s">
        <v>183</v>
      </c>
      <c r="BM210" s="241" t="s">
        <v>935</v>
      </c>
    </row>
    <row r="211" s="12" customFormat="1">
      <c r="B211" s="246"/>
      <c r="C211" s="247"/>
      <c r="D211" s="243" t="s">
        <v>199</v>
      </c>
      <c r="E211" s="248" t="s">
        <v>1</v>
      </c>
      <c r="F211" s="249" t="s">
        <v>936</v>
      </c>
      <c r="G211" s="247"/>
      <c r="H211" s="250">
        <v>400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199</v>
      </c>
      <c r="AU211" s="256" t="s">
        <v>90</v>
      </c>
      <c r="AV211" s="12" t="s">
        <v>90</v>
      </c>
      <c r="AW211" s="12" t="s">
        <v>37</v>
      </c>
      <c r="AX211" s="12" t="s">
        <v>88</v>
      </c>
      <c r="AY211" s="256" t="s">
        <v>176</v>
      </c>
    </row>
    <row r="212" s="1" customFormat="1" ht="24" customHeight="1">
      <c r="B212" s="37"/>
      <c r="C212" s="230" t="s">
        <v>363</v>
      </c>
      <c r="D212" s="230" t="s">
        <v>178</v>
      </c>
      <c r="E212" s="231" t="s">
        <v>827</v>
      </c>
      <c r="F212" s="232" t="s">
        <v>828</v>
      </c>
      <c r="G212" s="233" t="s">
        <v>181</v>
      </c>
      <c r="H212" s="234">
        <v>20</v>
      </c>
      <c r="I212" s="235"/>
      <c r="J212" s="236">
        <f>ROUND(I212*H212,2)</f>
        <v>0</v>
      </c>
      <c r="K212" s="232" t="s">
        <v>182</v>
      </c>
      <c r="L212" s="42"/>
      <c r="M212" s="237" t="s">
        <v>1</v>
      </c>
      <c r="N212" s="238" t="s">
        <v>46</v>
      </c>
      <c r="O212" s="85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AR212" s="241" t="s">
        <v>183</v>
      </c>
      <c r="AT212" s="241" t="s">
        <v>178</v>
      </c>
      <c r="AU212" s="241" t="s">
        <v>90</v>
      </c>
      <c r="AY212" s="15" t="s">
        <v>176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5" t="s">
        <v>88</v>
      </c>
      <c r="BK212" s="242">
        <f>ROUND(I212*H212,2)</f>
        <v>0</v>
      </c>
      <c r="BL212" s="15" t="s">
        <v>183</v>
      </c>
      <c r="BM212" s="241" t="s">
        <v>937</v>
      </c>
    </row>
    <row r="213" s="1" customFormat="1" ht="24" customHeight="1">
      <c r="B213" s="37"/>
      <c r="C213" s="230" t="s">
        <v>368</v>
      </c>
      <c r="D213" s="230" t="s">
        <v>178</v>
      </c>
      <c r="E213" s="231" t="s">
        <v>830</v>
      </c>
      <c r="F213" s="232" t="s">
        <v>831</v>
      </c>
      <c r="G213" s="233" t="s">
        <v>195</v>
      </c>
      <c r="H213" s="234">
        <v>5</v>
      </c>
      <c r="I213" s="235"/>
      <c r="J213" s="236">
        <f>ROUND(I213*H213,2)</f>
        <v>0</v>
      </c>
      <c r="K213" s="232" t="s">
        <v>182</v>
      </c>
      <c r="L213" s="42"/>
      <c r="M213" s="237" t="s">
        <v>1</v>
      </c>
      <c r="N213" s="238" t="s">
        <v>46</v>
      </c>
      <c r="O213" s="85"/>
      <c r="P213" s="239">
        <f>O213*H213</f>
        <v>0</v>
      </c>
      <c r="Q213" s="239">
        <v>0</v>
      </c>
      <c r="R213" s="239">
        <f>Q213*H213</f>
        <v>0</v>
      </c>
      <c r="S213" s="239">
        <v>0.001</v>
      </c>
      <c r="T213" s="240">
        <f>S213*H213</f>
        <v>0.0050000000000000001</v>
      </c>
      <c r="AR213" s="241" t="s">
        <v>183</v>
      </c>
      <c r="AT213" s="241" t="s">
        <v>178</v>
      </c>
      <c r="AU213" s="241" t="s">
        <v>90</v>
      </c>
      <c r="AY213" s="15" t="s">
        <v>176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5" t="s">
        <v>88</v>
      </c>
      <c r="BK213" s="242">
        <f>ROUND(I213*H213,2)</f>
        <v>0</v>
      </c>
      <c r="BL213" s="15" t="s">
        <v>183</v>
      </c>
      <c r="BM213" s="241" t="s">
        <v>938</v>
      </c>
    </row>
    <row r="214" s="1" customFormat="1">
      <c r="B214" s="37"/>
      <c r="C214" s="38"/>
      <c r="D214" s="243" t="s">
        <v>197</v>
      </c>
      <c r="E214" s="38"/>
      <c r="F214" s="244" t="s">
        <v>939</v>
      </c>
      <c r="G214" s="38"/>
      <c r="H214" s="38"/>
      <c r="I214" s="148"/>
      <c r="J214" s="38"/>
      <c r="K214" s="38"/>
      <c r="L214" s="42"/>
      <c r="M214" s="245"/>
      <c r="N214" s="85"/>
      <c r="O214" s="85"/>
      <c r="P214" s="85"/>
      <c r="Q214" s="85"/>
      <c r="R214" s="85"/>
      <c r="S214" s="85"/>
      <c r="T214" s="86"/>
      <c r="AT214" s="15" t="s">
        <v>197</v>
      </c>
      <c r="AU214" s="15" t="s">
        <v>90</v>
      </c>
    </row>
    <row r="215" s="1" customFormat="1" ht="24" customHeight="1">
      <c r="B215" s="37"/>
      <c r="C215" s="230" t="s">
        <v>373</v>
      </c>
      <c r="D215" s="230" t="s">
        <v>178</v>
      </c>
      <c r="E215" s="231" t="s">
        <v>402</v>
      </c>
      <c r="F215" s="232" t="s">
        <v>403</v>
      </c>
      <c r="G215" s="233" t="s">
        <v>181</v>
      </c>
      <c r="H215" s="234">
        <v>33.600000000000001</v>
      </c>
      <c r="I215" s="235"/>
      <c r="J215" s="236">
        <f>ROUND(I215*H215,2)</f>
        <v>0</v>
      </c>
      <c r="K215" s="232" t="s">
        <v>182</v>
      </c>
      <c r="L215" s="42"/>
      <c r="M215" s="237" t="s">
        <v>1</v>
      </c>
      <c r="N215" s="238" t="s">
        <v>46</v>
      </c>
      <c r="O215" s="85"/>
      <c r="P215" s="239">
        <f>O215*H215</f>
        <v>0</v>
      </c>
      <c r="Q215" s="239">
        <v>0</v>
      </c>
      <c r="R215" s="239">
        <f>Q215*H215</f>
        <v>0</v>
      </c>
      <c r="S215" s="239">
        <v>0.1225</v>
      </c>
      <c r="T215" s="240">
        <f>S215*H215</f>
        <v>4.1159999999999997</v>
      </c>
      <c r="AR215" s="241" t="s">
        <v>183</v>
      </c>
      <c r="AT215" s="241" t="s">
        <v>178</v>
      </c>
      <c r="AU215" s="241" t="s">
        <v>90</v>
      </c>
      <c r="AY215" s="15" t="s">
        <v>176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5" t="s">
        <v>88</v>
      </c>
      <c r="BK215" s="242">
        <f>ROUND(I215*H215,2)</f>
        <v>0</v>
      </c>
      <c r="BL215" s="15" t="s">
        <v>183</v>
      </c>
      <c r="BM215" s="241" t="s">
        <v>940</v>
      </c>
    </row>
    <row r="216" s="1" customFormat="1">
      <c r="B216" s="37"/>
      <c r="C216" s="38"/>
      <c r="D216" s="243" t="s">
        <v>197</v>
      </c>
      <c r="E216" s="38"/>
      <c r="F216" s="244" t="s">
        <v>941</v>
      </c>
      <c r="G216" s="38"/>
      <c r="H216" s="38"/>
      <c r="I216" s="148"/>
      <c r="J216" s="38"/>
      <c r="K216" s="38"/>
      <c r="L216" s="42"/>
      <c r="M216" s="245"/>
      <c r="N216" s="85"/>
      <c r="O216" s="85"/>
      <c r="P216" s="85"/>
      <c r="Q216" s="85"/>
      <c r="R216" s="85"/>
      <c r="S216" s="85"/>
      <c r="T216" s="86"/>
      <c r="AT216" s="15" t="s">
        <v>197</v>
      </c>
      <c r="AU216" s="15" t="s">
        <v>90</v>
      </c>
    </row>
    <row r="217" s="12" customFormat="1">
      <c r="B217" s="246"/>
      <c r="C217" s="247"/>
      <c r="D217" s="243" t="s">
        <v>199</v>
      </c>
      <c r="E217" s="248" t="s">
        <v>1</v>
      </c>
      <c r="F217" s="249" t="s">
        <v>942</v>
      </c>
      <c r="G217" s="247"/>
      <c r="H217" s="250">
        <v>14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199</v>
      </c>
      <c r="AU217" s="256" t="s">
        <v>90</v>
      </c>
      <c r="AV217" s="12" t="s">
        <v>90</v>
      </c>
      <c r="AW217" s="12" t="s">
        <v>37</v>
      </c>
      <c r="AX217" s="12" t="s">
        <v>81</v>
      </c>
      <c r="AY217" s="256" t="s">
        <v>176</v>
      </c>
    </row>
    <row r="218" s="12" customFormat="1">
      <c r="B218" s="246"/>
      <c r="C218" s="247"/>
      <c r="D218" s="243" t="s">
        <v>199</v>
      </c>
      <c r="E218" s="248" t="s">
        <v>1</v>
      </c>
      <c r="F218" s="249" t="s">
        <v>943</v>
      </c>
      <c r="G218" s="247"/>
      <c r="H218" s="250">
        <v>10.5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199</v>
      </c>
      <c r="AU218" s="256" t="s">
        <v>90</v>
      </c>
      <c r="AV218" s="12" t="s">
        <v>90</v>
      </c>
      <c r="AW218" s="12" t="s">
        <v>37</v>
      </c>
      <c r="AX218" s="12" t="s">
        <v>81</v>
      </c>
      <c r="AY218" s="256" t="s">
        <v>176</v>
      </c>
    </row>
    <row r="219" s="12" customFormat="1">
      <c r="B219" s="246"/>
      <c r="C219" s="247"/>
      <c r="D219" s="243" t="s">
        <v>199</v>
      </c>
      <c r="E219" s="248" t="s">
        <v>1</v>
      </c>
      <c r="F219" s="249" t="s">
        <v>944</v>
      </c>
      <c r="G219" s="247"/>
      <c r="H219" s="250">
        <v>10.5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AT219" s="256" t="s">
        <v>199</v>
      </c>
      <c r="AU219" s="256" t="s">
        <v>90</v>
      </c>
      <c r="AV219" s="12" t="s">
        <v>90</v>
      </c>
      <c r="AW219" s="12" t="s">
        <v>37</v>
      </c>
      <c r="AX219" s="12" t="s">
        <v>81</v>
      </c>
      <c r="AY219" s="256" t="s">
        <v>176</v>
      </c>
    </row>
    <row r="220" s="12" customFormat="1">
      <c r="B220" s="246"/>
      <c r="C220" s="247"/>
      <c r="D220" s="243" t="s">
        <v>199</v>
      </c>
      <c r="E220" s="248" t="s">
        <v>1</v>
      </c>
      <c r="F220" s="249" t="s">
        <v>945</v>
      </c>
      <c r="G220" s="247"/>
      <c r="H220" s="250">
        <v>7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AT220" s="256" t="s">
        <v>199</v>
      </c>
      <c r="AU220" s="256" t="s">
        <v>90</v>
      </c>
      <c r="AV220" s="12" t="s">
        <v>90</v>
      </c>
      <c r="AW220" s="12" t="s">
        <v>37</v>
      </c>
      <c r="AX220" s="12" t="s">
        <v>81</v>
      </c>
      <c r="AY220" s="256" t="s">
        <v>176</v>
      </c>
    </row>
    <row r="221" s="13" customFormat="1">
      <c r="B221" s="267"/>
      <c r="C221" s="268"/>
      <c r="D221" s="243" t="s">
        <v>199</v>
      </c>
      <c r="E221" s="269" t="s">
        <v>1</v>
      </c>
      <c r="F221" s="270" t="s">
        <v>353</v>
      </c>
      <c r="G221" s="268"/>
      <c r="H221" s="271">
        <v>42</v>
      </c>
      <c r="I221" s="272"/>
      <c r="J221" s="268"/>
      <c r="K221" s="268"/>
      <c r="L221" s="273"/>
      <c r="M221" s="274"/>
      <c r="N221" s="275"/>
      <c r="O221" s="275"/>
      <c r="P221" s="275"/>
      <c r="Q221" s="275"/>
      <c r="R221" s="275"/>
      <c r="S221" s="275"/>
      <c r="T221" s="276"/>
      <c r="AT221" s="277" t="s">
        <v>199</v>
      </c>
      <c r="AU221" s="277" t="s">
        <v>90</v>
      </c>
      <c r="AV221" s="13" t="s">
        <v>183</v>
      </c>
      <c r="AW221" s="13" t="s">
        <v>37</v>
      </c>
      <c r="AX221" s="13" t="s">
        <v>88</v>
      </c>
      <c r="AY221" s="277" t="s">
        <v>176</v>
      </c>
    </row>
    <row r="222" s="12" customFormat="1">
      <c r="B222" s="246"/>
      <c r="C222" s="247"/>
      <c r="D222" s="243" t="s">
        <v>199</v>
      </c>
      <c r="E222" s="247"/>
      <c r="F222" s="249" t="s">
        <v>946</v>
      </c>
      <c r="G222" s="247"/>
      <c r="H222" s="250">
        <v>33.600000000000001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199</v>
      </c>
      <c r="AU222" s="256" t="s">
        <v>90</v>
      </c>
      <c r="AV222" s="12" t="s">
        <v>90</v>
      </c>
      <c r="AW222" s="12" t="s">
        <v>4</v>
      </c>
      <c r="AX222" s="12" t="s">
        <v>88</v>
      </c>
      <c r="AY222" s="256" t="s">
        <v>176</v>
      </c>
    </row>
    <row r="223" s="1" customFormat="1" ht="24" customHeight="1">
      <c r="B223" s="37"/>
      <c r="C223" s="230" t="s">
        <v>377</v>
      </c>
      <c r="D223" s="230" t="s">
        <v>178</v>
      </c>
      <c r="E223" s="231" t="s">
        <v>424</v>
      </c>
      <c r="F223" s="232" t="s">
        <v>425</v>
      </c>
      <c r="G223" s="233" t="s">
        <v>181</v>
      </c>
      <c r="H223" s="234">
        <v>33.600000000000001</v>
      </c>
      <c r="I223" s="235"/>
      <c r="J223" s="236">
        <f>ROUND(I223*H223,2)</f>
        <v>0</v>
      </c>
      <c r="K223" s="232" t="s">
        <v>182</v>
      </c>
      <c r="L223" s="42"/>
      <c r="M223" s="237" t="s">
        <v>1</v>
      </c>
      <c r="N223" s="238" t="s">
        <v>46</v>
      </c>
      <c r="O223" s="85"/>
      <c r="P223" s="239">
        <f>O223*H223</f>
        <v>0</v>
      </c>
      <c r="Q223" s="239">
        <v>0.122734</v>
      </c>
      <c r="R223" s="239">
        <f>Q223*H223</f>
        <v>4.1238624000000002</v>
      </c>
      <c r="S223" s="239">
        <v>0</v>
      </c>
      <c r="T223" s="240">
        <f>S223*H223</f>
        <v>0</v>
      </c>
      <c r="AR223" s="241" t="s">
        <v>183</v>
      </c>
      <c r="AT223" s="241" t="s">
        <v>178</v>
      </c>
      <c r="AU223" s="241" t="s">
        <v>90</v>
      </c>
      <c r="AY223" s="15" t="s">
        <v>176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5" t="s">
        <v>88</v>
      </c>
      <c r="BK223" s="242">
        <f>ROUND(I223*H223,2)</f>
        <v>0</v>
      </c>
      <c r="BL223" s="15" t="s">
        <v>183</v>
      </c>
      <c r="BM223" s="241" t="s">
        <v>947</v>
      </c>
    </row>
    <row r="224" s="1" customFormat="1">
      <c r="B224" s="37"/>
      <c r="C224" s="38"/>
      <c r="D224" s="243" t="s">
        <v>197</v>
      </c>
      <c r="E224" s="38"/>
      <c r="F224" s="244" t="s">
        <v>948</v>
      </c>
      <c r="G224" s="38"/>
      <c r="H224" s="38"/>
      <c r="I224" s="148"/>
      <c r="J224" s="38"/>
      <c r="K224" s="38"/>
      <c r="L224" s="42"/>
      <c r="M224" s="245"/>
      <c r="N224" s="85"/>
      <c r="O224" s="85"/>
      <c r="P224" s="85"/>
      <c r="Q224" s="85"/>
      <c r="R224" s="85"/>
      <c r="S224" s="85"/>
      <c r="T224" s="86"/>
      <c r="AT224" s="15" t="s">
        <v>197</v>
      </c>
      <c r="AU224" s="15" t="s">
        <v>90</v>
      </c>
    </row>
    <row r="225" s="12" customFormat="1">
      <c r="B225" s="246"/>
      <c r="C225" s="247"/>
      <c r="D225" s="243" t="s">
        <v>199</v>
      </c>
      <c r="E225" s="247"/>
      <c r="F225" s="249" t="s">
        <v>946</v>
      </c>
      <c r="G225" s="247"/>
      <c r="H225" s="250">
        <v>33.600000000000001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AT225" s="256" t="s">
        <v>199</v>
      </c>
      <c r="AU225" s="256" t="s">
        <v>90</v>
      </c>
      <c r="AV225" s="12" t="s">
        <v>90</v>
      </c>
      <c r="AW225" s="12" t="s">
        <v>4</v>
      </c>
      <c r="AX225" s="12" t="s">
        <v>88</v>
      </c>
      <c r="AY225" s="256" t="s">
        <v>176</v>
      </c>
    </row>
    <row r="226" s="1" customFormat="1" ht="24" customHeight="1">
      <c r="B226" s="37"/>
      <c r="C226" s="230" t="s">
        <v>382</v>
      </c>
      <c r="D226" s="230" t="s">
        <v>178</v>
      </c>
      <c r="E226" s="231" t="s">
        <v>419</v>
      </c>
      <c r="F226" s="232" t="s">
        <v>420</v>
      </c>
      <c r="G226" s="233" t="s">
        <v>195</v>
      </c>
      <c r="H226" s="234">
        <v>9.5999999999999996</v>
      </c>
      <c r="I226" s="235"/>
      <c r="J226" s="236">
        <f>ROUND(I226*H226,2)</f>
        <v>0</v>
      </c>
      <c r="K226" s="232" t="s">
        <v>182</v>
      </c>
      <c r="L226" s="42"/>
      <c r="M226" s="237" t="s">
        <v>1</v>
      </c>
      <c r="N226" s="238" t="s">
        <v>46</v>
      </c>
      <c r="O226" s="85"/>
      <c r="P226" s="239">
        <f>O226*H226</f>
        <v>0</v>
      </c>
      <c r="Q226" s="239">
        <v>0.50375000000000003</v>
      </c>
      <c r="R226" s="239">
        <f>Q226*H226</f>
        <v>4.8360000000000003</v>
      </c>
      <c r="S226" s="239">
        <v>0.5</v>
      </c>
      <c r="T226" s="240">
        <f>S226*H226</f>
        <v>4.7999999999999998</v>
      </c>
      <c r="AR226" s="241" t="s">
        <v>183</v>
      </c>
      <c r="AT226" s="241" t="s">
        <v>178</v>
      </c>
      <c r="AU226" s="241" t="s">
        <v>90</v>
      </c>
      <c r="AY226" s="15" t="s">
        <v>176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5" t="s">
        <v>88</v>
      </c>
      <c r="BK226" s="242">
        <f>ROUND(I226*H226,2)</f>
        <v>0</v>
      </c>
      <c r="BL226" s="15" t="s">
        <v>183</v>
      </c>
      <c r="BM226" s="241" t="s">
        <v>949</v>
      </c>
    </row>
    <row r="227" s="12" customFormat="1">
      <c r="B227" s="246"/>
      <c r="C227" s="247"/>
      <c r="D227" s="243" t="s">
        <v>199</v>
      </c>
      <c r="E227" s="248" t="s">
        <v>1</v>
      </c>
      <c r="F227" s="249" t="s">
        <v>950</v>
      </c>
      <c r="G227" s="247"/>
      <c r="H227" s="250">
        <v>9.5999999999999996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199</v>
      </c>
      <c r="AU227" s="256" t="s">
        <v>90</v>
      </c>
      <c r="AV227" s="12" t="s">
        <v>90</v>
      </c>
      <c r="AW227" s="12" t="s">
        <v>37</v>
      </c>
      <c r="AX227" s="12" t="s">
        <v>88</v>
      </c>
      <c r="AY227" s="256" t="s">
        <v>176</v>
      </c>
    </row>
    <row r="228" s="1" customFormat="1" ht="16.5" customHeight="1">
      <c r="B228" s="37"/>
      <c r="C228" s="230" t="s">
        <v>387</v>
      </c>
      <c r="D228" s="230" t="s">
        <v>178</v>
      </c>
      <c r="E228" s="231" t="s">
        <v>415</v>
      </c>
      <c r="F228" s="232" t="s">
        <v>416</v>
      </c>
      <c r="G228" s="233" t="s">
        <v>195</v>
      </c>
      <c r="H228" s="234">
        <v>9.5999999999999996</v>
      </c>
      <c r="I228" s="235"/>
      <c r="J228" s="236">
        <f>ROUND(I228*H228,2)</f>
        <v>0</v>
      </c>
      <c r="K228" s="232" t="s">
        <v>182</v>
      </c>
      <c r="L228" s="42"/>
      <c r="M228" s="237" t="s">
        <v>1</v>
      </c>
      <c r="N228" s="238" t="s">
        <v>46</v>
      </c>
      <c r="O228" s="85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AR228" s="241" t="s">
        <v>183</v>
      </c>
      <c r="AT228" s="241" t="s">
        <v>178</v>
      </c>
      <c r="AU228" s="241" t="s">
        <v>90</v>
      </c>
      <c r="AY228" s="15" t="s">
        <v>176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5" t="s">
        <v>88</v>
      </c>
      <c r="BK228" s="242">
        <f>ROUND(I228*H228,2)</f>
        <v>0</v>
      </c>
      <c r="BL228" s="15" t="s">
        <v>183</v>
      </c>
      <c r="BM228" s="241" t="s">
        <v>951</v>
      </c>
    </row>
    <row r="229" s="11" customFormat="1" ht="22.8" customHeight="1">
      <c r="B229" s="214"/>
      <c r="C229" s="215"/>
      <c r="D229" s="216" t="s">
        <v>80</v>
      </c>
      <c r="E229" s="228" t="s">
        <v>437</v>
      </c>
      <c r="F229" s="228" t="s">
        <v>438</v>
      </c>
      <c r="G229" s="215"/>
      <c r="H229" s="215"/>
      <c r="I229" s="218"/>
      <c r="J229" s="229">
        <f>BK229</f>
        <v>0</v>
      </c>
      <c r="K229" s="215"/>
      <c r="L229" s="220"/>
      <c r="M229" s="221"/>
      <c r="N229" s="222"/>
      <c r="O229" s="222"/>
      <c r="P229" s="223">
        <f>SUM(P230:P239)</f>
        <v>0</v>
      </c>
      <c r="Q229" s="222"/>
      <c r="R229" s="223">
        <f>SUM(R230:R239)</f>
        <v>0</v>
      </c>
      <c r="S229" s="222"/>
      <c r="T229" s="224">
        <f>SUM(T230:T239)</f>
        <v>0</v>
      </c>
      <c r="AR229" s="225" t="s">
        <v>88</v>
      </c>
      <c r="AT229" s="226" t="s">
        <v>80</v>
      </c>
      <c r="AU229" s="226" t="s">
        <v>88</v>
      </c>
      <c r="AY229" s="225" t="s">
        <v>176</v>
      </c>
      <c r="BK229" s="227">
        <f>SUM(BK230:BK239)</f>
        <v>0</v>
      </c>
    </row>
    <row r="230" s="1" customFormat="1" ht="24" customHeight="1">
      <c r="B230" s="37"/>
      <c r="C230" s="230" t="s">
        <v>392</v>
      </c>
      <c r="D230" s="230" t="s">
        <v>178</v>
      </c>
      <c r="E230" s="231" t="s">
        <v>440</v>
      </c>
      <c r="F230" s="232" t="s">
        <v>850</v>
      </c>
      <c r="G230" s="233" t="s">
        <v>284</v>
      </c>
      <c r="H230" s="234">
        <v>23.327000000000002</v>
      </c>
      <c r="I230" s="235"/>
      <c r="J230" s="236">
        <f>ROUND(I230*H230,2)</f>
        <v>0</v>
      </c>
      <c r="K230" s="232" t="s">
        <v>182</v>
      </c>
      <c r="L230" s="42"/>
      <c r="M230" s="237" t="s">
        <v>1</v>
      </c>
      <c r="N230" s="238" t="s">
        <v>46</v>
      </c>
      <c r="O230" s="85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AR230" s="241" t="s">
        <v>183</v>
      </c>
      <c r="AT230" s="241" t="s">
        <v>178</v>
      </c>
      <c r="AU230" s="241" t="s">
        <v>90</v>
      </c>
      <c r="AY230" s="15" t="s">
        <v>176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5" t="s">
        <v>88</v>
      </c>
      <c r="BK230" s="242">
        <f>ROUND(I230*H230,2)</f>
        <v>0</v>
      </c>
      <c r="BL230" s="15" t="s">
        <v>183</v>
      </c>
      <c r="BM230" s="241" t="s">
        <v>952</v>
      </c>
    </row>
    <row r="231" s="1" customFormat="1" ht="24" customHeight="1">
      <c r="B231" s="37"/>
      <c r="C231" s="230" t="s">
        <v>396</v>
      </c>
      <c r="D231" s="230" t="s">
        <v>178</v>
      </c>
      <c r="E231" s="231" t="s">
        <v>444</v>
      </c>
      <c r="F231" s="232" t="s">
        <v>445</v>
      </c>
      <c r="G231" s="233" t="s">
        <v>284</v>
      </c>
      <c r="H231" s="234">
        <v>0.59999999999999998</v>
      </c>
      <c r="I231" s="235"/>
      <c r="J231" s="236">
        <f>ROUND(I231*H231,2)</f>
        <v>0</v>
      </c>
      <c r="K231" s="232" t="s">
        <v>182</v>
      </c>
      <c r="L231" s="42"/>
      <c r="M231" s="237" t="s">
        <v>1</v>
      </c>
      <c r="N231" s="238" t="s">
        <v>46</v>
      </c>
      <c r="O231" s="85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AR231" s="241" t="s">
        <v>183</v>
      </c>
      <c r="AT231" s="241" t="s">
        <v>178</v>
      </c>
      <c r="AU231" s="241" t="s">
        <v>90</v>
      </c>
      <c r="AY231" s="15" t="s">
        <v>176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5" t="s">
        <v>88</v>
      </c>
      <c r="BK231" s="242">
        <f>ROUND(I231*H231,2)</f>
        <v>0</v>
      </c>
      <c r="BL231" s="15" t="s">
        <v>183</v>
      </c>
      <c r="BM231" s="241" t="s">
        <v>953</v>
      </c>
    </row>
    <row r="232" s="1" customFormat="1">
      <c r="B232" s="37"/>
      <c r="C232" s="38"/>
      <c r="D232" s="243" t="s">
        <v>197</v>
      </c>
      <c r="E232" s="38"/>
      <c r="F232" s="244" t="s">
        <v>447</v>
      </c>
      <c r="G232" s="38"/>
      <c r="H232" s="38"/>
      <c r="I232" s="148"/>
      <c r="J232" s="38"/>
      <c r="K232" s="38"/>
      <c r="L232" s="42"/>
      <c r="M232" s="245"/>
      <c r="N232" s="85"/>
      <c r="O232" s="85"/>
      <c r="P232" s="85"/>
      <c r="Q232" s="85"/>
      <c r="R232" s="85"/>
      <c r="S232" s="85"/>
      <c r="T232" s="86"/>
      <c r="AT232" s="15" t="s">
        <v>197</v>
      </c>
      <c r="AU232" s="15" t="s">
        <v>90</v>
      </c>
    </row>
    <row r="233" s="12" customFormat="1">
      <c r="B233" s="246"/>
      <c r="C233" s="247"/>
      <c r="D233" s="243" t="s">
        <v>199</v>
      </c>
      <c r="E233" s="248" t="s">
        <v>1</v>
      </c>
      <c r="F233" s="249" t="s">
        <v>448</v>
      </c>
      <c r="G233" s="247"/>
      <c r="H233" s="250">
        <v>0.59999999999999998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AT233" s="256" t="s">
        <v>199</v>
      </c>
      <c r="AU233" s="256" t="s">
        <v>90</v>
      </c>
      <c r="AV233" s="12" t="s">
        <v>90</v>
      </c>
      <c r="AW233" s="12" t="s">
        <v>37</v>
      </c>
      <c r="AX233" s="12" t="s">
        <v>88</v>
      </c>
      <c r="AY233" s="256" t="s">
        <v>176</v>
      </c>
    </row>
    <row r="234" s="1" customFormat="1" ht="24" customHeight="1">
      <c r="B234" s="37"/>
      <c r="C234" s="230" t="s">
        <v>401</v>
      </c>
      <c r="D234" s="230" t="s">
        <v>178</v>
      </c>
      <c r="E234" s="231" t="s">
        <v>852</v>
      </c>
      <c r="F234" s="232" t="s">
        <v>853</v>
      </c>
      <c r="G234" s="233" t="s">
        <v>284</v>
      </c>
      <c r="H234" s="234">
        <v>9.1329999999999991</v>
      </c>
      <c r="I234" s="235"/>
      <c r="J234" s="236">
        <f>ROUND(I234*H234,2)</f>
        <v>0</v>
      </c>
      <c r="K234" s="232" t="s">
        <v>182</v>
      </c>
      <c r="L234" s="42"/>
      <c r="M234" s="237" t="s">
        <v>1</v>
      </c>
      <c r="N234" s="238" t="s">
        <v>46</v>
      </c>
      <c r="O234" s="85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AR234" s="241" t="s">
        <v>183</v>
      </c>
      <c r="AT234" s="241" t="s">
        <v>178</v>
      </c>
      <c r="AU234" s="241" t="s">
        <v>90</v>
      </c>
      <c r="AY234" s="15" t="s">
        <v>176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5" t="s">
        <v>88</v>
      </c>
      <c r="BK234" s="242">
        <f>ROUND(I234*H234,2)</f>
        <v>0</v>
      </c>
      <c r="BL234" s="15" t="s">
        <v>183</v>
      </c>
      <c r="BM234" s="241" t="s">
        <v>954</v>
      </c>
    </row>
    <row r="235" s="12" customFormat="1">
      <c r="B235" s="246"/>
      <c r="C235" s="247"/>
      <c r="D235" s="243" t="s">
        <v>199</v>
      </c>
      <c r="E235" s="248" t="s">
        <v>1</v>
      </c>
      <c r="F235" s="249" t="s">
        <v>955</v>
      </c>
      <c r="G235" s="247"/>
      <c r="H235" s="250">
        <v>9.1329999999999991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AT235" s="256" t="s">
        <v>199</v>
      </c>
      <c r="AU235" s="256" t="s">
        <v>90</v>
      </c>
      <c r="AV235" s="12" t="s">
        <v>90</v>
      </c>
      <c r="AW235" s="12" t="s">
        <v>37</v>
      </c>
      <c r="AX235" s="12" t="s">
        <v>88</v>
      </c>
      <c r="AY235" s="256" t="s">
        <v>176</v>
      </c>
    </row>
    <row r="236" s="1" customFormat="1" ht="24" customHeight="1">
      <c r="B236" s="37"/>
      <c r="C236" s="230" t="s">
        <v>405</v>
      </c>
      <c r="D236" s="230" t="s">
        <v>178</v>
      </c>
      <c r="E236" s="231" t="s">
        <v>462</v>
      </c>
      <c r="F236" s="232" t="s">
        <v>463</v>
      </c>
      <c r="G236" s="233" t="s">
        <v>284</v>
      </c>
      <c r="H236" s="234">
        <v>182.66</v>
      </c>
      <c r="I236" s="235"/>
      <c r="J236" s="236">
        <f>ROUND(I236*H236,2)</f>
        <v>0</v>
      </c>
      <c r="K236" s="232" t="s">
        <v>182</v>
      </c>
      <c r="L236" s="42"/>
      <c r="M236" s="237" t="s">
        <v>1</v>
      </c>
      <c r="N236" s="238" t="s">
        <v>46</v>
      </c>
      <c r="O236" s="85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AR236" s="241" t="s">
        <v>183</v>
      </c>
      <c r="AT236" s="241" t="s">
        <v>178</v>
      </c>
      <c r="AU236" s="241" t="s">
        <v>90</v>
      </c>
      <c r="AY236" s="15" t="s">
        <v>176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5" t="s">
        <v>88</v>
      </c>
      <c r="BK236" s="242">
        <f>ROUND(I236*H236,2)</f>
        <v>0</v>
      </c>
      <c r="BL236" s="15" t="s">
        <v>183</v>
      </c>
      <c r="BM236" s="241" t="s">
        <v>956</v>
      </c>
    </row>
    <row r="237" s="12" customFormat="1">
      <c r="B237" s="246"/>
      <c r="C237" s="247"/>
      <c r="D237" s="243" t="s">
        <v>199</v>
      </c>
      <c r="E237" s="248" t="s">
        <v>1</v>
      </c>
      <c r="F237" s="249" t="s">
        <v>957</v>
      </c>
      <c r="G237" s="247"/>
      <c r="H237" s="250">
        <v>182.66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AT237" s="256" t="s">
        <v>199</v>
      </c>
      <c r="AU237" s="256" t="s">
        <v>90</v>
      </c>
      <c r="AV237" s="12" t="s">
        <v>90</v>
      </c>
      <c r="AW237" s="12" t="s">
        <v>37</v>
      </c>
      <c r="AX237" s="12" t="s">
        <v>88</v>
      </c>
      <c r="AY237" s="256" t="s">
        <v>176</v>
      </c>
    </row>
    <row r="238" s="1" customFormat="1" ht="24" customHeight="1">
      <c r="B238" s="37"/>
      <c r="C238" s="230" t="s">
        <v>410</v>
      </c>
      <c r="D238" s="230" t="s">
        <v>178</v>
      </c>
      <c r="E238" s="231" t="s">
        <v>467</v>
      </c>
      <c r="F238" s="232" t="s">
        <v>468</v>
      </c>
      <c r="G238" s="233" t="s">
        <v>284</v>
      </c>
      <c r="H238" s="234">
        <v>23.327000000000002</v>
      </c>
      <c r="I238" s="235"/>
      <c r="J238" s="236">
        <f>ROUND(I238*H238,2)</f>
        <v>0</v>
      </c>
      <c r="K238" s="232" t="s">
        <v>182</v>
      </c>
      <c r="L238" s="42"/>
      <c r="M238" s="237" t="s">
        <v>1</v>
      </c>
      <c r="N238" s="238" t="s">
        <v>46</v>
      </c>
      <c r="O238" s="85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AR238" s="241" t="s">
        <v>183</v>
      </c>
      <c r="AT238" s="241" t="s">
        <v>178</v>
      </c>
      <c r="AU238" s="241" t="s">
        <v>90</v>
      </c>
      <c r="AY238" s="15" t="s">
        <v>176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5" t="s">
        <v>88</v>
      </c>
      <c r="BK238" s="242">
        <f>ROUND(I238*H238,2)</f>
        <v>0</v>
      </c>
      <c r="BL238" s="15" t="s">
        <v>183</v>
      </c>
      <c r="BM238" s="241" t="s">
        <v>958</v>
      </c>
    </row>
    <row r="239" s="1" customFormat="1" ht="16.5" customHeight="1">
      <c r="B239" s="37"/>
      <c r="C239" s="230" t="s">
        <v>414</v>
      </c>
      <c r="D239" s="230" t="s">
        <v>178</v>
      </c>
      <c r="E239" s="231" t="s">
        <v>766</v>
      </c>
      <c r="F239" s="232" t="s">
        <v>767</v>
      </c>
      <c r="G239" s="233" t="s">
        <v>284</v>
      </c>
      <c r="H239" s="234">
        <v>23.327000000000002</v>
      </c>
      <c r="I239" s="235"/>
      <c r="J239" s="236">
        <f>ROUND(I239*H239,2)</f>
        <v>0</v>
      </c>
      <c r="K239" s="232" t="s">
        <v>182</v>
      </c>
      <c r="L239" s="42"/>
      <c r="M239" s="237" t="s">
        <v>1</v>
      </c>
      <c r="N239" s="238" t="s">
        <v>46</v>
      </c>
      <c r="O239" s="85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AR239" s="241" t="s">
        <v>183</v>
      </c>
      <c r="AT239" s="241" t="s">
        <v>178</v>
      </c>
      <c r="AU239" s="241" t="s">
        <v>90</v>
      </c>
      <c r="AY239" s="15" t="s">
        <v>176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5" t="s">
        <v>88</v>
      </c>
      <c r="BK239" s="242">
        <f>ROUND(I239*H239,2)</f>
        <v>0</v>
      </c>
      <c r="BL239" s="15" t="s">
        <v>183</v>
      </c>
      <c r="BM239" s="241" t="s">
        <v>959</v>
      </c>
    </row>
    <row r="240" s="11" customFormat="1" ht="22.8" customHeight="1">
      <c r="B240" s="214"/>
      <c r="C240" s="215"/>
      <c r="D240" s="216" t="s">
        <v>80</v>
      </c>
      <c r="E240" s="228" t="s">
        <v>470</v>
      </c>
      <c r="F240" s="228" t="s">
        <v>471</v>
      </c>
      <c r="G240" s="215"/>
      <c r="H240" s="215"/>
      <c r="I240" s="218"/>
      <c r="J240" s="229">
        <f>BK240</f>
        <v>0</v>
      </c>
      <c r="K240" s="215"/>
      <c r="L240" s="220"/>
      <c r="M240" s="221"/>
      <c r="N240" s="222"/>
      <c r="O240" s="222"/>
      <c r="P240" s="223">
        <f>SUM(P241:P243)</f>
        <v>0</v>
      </c>
      <c r="Q240" s="222"/>
      <c r="R240" s="223">
        <f>SUM(R241:R243)</f>
        <v>0</v>
      </c>
      <c r="S240" s="222"/>
      <c r="T240" s="224">
        <f>SUM(T241:T243)</f>
        <v>0</v>
      </c>
      <c r="AR240" s="225" t="s">
        <v>88</v>
      </c>
      <c r="AT240" s="226" t="s">
        <v>80</v>
      </c>
      <c r="AU240" s="226" t="s">
        <v>88</v>
      </c>
      <c r="AY240" s="225" t="s">
        <v>176</v>
      </c>
      <c r="BK240" s="227">
        <f>SUM(BK241:BK243)</f>
        <v>0</v>
      </c>
    </row>
    <row r="241" s="1" customFormat="1" ht="24" customHeight="1">
      <c r="B241" s="37"/>
      <c r="C241" s="230" t="s">
        <v>418</v>
      </c>
      <c r="D241" s="230" t="s">
        <v>178</v>
      </c>
      <c r="E241" s="231" t="s">
        <v>477</v>
      </c>
      <c r="F241" s="232" t="s">
        <v>478</v>
      </c>
      <c r="G241" s="233" t="s">
        <v>284</v>
      </c>
      <c r="H241" s="234">
        <v>57.963000000000001</v>
      </c>
      <c r="I241" s="235"/>
      <c r="J241" s="236">
        <f>ROUND(I241*H241,2)</f>
        <v>0</v>
      </c>
      <c r="K241" s="232" t="s">
        <v>182</v>
      </c>
      <c r="L241" s="42"/>
      <c r="M241" s="237" t="s">
        <v>1</v>
      </c>
      <c r="N241" s="238" t="s">
        <v>46</v>
      </c>
      <c r="O241" s="85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AR241" s="241" t="s">
        <v>183</v>
      </c>
      <c r="AT241" s="241" t="s">
        <v>178</v>
      </c>
      <c r="AU241" s="241" t="s">
        <v>90</v>
      </c>
      <c r="AY241" s="15" t="s">
        <v>176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5" t="s">
        <v>88</v>
      </c>
      <c r="BK241" s="242">
        <f>ROUND(I241*H241,2)</f>
        <v>0</v>
      </c>
      <c r="BL241" s="15" t="s">
        <v>183</v>
      </c>
      <c r="BM241" s="241" t="s">
        <v>960</v>
      </c>
    </row>
    <row r="242" s="1" customFormat="1" ht="24" customHeight="1">
      <c r="B242" s="37"/>
      <c r="C242" s="230" t="s">
        <v>423</v>
      </c>
      <c r="D242" s="230" t="s">
        <v>178</v>
      </c>
      <c r="E242" s="231" t="s">
        <v>481</v>
      </c>
      <c r="F242" s="232" t="s">
        <v>482</v>
      </c>
      <c r="G242" s="233" t="s">
        <v>284</v>
      </c>
      <c r="H242" s="234">
        <v>115.926</v>
      </c>
      <c r="I242" s="235"/>
      <c r="J242" s="236">
        <f>ROUND(I242*H242,2)</f>
        <v>0</v>
      </c>
      <c r="K242" s="232" t="s">
        <v>182</v>
      </c>
      <c r="L242" s="42"/>
      <c r="M242" s="237" t="s">
        <v>1</v>
      </c>
      <c r="N242" s="238" t="s">
        <v>46</v>
      </c>
      <c r="O242" s="85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AR242" s="241" t="s">
        <v>183</v>
      </c>
      <c r="AT242" s="241" t="s">
        <v>178</v>
      </c>
      <c r="AU242" s="241" t="s">
        <v>90</v>
      </c>
      <c r="AY242" s="15" t="s">
        <v>176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5" t="s">
        <v>88</v>
      </c>
      <c r="BK242" s="242">
        <f>ROUND(I242*H242,2)</f>
        <v>0</v>
      </c>
      <c r="BL242" s="15" t="s">
        <v>183</v>
      </c>
      <c r="BM242" s="241" t="s">
        <v>961</v>
      </c>
    </row>
    <row r="243" s="12" customFormat="1">
      <c r="B243" s="246"/>
      <c r="C243" s="247"/>
      <c r="D243" s="243" t="s">
        <v>199</v>
      </c>
      <c r="E243" s="247"/>
      <c r="F243" s="249" t="s">
        <v>962</v>
      </c>
      <c r="G243" s="247"/>
      <c r="H243" s="250">
        <v>115.926</v>
      </c>
      <c r="I243" s="251"/>
      <c r="J243" s="247"/>
      <c r="K243" s="247"/>
      <c r="L243" s="252"/>
      <c r="M243" s="278"/>
      <c r="N243" s="279"/>
      <c r="O243" s="279"/>
      <c r="P243" s="279"/>
      <c r="Q243" s="279"/>
      <c r="R243" s="279"/>
      <c r="S243" s="279"/>
      <c r="T243" s="280"/>
      <c r="AT243" s="256" t="s">
        <v>199</v>
      </c>
      <c r="AU243" s="256" t="s">
        <v>90</v>
      </c>
      <c r="AV243" s="12" t="s">
        <v>90</v>
      </c>
      <c r="AW243" s="12" t="s">
        <v>4</v>
      </c>
      <c r="AX243" s="12" t="s">
        <v>88</v>
      </c>
      <c r="AY243" s="256" t="s">
        <v>176</v>
      </c>
    </row>
    <row r="244" s="1" customFormat="1" ht="6.96" customHeight="1">
      <c r="B244" s="60"/>
      <c r="C244" s="61"/>
      <c r="D244" s="61"/>
      <c r="E244" s="61"/>
      <c r="F244" s="61"/>
      <c r="G244" s="61"/>
      <c r="H244" s="61"/>
      <c r="I244" s="181"/>
      <c r="J244" s="61"/>
      <c r="K244" s="61"/>
      <c r="L244" s="42"/>
    </row>
  </sheetData>
  <sheetProtection sheet="1" autoFilter="0" formatColumns="0" formatRows="0" objects="1" scenarios="1" spinCount="100000" saltValue="7xsDOlkalA+WHbMoHCkpTowSGPX07Oon2UHx2CQjxDm1xMGrYTU3y5Zfo8ObaDwqbfxD0tNgf+lkbVN4VH3UMw==" hashValue="hh9EZJKkftcI13UtD3Fsv4p8kHmekkqxvDbb2IqsqqBGTsNf01AMrVAyrkFAGqIHuZnOR1aZXhmW//hB/0jInA==" algorithmName="SHA-512" password="CC35"/>
  <autoFilter ref="C127:K2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123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90</v>
      </c>
    </row>
    <row r="4" ht="24.96" customHeight="1">
      <c r="B4" s="18"/>
      <c r="D4" s="144" t="s">
        <v>142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zakázky'!K6</f>
        <v>Oprava mostních objektů v úseku Hlinsko v čechách - Žďárec u Skutče</v>
      </c>
      <c r="F7" s="146"/>
      <c r="G7" s="146"/>
      <c r="H7" s="146"/>
      <c r="L7" s="18"/>
    </row>
    <row r="8" ht="12" customHeight="1">
      <c r="B8" s="18"/>
      <c r="D8" s="146" t="s">
        <v>143</v>
      </c>
      <c r="L8" s="18"/>
    </row>
    <row r="9" s="1" customFormat="1" ht="16.5" customHeight="1">
      <c r="B9" s="42"/>
      <c r="E9" s="147" t="s">
        <v>868</v>
      </c>
      <c r="F9" s="1"/>
      <c r="G9" s="1"/>
      <c r="H9" s="1"/>
      <c r="I9" s="148"/>
      <c r="L9" s="42"/>
    </row>
    <row r="10" s="1" customFormat="1" ht="12" customHeight="1">
      <c r="B10" s="42"/>
      <c r="D10" s="146" t="s">
        <v>145</v>
      </c>
      <c r="I10" s="148"/>
      <c r="L10" s="42"/>
    </row>
    <row r="11" s="1" customFormat="1" ht="36.96" customHeight="1">
      <c r="B11" s="42"/>
      <c r="E11" s="149" t="s">
        <v>963</v>
      </c>
      <c r="F11" s="1"/>
      <c r="G11" s="1"/>
      <c r="H11" s="1"/>
      <c r="I11" s="148"/>
      <c r="L11" s="42"/>
    </row>
    <row r="12" s="1" customFormat="1">
      <c r="B12" s="42"/>
      <c r="I12" s="148"/>
      <c r="L12" s="42"/>
    </row>
    <row r="13" s="1" customFormat="1" ht="12" customHeight="1">
      <c r="B13" s="42"/>
      <c r="D13" s="146" t="s">
        <v>18</v>
      </c>
      <c r="F13" s="135" t="s">
        <v>19</v>
      </c>
      <c r="I13" s="150" t="s">
        <v>20</v>
      </c>
      <c r="J13" s="135" t="s">
        <v>1</v>
      </c>
      <c r="L13" s="42"/>
    </row>
    <row r="14" s="1" customFormat="1" ht="12" customHeight="1">
      <c r="B14" s="42"/>
      <c r="D14" s="146" t="s">
        <v>22</v>
      </c>
      <c r="F14" s="135" t="s">
        <v>23</v>
      </c>
      <c r="I14" s="150" t="s">
        <v>24</v>
      </c>
      <c r="J14" s="151" t="str">
        <f>'Rekapitulace zakázky'!AN8</f>
        <v>29. 5. 2019</v>
      </c>
      <c r="L14" s="42"/>
    </row>
    <row r="15" s="1" customFormat="1" ht="10.8" customHeight="1">
      <c r="B15" s="42"/>
      <c r="I15" s="148"/>
      <c r="L15" s="42"/>
    </row>
    <row r="16" s="1" customFormat="1" ht="12" customHeight="1">
      <c r="B16" s="42"/>
      <c r="D16" s="146" t="s">
        <v>28</v>
      </c>
      <c r="I16" s="150" t="s">
        <v>29</v>
      </c>
      <c r="J16" s="135" t="str">
        <f>IF('Rekapitulace zakázky'!AN10="","",'Rekapitulace zakázky'!AN10)</f>
        <v>70994234</v>
      </c>
      <c r="L16" s="42"/>
    </row>
    <row r="17" s="1" customFormat="1" ht="18" customHeight="1">
      <c r="B17" s="42"/>
      <c r="E17" s="135" t="str">
        <f>IF('Rekapitulace zakázky'!E11="","",'Rekapitulace zakázky'!E11)</f>
        <v>SŽDC s.o., OŘ Hradec Králové</v>
      </c>
      <c r="I17" s="150" t="s">
        <v>32</v>
      </c>
      <c r="J17" s="135" t="str">
        <f>IF('Rekapitulace zakázky'!AN11="","",'Rekapitulace zakázky'!AN11)</f>
        <v>CZ70994234</v>
      </c>
      <c r="L17" s="42"/>
    </row>
    <row r="18" s="1" customFormat="1" ht="6.96" customHeight="1">
      <c r="B18" s="42"/>
      <c r="I18" s="148"/>
      <c r="L18" s="42"/>
    </row>
    <row r="19" s="1" customFormat="1" ht="12" customHeight="1">
      <c r="B19" s="42"/>
      <c r="D19" s="146" t="s">
        <v>34</v>
      </c>
      <c r="I19" s="150" t="s">
        <v>29</v>
      </c>
      <c r="J19" s="31" t="str">
        <f>'Rekapitulace zakázky'!AN13</f>
        <v>Vyplň údaj</v>
      </c>
      <c r="L19" s="42"/>
    </row>
    <row r="20" s="1" customFormat="1" ht="18" customHeight="1">
      <c r="B20" s="42"/>
      <c r="E20" s="31" t="str">
        <f>'Rekapitulace zakázky'!E14</f>
        <v>Vyplň údaj</v>
      </c>
      <c r="F20" s="135"/>
      <c r="G20" s="135"/>
      <c r="H20" s="135"/>
      <c r="I20" s="150" t="s">
        <v>32</v>
      </c>
      <c r="J20" s="31" t="str">
        <f>'Rekapitulace zakázky'!AN14</f>
        <v>Vyplň údaj</v>
      </c>
      <c r="L20" s="42"/>
    </row>
    <row r="21" s="1" customFormat="1" ht="6.96" customHeight="1">
      <c r="B21" s="42"/>
      <c r="I21" s="148"/>
      <c r="L21" s="42"/>
    </row>
    <row r="22" s="1" customFormat="1" ht="12" customHeight="1">
      <c r="B22" s="42"/>
      <c r="D22" s="146" t="s">
        <v>36</v>
      </c>
      <c r="I22" s="150" t="s">
        <v>29</v>
      </c>
      <c r="J22" s="135" t="str">
        <f>IF('Rekapitulace zakázky'!AN16="","",'Rekapitulace zakázky'!AN16)</f>
        <v/>
      </c>
      <c r="L22" s="42"/>
    </row>
    <row r="23" s="1" customFormat="1" ht="18" customHeight="1">
      <c r="B23" s="42"/>
      <c r="E23" s="135" t="str">
        <f>IF('Rekapitulace zakázky'!E17="","",'Rekapitulace zakázky'!E17)</f>
        <v xml:space="preserve"> </v>
      </c>
      <c r="I23" s="150" t="s">
        <v>32</v>
      </c>
      <c r="J23" s="135" t="str">
        <f>IF('Rekapitulace zakázky'!AN17="","",'Rekapitulace zakázky'!AN17)</f>
        <v/>
      </c>
      <c r="L23" s="42"/>
    </row>
    <row r="24" s="1" customFormat="1" ht="6.96" customHeight="1">
      <c r="B24" s="42"/>
      <c r="I24" s="148"/>
      <c r="L24" s="42"/>
    </row>
    <row r="25" s="1" customFormat="1" ht="12" customHeight="1">
      <c r="B25" s="42"/>
      <c r="D25" s="146" t="s">
        <v>38</v>
      </c>
      <c r="I25" s="150" t="s">
        <v>29</v>
      </c>
      <c r="J25" s="135" t="str">
        <f>IF('Rekapitulace zakázky'!AN19="","",'Rekapitulace zakázky'!AN19)</f>
        <v/>
      </c>
      <c r="L25" s="42"/>
    </row>
    <row r="26" s="1" customFormat="1" ht="18" customHeight="1">
      <c r="B26" s="42"/>
      <c r="E26" s="135" t="str">
        <f>IF('Rekapitulace zakázky'!E20="","",'Rekapitulace zakázky'!E20)</f>
        <v xml:space="preserve"> </v>
      </c>
      <c r="I26" s="150" t="s">
        <v>32</v>
      </c>
      <c r="J26" s="135" t="str">
        <f>IF('Rekapitulace zakázky'!AN20="","",'Rekapitulace zakázky'!AN20)</f>
        <v/>
      </c>
      <c r="L26" s="42"/>
    </row>
    <row r="27" s="1" customFormat="1" ht="6.96" customHeight="1">
      <c r="B27" s="42"/>
      <c r="I27" s="148"/>
      <c r="L27" s="42"/>
    </row>
    <row r="28" s="1" customFormat="1" ht="12" customHeight="1">
      <c r="B28" s="42"/>
      <c r="D28" s="146" t="s">
        <v>39</v>
      </c>
      <c r="I28" s="148"/>
      <c r="L28" s="42"/>
    </row>
    <row r="29" s="7" customFormat="1" ht="16.5" customHeight="1">
      <c r="B29" s="152"/>
      <c r="E29" s="153" t="s">
        <v>1</v>
      </c>
      <c r="F29" s="153"/>
      <c r="G29" s="153"/>
      <c r="H29" s="153"/>
      <c r="I29" s="154"/>
      <c r="L29" s="152"/>
    </row>
    <row r="30" s="1" customFormat="1" ht="6.96" customHeight="1">
      <c r="B30" s="42"/>
      <c r="I30" s="148"/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55"/>
      <c r="J31" s="77"/>
      <c r="K31" s="77"/>
      <c r="L31" s="42"/>
    </row>
    <row r="32" s="1" customFormat="1" ht="25.44" customHeight="1">
      <c r="B32" s="42"/>
      <c r="D32" s="156" t="s">
        <v>41</v>
      </c>
      <c r="I32" s="148"/>
      <c r="J32" s="157">
        <f>ROUND(J129, 2)</f>
        <v>0</v>
      </c>
      <c r="L32" s="42"/>
    </row>
    <row r="33" s="1" customFormat="1" ht="6.96" customHeight="1">
      <c r="B33" s="42"/>
      <c r="D33" s="77"/>
      <c r="E33" s="77"/>
      <c r="F33" s="77"/>
      <c r="G33" s="77"/>
      <c r="H33" s="77"/>
      <c r="I33" s="155"/>
      <c r="J33" s="77"/>
      <c r="K33" s="77"/>
      <c r="L33" s="42"/>
    </row>
    <row r="34" s="1" customFormat="1" ht="14.4" customHeight="1">
      <c r="B34" s="42"/>
      <c r="F34" s="158" t="s">
        <v>43</v>
      </c>
      <c r="I34" s="159" t="s">
        <v>42</v>
      </c>
      <c r="J34" s="158" t="s">
        <v>44</v>
      </c>
      <c r="L34" s="42"/>
    </row>
    <row r="35" s="1" customFormat="1" ht="14.4" customHeight="1">
      <c r="B35" s="42"/>
      <c r="D35" s="160" t="s">
        <v>45</v>
      </c>
      <c r="E35" s="146" t="s">
        <v>46</v>
      </c>
      <c r="F35" s="161">
        <f>ROUND((SUM(BE129:BE154)),  2)</f>
        <v>0</v>
      </c>
      <c r="I35" s="162">
        <v>0.20999999999999999</v>
      </c>
      <c r="J35" s="161">
        <f>ROUND(((SUM(BE129:BE154))*I35),  2)</f>
        <v>0</v>
      </c>
      <c r="L35" s="42"/>
    </row>
    <row r="36" s="1" customFormat="1" ht="14.4" customHeight="1">
      <c r="B36" s="42"/>
      <c r="E36" s="146" t="s">
        <v>47</v>
      </c>
      <c r="F36" s="161">
        <f>ROUND((SUM(BF129:BF154)),  2)</f>
        <v>0</v>
      </c>
      <c r="I36" s="162">
        <v>0.14999999999999999</v>
      </c>
      <c r="J36" s="161">
        <f>ROUND(((SUM(BF129:BF154))*I36),  2)</f>
        <v>0</v>
      </c>
      <c r="L36" s="42"/>
    </row>
    <row r="37" hidden="1" s="1" customFormat="1" ht="14.4" customHeight="1">
      <c r="B37" s="42"/>
      <c r="E37" s="146" t="s">
        <v>48</v>
      </c>
      <c r="F37" s="161">
        <f>ROUND((SUM(BG129:BG154)),  2)</f>
        <v>0</v>
      </c>
      <c r="I37" s="162">
        <v>0.20999999999999999</v>
      </c>
      <c r="J37" s="161">
        <f>0</f>
        <v>0</v>
      </c>
      <c r="L37" s="42"/>
    </row>
    <row r="38" hidden="1" s="1" customFormat="1" ht="14.4" customHeight="1">
      <c r="B38" s="42"/>
      <c r="E38" s="146" t="s">
        <v>49</v>
      </c>
      <c r="F38" s="161">
        <f>ROUND((SUM(BH129:BH154)),  2)</f>
        <v>0</v>
      </c>
      <c r="I38" s="162">
        <v>0.14999999999999999</v>
      </c>
      <c r="J38" s="161">
        <f>0</f>
        <v>0</v>
      </c>
      <c r="L38" s="42"/>
    </row>
    <row r="39" hidden="1" s="1" customFormat="1" ht="14.4" customHeight="1">
      <c r="B39" s="42"/>
      <c r="E39" s="146" t="s">
        <v>50</v>
      </c>
      <c r="F39" s="161">
        <f>ROUND((SUM(BI129:BI154)),  2)</f>
        <v>0</v>
      </c>
      <c r="I39" s="162">
        <v>0</v>
      </c>
      <c r="J39" s="161">
        <f>0</f>
        <v>0</v>
      </c>
      <c r="L39" s="42"/>
    </row>
    <row r="40" s="1" customFormat="1" ht="6.96" customHeight="1">
      <c r="B40" s="42"/>
      <c r="I40" s="148"/>
      <c r="L40" s="42"/>
    </row>
    <row r="41" s="1" customFormat="1" ht="25.44" customHeight="1">
      <c r="B41" s="42"/>
      <c r="C41" s="163"/>
      <c r="D41" s="164" t="s">
        <v>51</v>
      </c>
      <c r="E41" s="165"/>
      <c r="F41" s="165"/>
      <c r="G41" s="166" t="s">
        <v>52</v>
      </c>
      <c r="H41" s="167" t="s">
        <v>53</v>
      </c>
      <c r="I41" s="168"/>
      <c r="J41" s="169">
        <f>SUM(J32:J39)</f>
        <v>0</v>
      </c>
      <c r="K41" s="170"/>
      <c r="L41" s="42"/>
    </row>
    <row r="42" s="1" customFormat="1" ht="14.4" customHeight="1">
      <c r="B42" s="42"/>
      <c r="I42" s="148"/>
      <c r="L42" s="42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2"/>
      <c r="D50" s="171" t="s">
        <v>54</v>
      </c>
      <c r="E50" s="172"/>
      <c r="F50" s="172"/>
      <c r="G50" s="171" t="s">
        <v>55</v>
      </c>
      <c r="H50" s="172"/>
      <c r="I50" s="173"/>
      <c r="J50" s="172"/>
      <c r="K50" s="172"/>
      <c r="L50" s="4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2"/>
      <c r="D61" s="174" t="s">
        <v>56</v>
      </c>
      <c r="E61" s="175"/>
      <c r="F61" s="176" t="s">
        <v>57</v>
      </c>
      <c r="G61" s="174" t="s">
        <v>56</v>
      </c>
      <c r="H61" s="175"/>
      <c r="I61" s="177"/>
      <c r="J61" s="178" t="s">
        <v>57</v>
      </c>
      <c r="K61" s="175"/>
      <c r="L61" s="42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2"/>
      <c r="D65" s="171" t="s">
        <v>58</v>
      </c>
      <c r="E65" s="172"/>
      <c r="F65" s="172"/>
      <c r="G65" s="171" t="s">
        <v>59</v>
      </c>
      <c r="H65" s="172"/>
      <c r="I65" s="173"/>
      <c r="J65" s="172"/>
      <c r="K65" s="172"/>
      <c r="L65" s="42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2"/>
      <c r="D76" s="174" t="s">
        <v>56</v>
      </c>
      <c r="E76" s="175"/>
      <c r="F76" s="176" t="s">
        <v>57</v>
      </c>
      <c r="G76" s="174" t="s">
        <v>56</v>
      </c>
      <c r="H76" s="175"/>
      <c r="I76" s="177"/>
      <c r="J76" s="178" t="s">
        <v>57</v>
      </c>
      <c r="K76" s="175"/>
      <c r="L76" s="42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2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2"/>
    </row>
    <row r="82" s="1" customFormat="1" ht="24.96" customHeight="1">
      <c r="B82" s="37"/>
      <c r="C82" s="21" t="s">
        <v>147</v>
      </c>
      <c r="D82" s="38"/>
      <c r="E82" s="38"/>
      <c r="F82" s="38"/>
      <c r="G82" s="38"/>
      <c r="H82" s="38"/>
      <c r="I82" s="14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8"/>
      <c r="J83" s="38"/>
      <c r="K83" s="38"/>
      <c r="L83" s="42"/>
    </row>
    <row r="84" s="1" customFormat="1" ht="12" customHeight="1">
      <c r="B84" s="37"/>
      <c r="C84" s="30" t="s">
        <v>16</v>
      </c>
      <c r="D84" s="38"/>
      <c r="E84" s="38"/>
      <c r="F84" s="38"/>
      <c r="G84" s="38"/>
      <c r="H84" s="38"/>
      <c r="I84" s="148"/>
      <c r="J84" s="38"/>
      <c r="K84" s="38"/>
      <c r="L84" s="42"/>
    </row>
    <row r="85" s="1" customFormat="1" ht="16.5" customHeight="1">
      <c r="B85" s="37"/>
      <c r="C85" s="38"/>
      <c r="D85" s="38"/>
      <c r="E85" s="185" t="str">
        <f>E7</f>
        <v>Oprava mostních objektů v úseku Hlinsko v čechách - Žďárec u Skutče</v>
      </c>
      <c r="F85" s="30"/>
      <c r="G85" s="30"/>
      <c r="H85" s="30"/>
      <c r="I85" s="148"/>
      <c r="J85" s="38"/>
      <c r="K85" s="38"/>
      <c r="L85" s="42"/>
    </row>
    <row r="86" ht="12" customHeight="1">
      <c r="B86" s="19"/>
      <c r="C86" s="30" t="s">
        <v>143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7"/>
      <c r="C87" s="38"/>
      <c r="D87" s="38"/>
      <c r="E87" s="185" t="s">
        <v>868</v>
      </c>
      <c r="F87" s="38"/>
      <c r="G87" s="38"/>
      <c r="H87" s="38"/>
      <c r="I87" s="148"/>
      <c r="J87" s="38"/>
      <c r="K87" s="38"/>
      <c r="L87" s="42"/>
    </row>
    <row r="88" s="1" customFormat="1" ht="12" customHeight="1">
      <c r="B88" s="37"/>
      <c r="C88" s="30" t="s">
        <v>145</v>
      </c>
      <c r="D88" s="38"/>
      <c r="E88" s="38"/>
      <c r="F88" s="38"/>
      <c r="G88" s="38"/>
      <c r="H88" s="38"/>
      <c r="I88" s="148"/>
      <c r="J88" s="38"/>
      <c r="K88" s="38"/>
      <c r="L88" s="42"/>
    </row>
    <row r="89" s="1" customFormat="1" ht="16.5" customHeight="1">
      <c r="B89" s="37"/>
      <c r="C89" s="38"/>
      <c r="D89" s="38"/>
      <c r="E89" s="70" t="str">
        <f>E11</f>
        <v>SO 04 - VRN - Most v km 48,504</v>
      </c>
      <c r="F89" s="38"/>
      <c r="G89" s="38"/>
      <c r="H89" s="38"/>
      <c r="I89" s="148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8"/>
      <c r="J90" s="38"/>
      <c r="K90" s="38"/>
      <c r="L90" s="42"/>
    </row>
    <row r="91" s="1" customFormat="1" ht="12" customHeight="1">
      <c r="B91" s="37"/>
      <c r="C91" s="30" t="s">
        <v>22</v>
      </c>
      <c r="D91" s="38"/>
      <c r="E91" s="38"/>
      <c r="F91" s="25" t="str">
        <f>F14</f>
        <v xml:space="preserve"> </v>
      </c>
      <c r="G91" s="38"/>
      <c r="H91" s="38"/>
      <c r="I91" s="150" t="s">
        <v>24</v>
      </c>
      <c r="J91" s="73" t="str">
        <f>IF(J14="","",J14)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8"/>
      <c r="J92" s="38"/>
      <c r="K92" s="38"/>
      <c r="L92" s="42"/>
    </row>
    <row r="93" s="1" customFormat="1" ht="15.15" customHeight="1">
      <c r="B93" s="37"/>
      <c r="C93" s="30" t="s">
        <v>28</v>
      </c>
      <c r="D93" s="38"/>
      <c r="E93" s="38"/>
      <c r="F93" s="25" t="str">
        <f>E17</f>
        <v>SŽDC s.o., OŘ Hradec Králové</v>
      </c>
      <c r="G93" s="38"/>
      <c r="H93" s="38"/>
      <c r="I93" s="150" t="s">
        <v>36</v>
      </c>
      <c r="J93" s="35" t="str">
        <f>E23</f>
        <v xml:space="preserve"> </v>
      </c>
      <c r="K93" s="38"/>
      <c r="L93" s="42"/>
    </row>
    <row r="94" s="1" customFormat="1" ht="15.15" customHeight="1">
      <c r="B94" s="37"/>
      <c r="C94" s="30" t="s">
        <v>34</v>
      </c>
      <c r="D94" s="38"/>
      <c r="E94" s="38"/>
      <c r="F94" s="25" t="str">
        <f>IF(E20="","",E20)</f>
        <v>Vyplň údaj</v>
      </c>
      <c r="G94" s="38"/>
      <c r="H94" s="38"/>
      <c r="I94" s="150" t="s">
        <v>38</v>
      </c>
      <c r="J94" s="35" t="str">
        <f>E26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8"/>
      <c r="J95" s="38"/>
      <c r="K95" s="38"/>
      <c r="L95" s="42"/>
    </row>
    <row r="96" s="1" customFormat="1" ht="29.28" customHeight="1">
      <c r="B96" s="37"/>
      <c r="C96" s="186" t="s">
        <v>148</v>
      </c>
      <c r="D96" s="187"/>
      <c r="E96" s="187"/>
      <c r="F96" s="187"/>
      <c r="G96" s="187"/>
      <c r="H96" s="187"/>
      <c r="I96" s="188"/>
      <c r="J96" s="189" t="s">
        <v>149</v>
      </c>
      <c r="K96" s="187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8"/>
      <c r="J97" s="38"/>
      <c r="K97" s="38"/>
      <c r="L97" s="42"/>
    </row>
    <row r="98" s="1" customFormat="1" ht="22.8" customHeight="1">
      <c r="B98" s="37"/>
      <c r="C98" s="190" t="s">
        <v>150</v>
      </c>
      <c r="D98" s="38"/>
      <c r="E98" s="38"/>
      <c r="F98" s="38"/>
      <c r="G98" s="38"/>
      <c r="H98" s="38"/>
      <c r="I98" s="148"/>
      <c r="J98" s="104">
        <f>J129</f>
        <v>0</v>
      </c>
      <c r="K98" s="38"/>
      <c r="L98" s="42"/>
      <c r="AU98" s="15" t="s">
        <v>151</v>
      </c>
    </row>
    <row r="99" s="8" customFormat="1" ht="24.96" customHeight="1">
      <c r="B99" s="191"/>
      <c r="C99" s="192"/>
      <c r="D99" s="193" t="s">
        <v>152</v>
      </c>
      <c r="E99" s="194"/>
      <c r="F99" s="194"/>
      <c r="G99" s="194"/>
      <c r="H99" s="194"/>
      <c r="I99" s="195"/>
      <c r="J99" s="196">
        <f>J130</f>
        <v>0</v>
      </c>
      <c r="K99" s="192"/>
      <c r="L99" s="197"/>
    </row>
    <row r="100" s="9" customFormat="1" ht="19.92" customHeight="1">
      <c r="B100" s="198"/>
      <c r="C100" s="127"/>
      <c r="D100" s="199" t="s">
        <v>153</v>
      </c>
      <c r="E100" s="200"/>
      <c r="F100" s="200"/>
      <c r="G100" s="200"/>
      <c r="H100" s="200"/>
      <c r="I100" s="201"/>
      <c r="J100" s="202">
        <f>J131</f>
        <v>0</v>
      </c>
      <c r="K100" s="127"/>
      <c r="L100" s="203"/>
    </row>
    <row r="101" s="8" customFormat="1" ht="24.96" customHeight="1">
      <c r="B101" s="191"/>
      <c r="C101" s="192"/>
      <c r="D101" s="193" t="s">
        <v>487</v>
      </c>
      <c r="E101" s="194"/>
      <c r="F101" s="194"/>
      <c r="G101" s="194"/>
      <c r="H101" s="194"/>
      <c r="I101" s="195"/>
      <c r="J101" s="196">
        <f>J133</f>
        <v>0</v>
      </c>
      <c r="K101" s="192"/>
      <c r="L101" s="197"/>
    </row>
    <row r="102" s="8" customFormat="1" ht="24.96" customHeight="1">
      <c r="B102" s="191"/>
      <c r="C102" s="192"/>
      <c r="D102" s="193" t="s">
        <v>486</v>
      </c>
      <c r="E102" s="194"/>
      <c r="F102" s="194"/>
      <c r="G102" s="194"/>
      <c r="H102" s="194"/>
      <c r="I102" s="195"/>
      <c r="J102" s="196">
        <f>J135</f>
        <v>0</v>
      </c>
      <c r="K102" s="192"/>
      <c r="L102" s="197"/>
    </row>
    <row r="103" s="8" customFormat="1" ht="24.96" customHeight="1">
      <c r="B103" s="191"/>
      <c r="C103" s="192"/>
      <c r="D103" s="193" t="s">
        <v>488</v>
      </c>
      <c r="E103" s="194"/>
      <c r="F103" s="194"/>
      <c r="G103" s="194"/>
      <c r="H103" s="194"/>
      <c r="I103" s="195"/>
      <c r="J103" s="196">
        <f>J142</f>
        <v>0</v>
      </c>
      <c r="K103" s="192"/>
      <c r="L103" s="197"/>
    </row>
    <row r="104" s="9" customFormat="1" ht="19.92" customHeight="1">
      <c r="B104" s="198"/>
      <c r="C104" s="127"/>
      <c r="D104" s="199" t="s">
        <v>489</v>
      </c>
      <c r="E104" s="200"/>
      <c r="F104" s="200"/>
      <c r="G104" s="200"/>
      <c r="H104" s="200"/>
      <c r="I104" s="201"/>
      <c r="J104" s="202">
        <f>J143</f>
        <v>0</v>
      </c>
      <c r="K104" s="127"/>
      <c r="L104" s="203"/>
    </row>
    <row r="105" s="9" customFormat="1" ht="19.92" customHeight="1">
      <c r="B105" s="198"/>
      <c r="C105" s="127"/>
      <c r="D105" s="199" t="s">
        <v>490</v>
      </c>
      <c r="E105" s="200"/>
      <c r="F105" s="200"/>
      <c r="G105" s="200"/>
      <c r="H105" s="200"/>
      <c r="I105" s="201"/>
      <c r="J105" s="202">
        <f>J146</f>
        <v>0</v>
      </c>
      <c r="K105" s="127"/>
      <c r="L105" s="203"/>
    </row>
    <row r="106" s="9" customFormat="1" ht="19.92" customHeight="1">
      <c r="B106" s="198"/>
      <c r="C106" s="127"/>
      <c r="D106" s="199" t="s">
        <v>491</v>
      </c>
      <c r="E106" s="200"/>
      <c r="F106" s="200"/>
      <c r="G106" s="200"/>
      <c r="H106" s="200"/>
      <c r="I106" s="201"/>
      <c r="J106" s="202">
        <f>J150</f>
        <v>0</v>
      </c>
      <c r="K106" s="127"/>
      <c r="L106" s="203"/>
    </row>
    <row r="107" s="9" customFormat="1" ht="19.92" customHeight="1">
      <c r="B107" s="198"/>
      <c r="C107" s="127"/>
      <c r="D107" s="199" t="s">
        <v>492</v>
      </c>
      <c r="E107" s="200"/>
      <c r="F107" s="200"/>
      <c r="G107" s="200"/>
      <c r="H107" s="200"/>
      <c r="I107" s="201"/>
      <c r="J107" s="202">
        <f>J153</f>
        <v>0</v>
      </c>
      <c r="K107" s="127"/>
      <c r="L107" s="203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4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81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84"/>
      <c r="J113" s="63"/>
      <c r="K113" s="63"/>
      <c r="L113" s="42"/>
    </row>
    <row r="114" s="1" customFormat="1" ht="24.96" customHeight="1">
      <c r="B114" s="37"/>
      <c r="C114" s="21" t="s">
        <v>161</v>
      </c>
      <c r="D114" s="38"/>
      <c r="E114" s="38"/>
      <c r="F114" s="38"/>
      <c r="G114" s="38"/>
      <c r="H114" s="38"/>
      <c r="I114" s="14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48"/>
      <c r="J115" s="38"/>
      <c r="K115" s="38"/>
      <c r="L115" s="42"/>
    </row>
    <row r="116" s="1" customFormat="1" ht="12" customHeight="1">
      <c r="B116" s="37"/>
      <c r="C116" s="30" t="s">
        <v>16</v>
      </c>
      <c r="D116" s="38"/>
      <c r="E116" s="38"/>
      <c r="F116" s="38"/>
      <c r="G116" s="38"/>
      <c r="H116" s="38"/>
      <c r="I116" s="148"/>
      <c r="J116" s="38"/>
      <c r="K116" s="38"/>
      <c r="L116" s="42"/>
    </row>
    <row r="117" s="1" customFormat="1" ht="16.5" customHeight="1">
      <c r="B117" s="37"/>
      <c r="C117" s="38"/>
      <c r="D117" s="38"/>
      <c r="E117" s="185" t="str">
        <f>E7</f>
        <v>Oprava mostních objektů v úseku Hlinsko v čechách - Žďárec u Skutče</v>
      </c>
      <c r="F117" s="30"/>
      <c r="G117" s="30"/>
      <c r="H117" s="30"/>
      <c r="I117" s="148"/>
      <c r="J117" s="38"/>
      <c r="K117" s="38"/>
      <c r="L117" s="42"/>
    </row>
    <row r="118" ht="12" customHeight="1">
      <c r="B118" s="19"/>
      <c r="C118" s="30" t="s">
        <v>143</v>
      </c>
      <c r="D118" s="20"/>
      <c r="E118" s="20"/>
      <c r="F118" s="20"/>
      <c r="G118" s="20"/>
      <c r="H118" s="20"/>
      <c r="I118" s="140"/>
      <c r="J118" s="20"/>
      <c r="K118" s="20"/>
      <c r="L118" s="18"/>
    </row>
    <row r="119" s="1" customFormat="1" ht="16.5" customHeight="1">
      <c r="B119" s="37"/>
      <c r="C119" s="38"/>
      <c r="D119" s="38"/>
      <c r="E119" s="185" t="s">
        <v>868</v>
      </c>
      <c r="F119" s="38"/>
      <c r="G119" s="38"/>
      <c r="H119" s="38"/>
      <c r="I119" s="148"/>
      <c r="J119" s="38"/>
      <c r="K119" s="38"/>
      <c r="L119" s="42"/>
    </row>
    <row r="120" s="1" customFormat="1" ht="12" customHeight="1">
      <c r="B120" s="37"/>
      <c r="C120" s="30" t="s">
        <v>145</v>
      </c>
      <c r="D120" s="38"/>
      <c r="E120" s="38"/>
      <c r="F120" s="38"/>
      <c r="G120" s="38"/>
      <c r="H120" s="38"/>
      <c r="I120" s="14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E11</f>
        <v>SO 04 - VRN - Most v km 48,504</v>
      </c>
      <c r="F121" s="38"/>
      <c r="G121" s="38"/>
      <c r="H121" s="38"/>
      <c r="I121" s="14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48"/>
      <c r="J122" s="38"/>
      <c r="K122" s="38"/>
      <c r="L122" s="42"/>
    </row>
    <row r="123" s="1" customFormat="1" ht="12" customHeight="1">
      <c r="B123" s="37"/>
      <c r="C123" s="30" t="s">
        <v>22</v>
      </c>
      <c r="D123" s="38"/>
      <c r="E123" s="38"/>
      <c r="F123" s="25" t="str">
        <f>F14</f>
        <v xml:space="preserve"> </v>
      </c>
      <c r="G123" s="38"/>
      <c r="H123" s="38"/>
      <c r="I123" s="150" t="s">
        <v>24</v>
      </c>
      <c r="J123" s="73" t="str">
        <f>IF(J14="","",J14)</f>
        <v>29. 5. 2019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48"/>
      <c r="J124" s="38"/>
      <c r="K124" s="38"/>
      <c r="L124" s="42"/>
    </row>
    <row r="125" s="1" customFormat="1" ht="15.15" customHeight="1">
      <c r="B125" s="37"/>
      <c r="C125" s="30" t="s">
        <v>28</v>
      </c>
      <c r="D125" s="38"/>
      <c r="E125" s="38"/>
      <c r="F125" s="25" t="str">
        <f>E17</f>
        <v>SŽDC s.o., OŘ Hradec Králové</v>
      </c>
      <c r="G125" s="38"/>
      <c r="H125" s="38"/>
      <c r="I125" s="150" t="s">
        <v>36</v>
      </c>
      <c r="J125" s="35" t="str">
        <f>E23</f>
        <v xml:space="preserve"> </v>
      </c>
      <c r="K125" s="38"/>
      <c r="L125" s="42"/>
    </row>
    <row r="126" s="1" customFormat="1" ht="15.15" customHeight="1">
      <c r="B126" s="37"/>
      <c r="C126" s="30" t="s">
        <v>34</v>
      </c>
      <c r="D126" s="38"/>
      <c r="E126" s="38"/>
      <c r="F126" s="25" t="str">
        <f>IF(E20="","",E20)</f>
        <v>Vyplň údaj</v>
      </c>
      <c r="G126" s="38"/>
      <c r="H126" s="38"/>
      <c r="I126" s="150" t="s">
        <v>38</v>
      </c>
      <c r="J126" s="35" t="str">
        <f>E26</f>
        <v xml:space="preserve"> </v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48"/>
      <c r="J127" s="38"/>
      <c r="K127" s="38"/>
      <c r="L127" s="42"/>
    </row>
    <row r="128" s="10" customFormat="1" ht="29.28" customHeight="1">
      <c r="B128" s="204"/>
      <c r="C128" s="205" t="s">
        <v>162</v>
      </c>
      <c r="D128" s="206" t="s">
        <v>66</v>
      </c>
      <c r="E128" s="206" t="s">
        <v>62</v>
      </c>
      <c r="F128" s="206" t="s">
        <v>63</v>
      </c>
      <c r="G128" s="206" t="s">
        <v>163</v>
      </c>
      <c r="H128" s="206" t="s">
        <v>164</v>
      </c>
      <c r="I128" s="207" t="s">
        <v>165</v>
      </c>
      <c r="J128" s="206" t="s">
        <v>149</v>
      </c>
      <c r="K128" s="208" t="s">
        <v>166</v>
      </c>
      <c r="L128" s="209"/>
      <c r="M128" s="94" t="s">
        <v>1</v>
      </c>
      <c r="N128" s="95" t="s">
        <v>45</v>
      </c>
      <c r="O128" s="95" t="s">
        <v>167</v>
      </c>
      <c r="P128" s="95" t="s">
        <v>168</v>
      </c>
      <c r="Q128" s="95" t="s">
        <v>169</v>
      </c>
      <c r="R128" s="95" t="s">
        <v>170</v>
      </c>
      <c r="S128" s="95" t="s">
        <v>171</v>
      </c>
      <c r="T128" s="96" t="s">
        <v>172</v>
      </c>
    </row>
    <row r="129" s="1" customFormat="1" ht="22.8" customHeight="1">
      <c r="B129" s="37"/>
      <c r="C129" s="101" t="s">
        <v>173</v>
      </c>
      <c r="D129" s="38"/>
      <c r="E129" s="38"/>
      <c r="F129" s="38"/>
      <c r="G129" s="38"/>
      <c r="H129" s="38"/>
      <c r="I129" s="148"/>
      <c r="J129" s="210">
        <f>BK129</f>
        <v>0</v>
      </c>
      <c r="K129" s="38"/>
      <c r="L129" s="42"/>
      <c r="M129" s="97"/>
      <c r="N129" s="98"/>
      <c r="O129" s="98"/>
      <c r="P129" s="211">
        <f>P130+P133+P135+P142</f>
        <v>0</v>
      </c>
      <c r="Q129" s="98"/>
      <c r="R129" s="211">
        <f>R130+R133+R135+R142</f>
        <v>37.352400000000003</v>
      </c>
      <c r="S129" s="98"/>
      <c r="T129" s="212">
        <f>T130+T133+T135+T142</f>
        <v>0</v>
      </c>
      <c r="AT129" s="15" t="s">
        <v>80</v>
      </c>
      <c r="AU129" s="15" t="s">
        <v>151</v>
      </c>
      <c r="BK129" s="213">
        <f>BK130+BK133+BK135+BK142</f>
        <v>0</v>
      </c>
    </row>
    <row r="130" s="11" customFormat="1" ht="25.92" customHeight="1">
      <c r="B130" s="214"/>
      <c r="C130" s="215"/>
      <c r="D130" s="216" t="s">
        <v>80</v>
      </c>
      <c r="E130" s="217" t="s">
        <v>174</v>
      </c>
      <c r="F130" s="217" t="s">
        <v>175</v>
      </c>
      <c r="G130" s="215"/>
      <c r="H130" s="215"/>
      <c r="I130" s="218"/>
      <c r="J130" s="219">
        <f>BK130</f>
        <v>0</v>
      </c>
      <c r="K130" s="215"/>
      <c r="L130" s="220"/>
      <c r="M130" s="221"/>
      <c r="N130" s="222"/>
      <c r="O130" s="222"/>
      <c r="P130" s="223">
        <f>P131</f>
        <v>0</v>
      </c>
      <c r="Q130" s="222"/>
      <c r="R130" s="223">
        <f>R131</f>
        <v>0.1845</v>
      </c>
      <c r="S130" s="222"/>
      <c r="T130" s="224">
        <f>T131</f>
        <v>0</v>
      </c>
      <c r="AR130" s="225" t="s">
        <v>88</v>
      </c>
      <c r="AT130" s="226" t="s">
        <v>80</v>
      </c>
      <c r="AU130" s="226" t="s">
        <v>81</v>
      </c>
      <c r="AY130" s="225" t="s">
        <v>176</v>
      </c>
      <c r="BK130" s="227">
        <f>BK131</f>
        <v>0</v>
      </c>
    </row>
    <row r="131" s="11" customFormat="1" ht="22.8" customHeight="1">
      <c r="B131" s="214"/>
      <c r="C131" s="215"/>
      <c r="D131" s="216" t="s">
        <v>80</v>
      </c>
      <c r="E131" s="228" t="s">
        <v>88</v>
      </c>
      <c r="F131" s="228" t="s">
        <v>177</v>
      </c>
      <c r="G131" s="215"/>
      <c r="H131" s="215"/>
      <c r="I131" s="218"/>
      <c r="J131" s="229">
        <f>BK131</f>
        <v>0</v>
      </c>
      <c r="K131" s="215"/>
      <c r="L131" s="220"/>
      <c r="M131" s="221"/>
      <c r="N131" s="222"/>
      <c r="O131" s="222"/>
      <c r="P131" s="223">
        <f>P132</f>
        <v>0</v>
      </c>
      <c r="Q131" s="222"/>
      <c r="R131" s="223">
        <f>R132</f>
        <v>0.1845</v>
      </c>
      <c r="S131" s="222"/>
      <c r="T131" s="224">
        <f>T132</f>
        <v>0</v>
      </c>
      <c r="AR131" s="225" t="s">
        <v>88</v>
      </c>
      <c r="AT131" s="226" t="s">
        <v>80</v>
      </c>
      <c r="AU131" s="226" t="s">
        <v>88</v>
      </c>
      <c r="AY131" s="225" t="s">
        <v>176</v>
      </c>
      <c r="BK131" s="227">
        <f>BK132</f>
        <v>0</v>
      </c>
    </row>
    <row r="132" s="1" customFormat="1" ht="24" customHeight="1">
      <c r="B132" s="37"/>
      <c r="C132" s="230" t="s">
        <v>88</v>
      </c>
      <c r="D132" s="230" t="s">
        <v>178</v>
      </c>
      <c r="E132" s="231" t="s">
        <v>493</v>
      </c>
      <c r="F132" s="232" t="s">
        <v>494</v>
      </c>
      <c r="G132" s="233" t="s">
        <v>319</v>
      </c>
      <c r="H132" s="234">
        <v>5</v>
      </c>
      <c r="I132" s="235"/>
      <c r="J132" s="236">
        <f>ROUND(I132*H132,2)</f>
        <v>0</v>
      </c>
      <c r="K132" s="232" t="s">
        <v>182</v>
      </c>
      <c r="L132" s="42"/>
      <c r="M132" s="237" t="s">
        <v>1</v>
      </c>
      <c r="N132" s="238" t="s">
        <v>46</v>
      </c>
      <c r="O132" s="85"/>
      <c r="P132" s="239">
        <f>O132*H132</f>
        <v>0</v>
      </c>
      <c r="Q132" s="239">
        <v>0.036900000000000002</v>
      </c>
      <c r="R132" s="239">
        <f>Q132*H132</f>
        <v>0.1845</v>
      </c>
      <c r="S132" s="239">
        <v>0</v>
      </c>
      <c r="T132" s="240">
        <f>S132*H132</f>
        <v>0</v>
      </c>
      <c r="AR132" s="241" t="s">
        <v>183</v>
      </c>
      <c r="AT132" s="241" t="s">
        <v>178</v>
      </c>
      <c r="AU132" s="241" t="s">
        <v>90</v>
      </c>
      <c r="AY132" s="15" t="s">
        <v>176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5" t="s">
        <v>88</v>
      </c>
      <c r="BK132" s="242">
        <f>ROUND(I132*H132,2)</f>
        <v>0</v>
      </c>
      <c r="BL132" s="15" t="s">
        <v>183</v>
      </c>
      <c r="BM132" s="241" t="s">
        <v>964</v>
      </c>
    </row>
    <row r="133" s="11" customFormat="1" ht="25.92" customHeight="1">
      <c r="B133" s="214"/>
      <c r="C133" s="215"/>
      <c r="D133" s="216" t="s">
        <v>80</v>
      </c>
      <c r="E133" s="217" t="s">
        <v>511</v>
      </c>
      <c r="F133" s="217" t="s">
        <v>512</v>
      </c>
      <c r="G133" s="215"/>
      <c r="H133" s="215"/>
      <c r="I133" s="218"/>
      <c r="J133" s="219">
        <f>BK133</f>
        <v>0</v>
      </c>
      <c r="K133" s="215"/>
      <c r="L133" s="220"/>
      <c r="M133" s="221"/>
      <c r="N133" s="222"/>
      <c r="O133" s="222"/>
      <c r="P133" s="223">
        <f>P134</f>
        <v>0</v>
      </c>
      <c r="Q133" s="222"/>
      <c r="R133" s="223">
        <f>R134</f>
        <v>0</v>
      </c>
      <c r="S133" s="222"/>
      <c r="T133" s="224">
        <f>T134</f>
        <v>0</v>
      </c>
      <c r="AR133" s="225" t="s">
        <v>88</v>
      </c>
      <c r="AT133" s="226" t="s">
        <v>80</v>
      </c>
      <c r="AU133" s="226" t="s">
        <v>81</v>
      </c>
      <c r="AY133" s="225" t="s">
        <v>176</v>
      </c>
      <c r="BK133" s="227">
        <f>BK134</f>
        <v>0</v>
      </c>
    </row>
    <row r="134" s="1" customFormat="1" ht="24" customHeight="1">
      <c r="B134" s="37"/>
      <c r="C134" s="230" t="s">
        <v>90</v>
      </c>
      <c r="D134" s="230" t="s">
        <v>178</v>
      </c>
      <c r="E134" s="231" t="s">
        <v>513</v>
      </c>
      <c r="F134" s="232" t="s">
        <v>514</v>
      </c>
      <c r="G134" s="233" t="s">
        <v>191</v>
      </c>
      <c r="H134" s="234">
        <v>2</v>
      </c>
      <c r="I134" s="235"/>
      <c r="J134" s="236">
        <f>ROUND(I134*H134,2)</f>
        <v>0</v>
      </c>
      <c r="K134" s="232" t="s">
        <v>515</v>
      </c>
      <c r="L134" s="42"/>
      <c r="M134" s="237" t="s">
        <v>1</v>
      </c>
      <c r="N134" s="238" t="s">
        <v>46</v>
      </c>
      <c r="O134" s="85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AR134" s="241" t="s">
        <v>501</v>
      </c>
      <c r="AT134" s="241" t="s">
        <v>178</v>
      </c>
      <c r="AU134" s="241" t="s">
        <v>88</v>
      </c>
      <c r="AY134" s="15" t="s">
        <v>176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5" t="s">
        <v>88</v>
      </c>
      <c r="BK134" s="242">
        <f>ROUND(I134*H134,2)</f>
        <v>0</v>
      </c>
      <c r="BL134" s="15" t="s">
        <v>501</v>
      </c>
      <c r="BM134" s="241" t="s">
        <v>965</v>
      </c>
    </row>
    <row r="135" s="11" customFormat="1" ht="25.92" customHeight="1">
      <c r="B135" s="214"/>
      <c r="C135" s="215"/>
      <c r="D135" s="216" t="s">
        <v>80</v>
      </c>
      <c r="E135" s="217" t="s">
        <v>496</v>
      </c>
      <c r="F135" s="217" t="s">
        <v>497</v>
      </c>
      <c r="G135" s="215"/>
      <c r="H135" s="215"/>
      <c r="I135" s="218"/>
      <c r="J135" s="219">
        <f>BK135</f>
        <v>0</v>
      </c>
      <c r="K135" s="215"/>
      <c r="L135" s="220"/>
      <c r="M135" s="221"/>
      <c r="N135" s="222"/>
      <c r="O135" s="222"/>
      <c r="P135" s="223">
        <f>SUM(P136:P141)</f>
        <v>0</v>
      </c>
      <c r="Q135" s="222"/>
      <c r="R135" s="223">
        <f>SUM(R136:R141)</f>
        <v>37.167900000000003</v>
      </c>
      <c r="S135" s="222"/>
      <c r="T135" s="224">
        <f>SUM(T136:T141)</f>
        <v>0</v>
      </c>
      <c r="AR135" s="225" t="s">
        <v>183</v>
      </c>
      <c r="AT135" s="226" t="s">
        <v>80</v>
      </c>
      <c r="AU135" s="226" t="s">
        <v>81</v>
      </c>
      <c r="AY135" s="225" t="s">
        <v>176</v>
      </c>
      <c r="BK135" s="227">
        <f>SUM(BK136:BK141)</f>
        <v>0</v>
      </c>
    </row>
    <row r="136" s="1" customFormat="1" ht="24" customHeight="1">
      <c r="B136" s="37"/>
      <c r="C136" s="230" t="s">
        <v>188</v>
      </c>
      <c r="D136" s="230" t="s">
        <v>178</v>
      </c>
      <c r="E136" s="231" t="s">
        <v>508</v>
      </c>
      <c r="F136" s="232" t="s">
        <v>509</v>
      </c>
      <c r="G136" s="233" t="s">
        <v>500</v>
      </c>
      <c r="H136" s="234">
        <v>15</v>
      </c>
      <c r="I136" s="235"/>
      <c r="J136" s="236">
        <f>ROUND(I136*H136,2)</f>
        <v>0</v>
      </c>
      <c r="K136" s="232" t="s">
        <v>182</v>
      </c>
      <c r="L136" s="42"/>
      <c r="M136" s="237" t="s">
        <v>1</v>
      </c>
      <c r="N136" s="238" t="s">
        <v>46</v>
      </c>
      <c r="O136" s="85"/>
      <c r="P136" s="239">
        <f>O136*H136</f>
        <v>0</v>
      </c>
      <c r="Q136" s="239">
        <v>2.4778600000000002</v>
      </c>
      <c r="R136" s="239">
        <f>Q136*H136</f>
        <v>37.167900000000003</v>
      </c>
      <c r="S136" s="239">
        <v>0</v>
      </c>
      <c r="T136" s="240">
        <f>S136*H136</f>
        <v>0</v>
      </c>
      <c r="AR136" s="241" t="s">
        <v>183</v>
      </c>
      <c r="AT136" s="241" t="s">
        <v>178</v>
      </c>
      <c r="AU136" s="241" t="s">
        <v>88</v>
      </c>
      <c r="AY136" s="15" t="s">
        <v>176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5" t="s">
        <v>88</v>
      </c>
      <c r="BK136" s="242">
        <f>ROUND(I136*H136,2)</f>
        <v>0</v>
      </c>
      <c r="BL136" s="15" t="s">
        <v>183</v>
      </c>
      <c r="BM136" s="241" t="s">
        <v>966</v>
      </c>
    </row>
    <row r="137" s="1" customFormat="1">
      <c r="B137" s="37"/>
      <c r="C137" s="38"/>
      <c r="D137" s="243" t="s">
        <v>197</v>
      </c>
      <c r="E137" s="38"/>
      <c r="F137" s="244" t="s">
        <v>270</v>
      </c>
      <c r="G137" s="38"/>
      <c r="H137" s="38"/>
      <c r="I137" s="148"/>
      <c r="J137" s="38"/>
      <c r="K137" s="38"/>
      <c r="L137" s="42"/>
      <c r="M137" s="245"/>
      <c r="N137" s="85"/>
      <c r="O137" s="85"/>
      <c r="P137" s="85"/>
      <c r="Q137" s="85"/>
      <c r="R137" s="85"/>
      <c r="S137" s="85"/>
      <c r="T137" s="86"/>
      <c r="AT137" s="15" t="s">
        <v>197</v>
      </c>
      <c r="AU137" s="15" t="s">
        <v>88</v>
      </c>
    </row>
    <row r="138" s="1" customFormat="1" ht="16.5" customHeight="1">
      <c r="B138" s="37"/>
      <c r="C138" s="230" t="s">
        <v>183</v>
      </c>
      <c r="D138" s="230" t="s">
        <v>178</v>
      </c>
      <c r="E138" s="231" t="s">
        <v>498</v>
      </c>
      <c r="F138" s="232" t="s">
        <v>499</v>
      </c>
      <c r="G138" s="233" t="s">
        <v>500</v>
      </c>
      <c r="H138" s="234">
        <v>15</v>
      </c>
      <c r="I138" s="235"/>
      <c r="J138" s="236">
        <f>ROUND(I138*H138,2)</f>
        <v>0</v>
      </c>
      <c r="K138" s="232" t="s">
        <v>182</v>
      </c>
      <c r="L138" s="42"/>
      <c r="M138" s="237" t="s">
        <v>1</v>
      </c>
      <c r="N138" s="238" t="s">
        <v>46</v>
      </c>
      <c r="O138" s="85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AR138" s="241" t="s">
        <v>501</v>
      </c>
      <c r="AT138" s="241" t="s">
        <v>178</v>
      </c>
      <c r="AU138" s="241" t="s">
        <v>88</v>
      </c>
      <c r="AY138" s="15" t="s">
        <v>176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5" t="s">
        <v>88</v>
      </c>
      <c r="BK138" s="242">
        <f>ROUND(I138*H138,2)</f>
        <v>0</v>
      </c>
      <c r="BL138" s="15" t="s">
        <v>501</v>
      </c>
      <c r="BM138" s="241" t="s">
        <v>967</v>
      </c>
    </row>
    <row r="139" s="1" customFormat="1">
      <c r="B139" s="37"/>
      <c r="C139" s="38"/>
      <c r="D139" s="243" t="s">
        <v>197</v>
      </c>
      <c r="E139" s="38"/>
      <c r="F139" s="244" t="s">
        <v>503</v>
      </c>
      <c r="G139" s="38"/>
      <c r="H139" s="38"/>
      <c r="I139" s="148"/>
      <c r="J139" s="38"/>
      <c r="K139" s="38"/>
      <c r="L139" s="42"/>
      <c r="M139" s="245"/>
      <c r="N139" s="85"/>
      <c r="O139" s="85"/>
      <c r="P139" s="85"/>
      <c r="Q139" s="85"/>
      <c r="R139" s="85"/>
      <c r="S139" s="85"/>
      <c r="T139" s="86"/>
      <c r="AT139" s="15" t="s">
        <v>197</v>
      </c>
      <c r="AU139" s="15" t="s">
        <v>88</v>
      </c>
    </row>
    <row r="140" s="1" customFormat="1" ht="16.5" customHeight="1">
      <c r="B140" s="37"/>
      <c r="C140" s="230" t="s">
        <v>201</v>
      </c>
      <c r="D140" s="230" t="s">
        <v>178</v>
      </c>
      <c r="E140" s="231" t="s">
        <v>504</v>
      </c>
      <c r="F140" s="232" t="s">
        <v>505</v>
      </c>
      <c r="G140" s="233" t="s">
        <v>500</v>
      </c>
      <c r="H140" s="234">
        <v>15</v>
      </c>
      <c r="I140" s="235"/>
      <c r="J140" s="236">
        <f>ROUND(I140*H140,2)</f>
        <v>0</v>
      </c>
      <c r="K140" s="232" t="s">
        <v>182</v>
      </c>
      <c r="L140" s="42"/>
      <c r="M140" s="237" t="s">
        <v>1</v>
      </c>
      <c r="N140" s="238" t="s">
        <v>46</v>
      </c>
      <c r="O140" s="85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AR140" s="241" t="s">
        <v>501</v>
      </c>
      <c r="AT140" s="241" t="s">
        <v>178</v>
      </c>
      <c r="AU140" s="241" t="s">
        <v>88</v>
      </c>
      <c r="AY140" s="15" t="s">
        <v>176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5" t="s">
        <v>88</v>
      </c>
      <c r="BK140" s="242">
        <f>ROUND(I140*H140,2)</f>
        <v>0</v>
      </c>
      <c r="BL140" s="15" t="s">
        <v>501</v>
      </c>
      <c r="BM140" s="241" t="s">
        <v>968</v>
      </c>
    </row>
    <row r="141" s="1" customFormat="1">
      <c r="B141" s="37"/>
      <c r="C141" s="38"/>
      <c r="D141" s="243" t="s">
        <v>197</v>
      </c>
      <c r="E141" s="38"/>
      <c r="F141" s="244" t="s">
        <v>507</v>
      </c>
      <c r="G141" s="38"/>
      <c r="H141" s="38"/>
      <c r="I141" s="148"/>
      <c r="J141" s="38"/>
      <c r="K141" s="38"/>
      <c r="L141" s="42"/>
      <c r="M141" s="245"/>
      <c r="N141" s="85"/>
      <c r="O141" s="85"/>
      <c r="P141" s="85"/>
      <c r="Q141" s="85"/>
      <c r="R141" s="85"/>
      <c r="S141" s="85"/>
      <c r="T141" s="86"/>
      <c r="AT141" s="15" t="s">
        <v>197</v>
      </c>
      <c r="AU141" s="15" t="s">
        <v>88</v>
      </c>
    </row>
    <row r="142" s="11" customFormat="1" ht="25.92" customHeight="1">
      <c r="B142" s="214"/>
      <c r="C142" s="215"/>
      <c r="D142" s="216" t="s">
        <v>80</v>
      </c>
      <c r="E142" s="217" t="s">
        <v>517</v>
      </c>
      <c r="F142" s="217" t="s">
        <v>518</v>
      </c>
      <c r="G142" s="215"/>
      <c r="H142" s="215"/>
      <c r="I142" s="218"/>
      <c r="J142" s="219">
        <f>BK142</f>
        <v>0</v>
      </c>
      <c r="K142" s="215"/>
      <c r="L142" s="220"/>
      <c r="M142" s="221"/>
      <c r="N142" s="222"/>
      <c r="O142" s="222"/>
      <c r="P142" s="223">
        <f>P143+P146+P150+P153</f>
        <v>0</v>
      </c>
      <c r="Q142" s="222"/>
      <c r="R142" s="223">
        <f>R143+R146+R150+R153</f>
        <v>0</v>
      </c>
      <c r="S142" s="222"/>
      <c r="T142" s="224">
        <f>T143+T146+T150+T153</f>
        <v>0</v>
      </c>
      <c r="AR142" s="225" t="s">
        <v>201</v>
      </c>
      <c r="AT142" s="226" t="s">
        <v>80</v>
      </c>
      <c r="AU142" s="226" t="s">
        <v>81</v>
      </c>
      <c r="AY142" s="225" t="s">
        <v>176</v>
      </c>
      <c r="BK142" s="227">
        <f>BK143+BK146+BK150+BK153</f>
        <v>0</v>
      </c>
    </row>
    <row r="143" s="11" customFormat="1" ht="22.8" customHeight="1">
      <c r="B143" s="214"/>
      <c r="C143" s="215"/>
      <c r="D143" s="216" t="s">
        <v>80</v>
      </c>
      <c r="E143" s="228" t="s">
        <v>519</v>
      </c>
      <c r="F143" s="228" t="s">
        <v>520</v>
      </c>
      <c r="G143" s="215"/>
      <c r="H143" s="215"/>
      <c r="I143" s="218"/>
      <c r="J143" s="229">
        <f>BK143</f>
        <v>0</v>
      </c>
      <c r="K143" s="215"/>
      <c r="L143" s="220"/>
      <c r="M143" s="221"/>
      <c r="N143" s="222"/>
      <c r="O143" s="222"/>
      <c r="P143" s="223">
        <f>SUM(P144:P145)</f>
        <v>0</v>
      </c>
      <c r="Q143" s="222"/>
      <c r="R143" s="223">
        <f>SUM(R144:R145)</f>
        <v>0</v>
      </c>
      <c r="S143" s="222"/>
      <c r="T143" s="224">
        <f>SUM(T144:T145)</f>
        <v>0</v>
      </c>
      <c r="AR143" s="225" t="s">
        <v>201</v>
      </c>
      <c r="AT143" s="226" t="s">
        <v>80</v>
      </c>
      <c r="AU143" s="226" t="s">
        <v>88</v>
      </c>
      <c r="AY143" s="225" t="s">
        <v>176</v>
      </c>
      <c r="BK143" s="227">
        <f>SUM(BK144:BK145)</f>
        <v>0</v>
      </c>
    </row>
    <row r="144" s="1" customFormat="1" ht="16.5" customHeight="1">
      <c r="B144" s="37"/>
      <c r="C144" s="230" t="s">
        <v>205</v>
      </c>
      <c r="D144" s="230" t="s">
        <v>178</v>
      </c>
      <c r="E144" s="231" t="s">
        <v>521</v>
      </c>
      <c r="F144" s="232" t="s">
        <v>522</v>
      </c>
      <c r="G144" s="233" t="s">
        <v>523</v>
      </c>
      <c r="H144" s="234">
        <v>1</v>
      </c>
      <c r="I144" s="235"/>
      <c r="J144" s="236">
        <f>ROUND(I144*H144,2)</f>
        <v>0</v>
      </c>
      <c r="K144" s="232" t="s">
        <v>182</v>
      </c>
      <c r="L144" s="42"/>
      <c r="M144" s="237" t="s">
        <v>1</v>
      </c>
      <c r="N144" s="238" t="s">
        <v>46</v>
      </c>
      <c r="O144" s="85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AR144" s="241" t="s">
        <v>524</v>
      </c>
      <c r="AT144" s="241" t="s">
        <v>178</v>
      </c>
      <c r="AU144" s="241" t="s">
        <v>90</v>
      </c>
      <c r="AY144" s="15" t="s">
        <v>176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5" t="s">
        <v>88</v>
      </c>
      <c r="BK144" s="242">
        <f>ROUND(I144*H144,2)</f>
        <v>0</v>
      </c>
      <c r="BL144" s="15" t="s">
        <v>524</v>
      </c>
      <c r="BM144" s="241" t="s">
        <v>969</v>
      </c>
    </row>
    <row r="145" s="1" customFormat="1">
      <c r="B145" s="37"/>
      <c r="C145" s="38"/>
      <c r="D145" s="243" t="s">
        <v>197</v>
      </c>
      <c r="E145" s="38"/>
      <c r="F145" s="244" t="s">
        <v>970</v>
      </c>
      <c r="G145" s="38"/>
      <c r="H145" s="38"/>
      <c r="I145" s="148"/>
      <c r="J145" s="38"/>
      <c r="K145" s="38"/>
      <c r="L145" s="42"/>
      <c r="M145" s="245"/>
      <c r="N145" s="85"/>
      <c r="O145" s="85"/>
      <c r="P145" s="85"/>
      <c r="Q145" s="85"/>
      <c r="R145" s="85"/>
      <c r="S145" s="85"/>
      <c r="T145" s="86"/>
      <c r="AT145" s="15" t="s">
        <v>197</v>
      </c>
      <c r="AU145" s="15" t="s">
        <v>90</v>
      </c>
    </row>
    <row r="146" s="11" customFormat="1" ht="22.8" customHeight="1">
      <c r="B146" s="214"/>
      <c r="C146" s="215"/>
      <c r="D146" s="216" t="s">
        <v>80</v>
      </c>
      <c r="E146" s="228" t="s">
        <v>526</v>
      </c>
      <c r="F146" s="228" t="s">
        <v>527</v>
      </c>
      <c r="G146" s="215"/>
      <c r="H146" s="215"/>
      <c r="I146" s="218"/>
      <c r="J146" s="229">
        <f>BK146</f>
        <v>0</v>
      </c>
      <c r="K146" s="215"/>
      <c r="L146" s="220"/>
      <c r="M146" s="221"/>
      <c r="N146" s="222"/>
      <c r="O146" s="222"/>
      <c r="P146" s="223">
        <f>SUM(P147:P149)</f>
        <v>0</v>
      </c>
      <c r="Q146" s="222"/>
      <c r="R146" s="223">
        <f>SUM(R147:R149)</f>
        <v>0</v>
      </c>
      <c r="S146" s="222"/>
      <c r="T146" s="224">
        <f>SUM(T147:T149)</f>
        <v>0</v>
      </c>
      <c r="AR146" s="225" t="s">
        <v>201</v>
      </c>
      <c r="AT146" s="226" t="s">
        <v>80</v>
      </c>
      <c r="AU146" s="226" t="s">
        <v>88</v>
      </c>
      <c r="AY146" s="225" t="s">
        <v>176</v>
      </c>
      <c r="BK146" s="227">
        <f>SUM(BK147:BK149)</f>
        <v>0</v>
      </c>
    </row>
    <row r="147" s="1" customFormat="1" ht="16.5" customHeight="1">
      <c r="B147" s="37"/>
      <c r="C147" s="230" t="s">
        <v>209</v>
      </c>
      <c r="D147" s="230" t="s">
        <v>178</v>
      </c>
      <c r="E147" s="231" t="s">
        <v>528</v>
      </c>
      <c r="F147" s="232" t="s">
        <v>527</v>
      </c>
      <c r="G147" s="233" t="s">
        <v>523</v>
      </c>
      <c r="H147" s="234">
        <v>1</v>
      </c>
      <c r="I147" s="235"/>
      <c r="J147" s="236">
        <f>ROUND(I147*H147,2)</f>
        <v>0</v>
      </c>
      <c r="K147" s="232" t="s">
        <v>182</v>
      </c>
      <c r="L147" s="42"/>
      <c r="M147" s="237" t="s">
        <v>1</v>
      </c>
      <c r="N147" s="238" t="s">
        <v>46</v>
      </c>
      <c r="O147" s="85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AR147" s="241" t="s">
        <v>524</v>
      </c>
      <c r="AT147" s="241" t="s">
        <v>178</v>
      </c>
      <c r="AU147" s="241" t="s">
        <v>90</v>
      </c>
      <c r="AY147" s="15" t="s">
        <v>176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5" t="s">
        <v>88</v>
      </c>
      <c r="BK147" s="242">
        <f>ROUND(I147*H147,2)</f>
        <v>0</v>
      </c>
      <c r="BL147" s="15" t="s">
        <v>524</v>
      </c>
      <c r="BM147" s="241" t="s">
        <v>971</v>
      </c>
    </row>
    <row r="148" s="1" customFormat="1" ht="16.5" customHeight="1">
      <c r="B148" s="37"/>
      <c r="C148" s="230" t="s">
        <v>214</v>
      </c>
      <c r="D148" s="230" t="s">
        <v>178</v>
      </c>
      <c r="E148" s="231" t="s">
        <v>787</v>
      </c>
      <c r="F148" s="232" t="s">
        <v>788</v>
      </c>
      <c r="G148" s="233" t="s">
        <v>523</v>
      </c>
      <c r="H148" s="234">
        <v>1</v>
      </c>
      <c r="I148" s="235"/>
      <c r="J148" s="236">
        <f>ROUND(I148*H148,2)</f>
        <v>0</v>
      </c>
      <c r="K148" s="232" t="s">
        <v>182</v>
      </c>
      <c r="L148" s="42"/>
      <c r="M148" s="237" t="s">
        <v>1</v>
      </c>
      <c r="N148" s="238" t="s">
        <v>46</v>
      </c>
      <c r="O148" s="85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AR148" s="241" t="s">
        <v>524</v>
      </c>
      <c r="AT148" s="241" t="s">
        <v>178</v>
      </c>
      <c r="AU148" s="241" t="s">
        <v>90</v>
      </c>
      <c r="AY148" s="15" t="s">
        <v>176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5" t="s">
        <v>88</v>
      </c>
      <c r="BK148" s="242">
        <f>ROUND(I148*H148,2)</f>
        <v>0</v>
      </c>
      <c r="BL148" s="15" t="s">
        <v>524</v>
      </c>
      <c r="BM148" s="241" t="s">
        <v>972</v>
      </c>
    </row>
    <row r="149" s="1" customFormat="1" ht="16.5" customHeight="1">
      <c r="B149" s="37"/>
      <c r="C149" s="230" t="s">
        <v>219</v>
      </c>
      <c r="D149" s="230" t="s">
        <v>178</v>
      </c>
      <c r="E149" s="231" t="s">
        <v>533</v>
      </c>
      <c r="F149" s="232" t="s">
        <v>534</v>
      </c>
      <c r="G149" s="233" t="s">
        <v>523</v>
      </c>
      <c r="H149" s="234">
        <v>1</v>
      </c>
      <c r="I149" s="235"/>
      <c r="J149" s="236">
        <f>ROUND(I149*H149,2)</f>
        <v>0</v>
      </c>
      <c r="K149" s="232" t="s">
        <v>182</v>
      </c>
      <c r="L149" s="42"/>
      <c r="M149" s="237" t="s">
        <v>1</v>
      </c>
      <c r="N149" s="238" t="s">
        <v>46</v>
      </c>
      <c r="O149" s="85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AR149" s="241" t="s">
        <v>524</v>
      </c>
      <c r="AT149" s="241" t="s">
        <v>178</v>
      </c>
      <c r="AU149" s="241" t="s">
        <v>90</v>
      </c>
      <c r="AY149" s="15" t="s">
        <v>176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5" t="s">
        <v>88</v>
      </c>
      <c r="BK149" s="242">
        <f>ROUND(I149*H149,2)</f>
        <v>0</v>
      </c>
      <c r="BL149" s="15" t="s">
        <v>524</v>
      </c>
      <c r="BM149" s="241" t="s">
        <v>973</v>
      </c>
    </row>
    <row r="150" s="11" customFormat="1" ht="22.8" customHeight="1">
      <c r="B150" s="214"/>
      <c r="C150" s="215"/>
      <c r="D150" s="216" t="s">
        <v>80</v>
      </c>
      <c r="E150" s="228" t="s">
        <v>536</v>
      </c>
      <c r="F150" s="228" t="s">
        <v>537</v>
      </c>
      <c r="G150" s="215"/>
      <c r="H150" s="215"/>
      <c r="I150" s="218"/>
      <c r="J150" s="229">
        <f>BK150</f>
        <v>0</v>
      </c>
      <c r="K150" s="215"/>
      <c r="L150" s="220"/>
      <c r="M150" s="221"/>
      <c r="N150" s="222"/>
      <c r="O150" s="222"/>
      <c r="P150" s="223">
        <f>SUM(P151:P152)</f>
        <v>0</v>
      </c>
      <c r="Q150" s="222"/>
      <c r="R150" s="223">
        <f>SUM(R151:R152)</f>
        <v>0</v>
      </c>
      <c r="S150" s="222"/>
      <c r="T150" s="224">
        <f>SUM(T151:T152)</f>
        <v>0</v>
      </c>
      <c r="AR150" s="225" t="s">
        <v>201</v>
      </c>
      <c r="AT150" s="226" t="s">
        <v>80</v>
      </c>
      <c r="AU150" s="226" t="s">
        <v>88</v>
      </c>
      <c r="AY150" s="225" t="s">
        <v>176</v>
      </c>
      <c r="BK150" s="227">
        <f>SUM(BK151:BK152)</f>
        <v>0</v>
      </c>
    </row>
    <row r="151" s="1" customFormat="1" ht="16.5" customHeight="1">
      <c r="B151" s="37"/>
      <c r="C151" s="230" t="s">
        <v>223</v>
      </c>
      <c r="D151" s="230" t="s">
        <v>178</v>
      </c>
      <c r="E151" s="231" t="s">
        <v>538</v>
      </c>
      <c r="F151" s="232" t="s">
        <v>539</v>
      </c>
      <c r="G151" s="233" t="s">
        <v>523</v>
      </c>
      <c r="H151" s="234">
        <v>48</v>
      </c>
      <c r="I151" s="235"/>
      <c r="J151" s="236">
        <f>ROUND(I151*H151,2)</f>
        <v>0</v>
      </c>
      <c r="K151" s="232" t="s">
        <v>182</v>
      </c>
      <c r="L151" s="42"/>
      <c r="M151" s="237" t="s">
        <v>1</v>
      </c>
      <c r="N151" s="238" t="s">
        <v>46</v>
      </c>
      <c r="O151" s="85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AR151" s="241" t="s">
        <v>524</v>
      </c>
      <c r="AT151" s="241" t="s">
        <v>178</v>
      </c>
      <c r="AU151" s="241" t="s">
        <v>90</v>
      </c>
      <c r="AY151" s="15" t="s">
        <v>176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5" t="s">
        <v>88</v>
      </c>
      <c r="BK151" s="242">
        <f>ROUND(I151*H151,2)</f>
        <v>0</v>
      </c>
      <c r="BL151" s="15" t="s">
        <v>524</v>
      </c>
      <c r="BM151" s="241" t="s">
        <v>974</v>
      </c>
    </row>
    <row r="152" s="1" customFormat="1">
      <c r="B152" s="37"/>
      <c r="C152" s="38"/>
      <c r="D152" s="243" t="s">
        <v>197</v>
      </c>
      <c r="E152" s="38"/>
      <c r="F152" s="244" t="s">
        <v>541</v>
      </c>
      <c r="G152" s="38"/>
      <c r="H152" s="38"/>
      <c r="I152" s="148"/>
      <c r="J152" s="38"/>
      <c r="K152" s="38"/>
      <c r="L152" s="42"/>
      <c r="M152" s="245"/>
      <c r="N152" s="85"/>
      <c r="O152" s="85"/>
      <c r="P152" s="85"/>
      <c r="Q152" s="85"/>
      <c r="R152" s="85"/>
      <c r="S152" s="85"/>
      <c r="T152" s="86"/>
      <c r="AT152" s="15" t="s">
        <v>197</v>
      </c>
      <c r="AU152" s="15" t="s">
        <v>90</v>
      </c>
    </row>
    <row r="153" s="11" customFormat="1" ht="22.8" customHeight="1">
      <c r="B153" s="214"/>
      <c r="C153" s="215"/>
      <c r="D153" s="216" t="s">
        <v>80</v>
      </c>
      <c r="E153" s="228" t="s">
        <v>542</v>
      </c>
      <c r="F153" s="228" t="s">
        <v>543</v>
      </c>
      <c r="G153" s="215"/>
      <c r="H153" s="215"/>
      <c r="I153" s="218"/>
      <c r="J153" s="229">
        <f>BK153</f>
        <v>0</v>
      </c>
      <c r="K153" s="215"/>
      <c r="L153" s="220"/>
      <c r="M153" s="221"/>
      <c r="N153" s="222"/>
      <c r="O153" s="222"/>
      <c r="P153" s="223">
        <f>P154</f>
        <v>0</v>
      </c>
      <c r="Q153" s="222"/>
      <c r="R153" s="223">
        <f>R154</f>
        <v>0</v>
      </c>
      <c r="S153" s="222"/>
      <c r="T153" s="224">
        <f>T154</f>
        <v>0</v>
      </c>
      <c r="AR153" s="225" t="s">
        <v>201</v>
      </c>
      <c r="AT153" s="226" t="s">
        <v>80</v>
      </c>
      <c r="AU153" s="226" t="s">
        <v>88</v>
      </c>
      <c r="AY153" s="225" t="s">
        <v>176</v>
      </c>
      <c r="BK153" s="227">
        <f>BK154</f>
        <v>0</v>
      </c>
    </row>
    <row r="154" s="1" customFormat="1" ht="16.5" customHeight="1">
      <c r="B154" s="37"/>
      <c r="C154" s="230" t="s">
        <v>229</v>
      </c>
      <c r="D154" s="230" t="s">
        <v>178</v>
      </c>
      <c r="E154" s="231" t="s">
        <v>544</v>
      </c>
      <c r="F154" s="232" t="s">
        <v>545</v>
      </c>
      <c r="G154" s="233" t="s">
        <v>523</v>
      </c>
      <c r="H154" s="234">
        <v>1</v>
      </c>
      <c r="I154" s="235"/>
      <c r="J154" s="236">
        <f>ROUND(I154*H154,2)</f>
        <v>0</v>
      </c>
      <c r="K154" s="232" t="s">
        <v>182</v>
      </c>
      <c r="L154" s="42"/>
      <c r="M154" s="281" t="s">
        <v>1</v>
      </c>
      <c r="N154" s="282" t="s">
        <v>46</v>
      </c>
      <c r="O154" s="283"/>
      <c r="P154" s="284">
        <f>O154*H154</f>
        <v>0</v>
      </c>
      <c r="Q154" s="284">
        <v>0</v>
      </c>
      <c r="R154" s="284">
        <f>Q154*H154</f>
        <v>0</v>
      </c>
      <c r="S154" s="284">
        <v>0</v>
      </c>
      <c r="T154" s="285">
        <f>S154*H154</f>
        <v>0</v>
      </c>
      <c r="AR154" s="241" t="s">
        <v>524</v>
      </c>
      <c r="AT154" s="241" t="s">
        <v>178</v>
      </c>
      <c r="AU154" s="241" t="s">
        <v>90</v>
      </c>
      <c r="AY154" s="15" t="s">
        <v>176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5" t="s">
        <v>88</v>
      </c>
      <c r="BK154" s="242">
        <f>ROUND(I154*H154,2)</f>
        <v>0</v>
      </c>
      <c r="BL154" s="15" t="s">
        <v>524</v>
      </c>
      <c r="BM154" s="241" t="s">
        <v>975</v>
      </c>
    </row>
    <row r="155" s="1" customFormat="1" ht="6.96" customHeight="1">
      <c r="B155" s="60"/>
      <c r="C155" s="61"/>
      <c r="D155" s="61"/>
      <c r="E155" s="61"/>
      <c r="F155" s="61"/>
      <c r="G155" s="61"/>
      <c r="H155" s="61"/>
      <c r="I155" s="181"/>
      <c r="J155" s="61"/>
      <c r="K155" s="61"/>
      <c r="L155" s="42"/>
    </row>
  </sheetData>
  <sheetProtection sheet="1" autoFilter="0" formatColumns="0" formatRows="0" objects="1" scenarios="1" spinCount="100000" saltValue="0feBbby1rdO3ccoUKgQH0KPJpZdj1nKZDFvmsu9GEBZycy7tiMj53S64I5u2Q1AvRp08P+8mFaYR0DcZ/w74EQ==" hashValue="AZUGM7g5ePkuRIeNNa66MW8qMD9HkCqeyDGPUKIGBhf6N4BGF+/ss2ukw1tQH0yn9QCnvmYfDf8mQAchau/jDA==" algorithmName="SHA-512" password="CC35"/>
  <autoFilter ref="C128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Rachota Tomáš</dc:creator>
  <cp:lastModifiedBy>Rachota Tomáš</cp:lastModifiedBy>
  <dcterms:created xsi:type="dcterms:W3CDTF">2019-08-27T07:24:26Z</dcterms:created>
  <dcterms:modified xsi:type="dcterms:W3CDTF">2019-08-27T07:24:37Z</dcterms:modified>
</cp:coreProperties>
</file>