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65419111 - Vimperk - opra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'65419111 - Vimperk - opra...'!$C$112:$K$785</definedName>
    <definedName name="_xlnm.Print_Area" localSheetId="1">'65419111 - Vimperk - opra...'!$C$4:$J$39,'65419111 - Vimperk - opra...'!$C$45:$J$94,'65419111 - Vimperk - opra...'!$C$100:$K$785</definedName>
    <definedName name="_xlnm.Print_Titles" localSheetId="1">'65419111 - Vimperk - opra...'!$112:$112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785"/>
  <c r="BH785"/>
  <c r="BF785"/>
  <c r="BE785"/>
  <c r="T785"/>
  <c r="T784"/>
  <c r="R785"/>
  <c r="R784"/>
  <c r="P785"/>
  <c r="P784"/>
  <c r="BK785"/>
  <c r="BK784"/>
  <c r="J784"/>
  <c r="J785"/>
  <c r="BG785"/>
  <c r="J93"/>
  <c r="BI782"/>
  <c r="BH782"/>
  <c r="BF782"/>
  <c r="BE782"/>
  <c r="T782"/>
  <c r="T781"/>
  <c r="R782"/>
  <c r="R781"/>
  <c r="P782"/>
  <c r="P781"/>
  <c r="BK782"/>
  <c r="BK781"/>
  <c r="J781"/>
  <c r="J782"/>
  <c r="BG782"/>
  <c r="J92"/>
  <c r="BI780"/>
  <c r="BH780"/>
  <c r="BF780"/>
  <c r="BE780"/>
  <c r="T780"/>
  <c r="T779"/>
  <c r="R780"/>
  <c r="R779"/>
  <c r="P780"/>
  <c r="P779"/>
  <c r="BK780"/>
  <c r="BK779"/>
  <c r="J779"/>
  <c r="J780"/>
  <c r="BG780"/>
  <c r="J91"/>
  <c r="BI778"/>
  <c r="BH778"/>
  <c r="BF778"/>
  <c r="BE778"/>
  <c r="T778"/>
  <c r="T777"/>
  <c r="T776"/>
  <c r="R778"/>
  <c r="R777"/>
  <c r="R776"/>
  <c r="P778"/>
  <c r="P777"/>
  <c r="P776"/>
  <c r="BK778"/>
  <c r="BK777"/>
  <c r="J777"/>
  <c r="BK776"/>
  <c r="J776"/>
  <c r="J778"/>
  <c r="BG778"/>
  <c r="J90"/>
  <c r="J89"/>
  <c r="BI775"/>
  <c r="BH775"/>
  <c r="BF775"/>
  <c r="BE775"/>
  <c r="T775"/>
  <c r="R775"/>
  <c r="P775"/>
  <c r="BK775"/>
  <c r="J775"/>
  <c r="BG775"/>
  <c r="BI774"/>
  <c r="BH774"/>
  <c r="BF774"/>
  <c r="BE774"/>
  <c r="T774"/>
  <c r="R774"/>
  <c r="P774"/>
  <c r="BK774"/>
  <c r="J774"/>
  <c r="BG774"/>
  <c r="BI773"/>
  <c r="BH773"/>
  <c r="BF773"/>
  <c r="BE773"/>
  <c r="T773"/>
  <c r="R773"/>
  <c r="P773"/>
  <c r="BK773"/>
  <c r="J773"/>
  <c r="BG773"/>
  <c r="BI770"/>
  <c r="BH770"/>
  <c r="BF770"/>
  <c r="BE770"/>
  <c r="T770"/>
  <c r="T769"/>
  <c r="R770"/>
  <c r="R769"/>
  <c r="P770"/>
  <c r="P769"/>
  <c r="BK770"/>
  <c r="BK769"/>
  <c r="J769"/>
  <c r="J770"/>
  <c r="BG770"/>
  <c r="J88"/>
  <c r="BI768"/>
  <c r="BH768"/>
  <c r="BF768"/>
  <c r="BE768"/>
  <c r="T768"/>
  <c r="R768"/>
  <c r="P768"/>
  <c r="BK768"/>
  <c r="J768"/>
  <c r="BG768"/>
  <c r="BI767"/>
  <c r="BH767"/>
  <c r="BF767"/>
  <c r="BE767"/>
  <c r="T767"/>
  <c r="R767"/>
  <c r="P767"/>
  <c r="BK767"/>
  <c r="J767"/>
  <c r="BG767"/>
  <c r="BI766"/>
  <c r="BH766"/>
  <c r="BF766"/>
  <c r="BE766"/>
  <c r="T766"/>
  <c r="R766"/>
  <c r="P766"/>
  <c r="BK766"/>
  <c r="J766"/>
  <c r="BG766"/>
  <c r="BI763"/>
  <c r="BH763"/>
  <c r="BF763"/>
  <c r="BE763"/>
  <c r="T763"/>
  <c r="R763"/>
  <c r="P763"/>
  <c r="BK763"/>
  <c r="J763"/>
  <c r="BG763"/>
  <c r="BI762"/>
  <c r="BH762"/>
  <c r="BF762"/>
  <c r="BE762"/>
  <c r="T762"/>
  <c r="R762"/>
  <c r="P762"/>
  <c r="BK762"/>
  <c r="J762"/>
  <c r="BG762"/>
  <c r="BI761"/>
  <c r="BH761"/>
  <c r="BF761"/>
  <c r="BE761"/>
  <c r="T761"/>
  <c r="R761"/>
  <c r="P761"/>
  <c r="BK761"/>
  <c r="J761"/>
  <c r="BG761"/>
  <c r="BI760"/>
  <c r="BH760"/>
  <c r="BF760"/>
  <c r="BE760"/>
  <c r="T760"/>
  <c r="R760"/>
  <c r="P760"/>
  <c r="BK760"/>
  <c r="J760"/>
  <c r="BG760"/>
  <c r="BI759"/>
  <c r="BH759"/>
  <c r="BF759"/>
  <c r="BE759"/>
  <c r="T759"/>
  <c r="R759"/>
  <c r="P759"/>
  <c r="BK759"/>
  <c r="J759"/>
  <c r="BG759"/>
  <c r="BI755"/>
  <c r="BH755"/>
  <c r="BF755"/>
  <c r="BE755"/>
  <c r="T755"/>
  <c r="R755"/>
  <c r="P755"/>
  <c r="BK755"/>
  <c r="J755"/>
  <c r="BG755"/>
  <c r="BI745"/>
  <c r="BH745"/>
  <c r="BF745"/>
  <c r="BE745"/>
  <c r="T745"/>
  <c r="R745"/>
  <c r="P745"/>
  <c r="BK745"/>
  <c r="J745"/>
  <c r="BG745"/>
  <c r="BI735"/>
  <c r="BH735"/>
  <c r="BF735"/>
  <c r="BE735"/>
  <c r="T735"/>
  <c r="T734"/>
  <c r="R735"/>
  <c r="R734"/>
  <c r="P735"/>
  <c r="P734"/>
  <c r="BK735"/>
  <c r="BK734"/>
  <c r="J734"/>
  <c r="J735"/>
  <c r="BG735"/>
  <c r="J87"/>
  <c r="BI733"/>
  <c r="BH733"/>
  <c r="BF733"/>
  <c r="BE733"/>
  <c r="T733"/>
  <c r="R733"/>
  <c r="P733"/>
  <c r="BK733"/>
  <c r="J733"/>
  <c r="BG733"/>
  <c r="BI732"/>
  <c r="BH732"/>
  <c r="BF732"/>
  <c r="BE732"/>
  <c r="T732"/>
  <c r="R732"/>
  <c r="P732"/>
  <c r="BK732"/>
  <c r="J732"/>
  <c r="BG732"/>
  <c r="BI731"/>
  <c r="BH731"/>
  <c r="BF731"/>
  <c r="BE731"/>
  <c r="T731"/>
  <c r="T730"/>
  <c r="R731"/>
  <c r="R730"/>
  <c r="P731"/>
  <c r="P730"/>
  <c r="BK731"/>
  <c r="BK730"/>
  <c r="J730"/>
  <c r="J731"/>
  <c r="BG731"/>
  <c r="J86"/>
  <c r="BI729"/>
  <c r="BH729"/>
  <c r="BF729"/>
  <c r="BE729"/>
  <c r="T729"/>
  <c r="R729"/>
  <c r="P729"/>
  <c r="BK729"/>
  <c r="J729"/>
  <c r="BG729"/>
  <c r="BI728"/>
  <c r="BH728"/>
  <c r="BF728"/>
  <c r="BE728"/>
  <c r="T728"/>
  <c r="R728"/>
  <c r="P728"/>
  <c r="BK728"/>
  <c r="J728"/>
  <c r="BG728"/>
  <c r="BI725"/>
  <c r="BH725"/>
  <c r="BF725"/>
  <c r="BE725"/>
  <c r="T725"/>
  <c r="R725"/>
  <c r="P725"/>
  <c r="BK725"/>
  <c r="J725"/>
  <c r="BG725"/>
  <c r="BI724"/>
  <c r="BH724"/>
  <c r="BF724"/>
  <c r="BE724"/>
  <c r="T724"/>
  <c r="R724"/>
  <c r="P724"/>
  <c r="BK724"/>
  <c r="J724"/>
  <c r="BG724"/>
  <c r="BI723"/>
  <c r="BH723"/>
  <c r="BF723"/>
  <c r="BE723"/>
  <c r="T723"/>
  <c r="R723"/>
  <c r="P723"/>
  <c r="BK723"/>
  <c r="J723"/>
  <c r="BG723"/>
  <c r="BI722"/>
  <c r="BH722"/>
  <c r="BF722"/>
  <c r="BE722"/>
  <c r="T722"/>
  <c r="R722"/>
  <c r="P722"/>
  <c r="BK722"/>
  <c r="J722"/>
  <c r="BG722"/>
  <c r="BI721"/>
  <c r="BH721"/>
  <c r="BF721"/>
  <c r="BE721"/>
  <c r="T721"/>
  <c r="R721"/>
  <c r="P721"/>
  <c r="BK721"/>
  <c r="J721"/>
  <c r="BG721"/>
  <c r="BI720"/>
  <c r="BH720"/>
  <c r="BF720"/>
  <c r="BE720"/>
  <c r="T720"/>
  <c r="R720"/>
  <c r="P720"/>
  <c r="BK720"/>
  <c r="J720"/>
  <c r="BG720"/>
  <c r="BI719"/>
  <c r="BH719"/>
  <c r="BF719"/>
  <c r="BE719"/>
  <c r="T719"/>
  <c r="R719"/>
  <c r="P719"/>
  <c r="BK719"/>
  <c r="J719"/>
  <c r="BG719"/>
  <c r="BI718"/>
  <c r="BH718"/>
  <c r="BF718"/>
  <c r="BE718"/>
  <c r="T718"/>
  <c r="R718"/>
  <c r="P718"/>
  <c r="BK718"/>
  <c r="J718"/>
  <c r="BG718"/>
  <c r="BI717"/>
  <c r="BH717"/>
  <c r="BF717"/>
  <c r="BE717"/>
  <c r="T717"/>
  <c r="R717"/>
  <c r="P717"/>
  <c r="BK717"/>
  <c r="J717"/>
  <c r="BG717"/>
  <c r="BI715"/>
  <c r="BH715"/>
  <c r="BF715"/>
  <c r="BE715"/>
  <c r="T715"/>
  <c r="R715"/>
  <c r="P715"/>
  <c r="BK715"/>
  <c r="J715"/>
  <c r="BG715"/>
  <c r="BI714"/>
  <c r="BH714"/>
  <c r="BF714"/>
  <c r="BE714"/>
  <c r="T714"/>
  <c r="R714"/>
  <c r="P714"/>
  <c r="BK714"/>
  <c r="J714"/>
  <c r="BG714"/>
  <c r="BI711"/>
  <c r="BH711"/>
  <c r="BF711"/>
  <c r="BE711"/>
  <c r="T711"/>
  <c r="R711"/>
  <c r="P711"/>
  <c r="BK711"/>
  <c r="J711"/>
  <c r="BG711"/>
  <c r="BI708"/>
  <c r="BH708"/>
  <c r="BF708"/>
  <c r="BE708"/>
  <c r="T708"/>
  <c r="R708"/>
  <c r="P708"/>
  <c r="BK708"/>
  <c r="J708"/>
  <c r="BG708"/>
  <c r="BI702"/>
  <c r="BH702"/>
  <c r="BF702"/>
  <c r="BE702"/>
  <c r="T702"/>
  <c r="R702"/>
  <c r="P702"/>
  <c r="BK702"/>
  <c r="J702"/>
  <c r="BG702"/>
  <c r="BI699"/>
  <c r="BH699"/>
  <c r="BF699"/>
  <c r="BE699"/>
  <c r="T699"/>
  <c r="T698"/>
  <c r="R699"/>
  <c r="R698"/>
  <c r="P699"/>
  <c r="P698"/>
  <c r="BK699"/>
  <c r="BK698"/>
  <c r="J698"/>
  <c r="J699"/>
  <c r="BG699"/>
  <c r="J85"/>
  <c r="BI697"/>
  <c r="BH697"/>
  <c r="BF697"/>
  <c r="BE697"/>
  <c r="T697"/>
  <c r="R697"/>
  <c r="P697"/>
  <c r="BK697"/>
  <c r="J697"/>
  <c r="BG697"/>
  <c r="BI694"/>
  <c r="BH694"/>
  <c r="BF694"/>
  <c r="BE694"/>
  <c r="T694"/>
  <c r="R694"/>
  <c r="P694"/>
  <c r="BK694"/>
  <c r="J694"/>
  <c r="BG694"/>
  <c r="BI693"/>
  <c r="BH693"/>
  <c r="BF693"/>
  <c r="BE693"/>
  <c r="T693"/>
  <c r="R693"/>
  <c r="P693"/>
  <c r="BK693"/>
  <c r="J693"/>
  <c r="BG693"/>
  <c r="BI689"/>
  <c r="BH689"/>
  <c r="BF689"/>
  <c r="BE689"/>
  <c r="T689"/>
  <c r="R689"/>
  <c r="P689"/>
  <c r="BK689"/>
  <c r="J689"/>
  <c r="BG689"/>
  <c r="BI688"/>
  <c r="BH688"/>
  <c r="BF688"/>
  <c r="BE688"/>
  <c r="T688"/>
  <c r="R688"/>
  <c r="P688"/>
  <c r="BK688"/>
  <c r="J688"/>
  <c r="BG688"/>
  <c r="BI687"/>
  <c r="BH687"/>
  <c r="BF687"/>
  <c r="BE687"/>
  <c r="T687"/>
  <c r="R687"/>
  <c r="P687"/>
  <c r="BK687"/>
  <c r="J687"/>
  <c r="BG687"/>
  <c r="BI686"/>
  <c r="BH686"/>
  <c r="BF686"/>
  <c r="BE686"/>
  <c r="T686"/>
  <c r="R686"/>
  <c r="P686"/>
  <c r="BK686"/>
  <c r="J686"/>
  <c r="BG686"/>
  <c r="BI683"/>
  <c r="BH683"/>
  <c r="BF683"/>
  <c r="BE683"/>
  <c r="T683"/>
  <c r="R683"/>
  <c r="P683"/>
  <c r="BK683"/>
  <c r="J683"/>
  <c r="BG683"/>
  <c r="BI682"/>
  <c r="BH682"/>
  <c r="BF682"/>
  <c r="BE682"/>
  <c r="T682"/>
  <c r="R682"/>
  <c r="P682"/>
  <c r="BK682"/>
  <c r="J682"/>
  <c r="BG682"/>
  <c r="BI681"/>
  <c r="BH681"/>
  <c r="BF681"/>
  <c r="BE681"/>
  <c r="T681"/>
  <c r="R681"/>
  <c r="P681"/>
  <c r="BK681"/>
  <c r="J681"/>
  <c r="BG681"/>
  <c r="BI680"/>
  <c r="BH680"/>
  <c r="BF680"/>
  <c r="BE680"/>
  <c r="T680"/>
  <c r="R680"/>
  <c r="P680"/>
  <c r="BK680"/>
  <c r="J680"/>
  <c r="BG680"/>
  <c r="BI677"/>
  <c r="BH677"/>
  <c r="BF677"/>
  <c r="BE677"/>
  <c r="T677"/>
  <c r="T676"/>
  <c r="R677"/>
  <c r="R676"/>
  <c r="P677"/>
  <c r="P676"/>
  <c r="BK677"/>
  <c r="BK676"/>
  <c r="J676"/>
  <c r="J677"/>
  <c r="BG677"/>
  <c r="J84"/>
  <c r="BI675"/>
  <c r="BH675"/>
  <c r="BF675"/>
  <c r="BE675"/>
  <c r="T675"/>
  <c r="R675"/>
  <c r="P675"/>
  <c r="BK675"/>
  <c r="J675"/>
  <c r="BG675"/>
  <c r="BI674"/>
  <c r="BH674"/>
  <c r="BF674"/>
  <c r="BE674"/>
  <c r="T674"/>
  <c r="R674"/>
  <c r="P674"/>
  <c r="BK674"/>
  <c r="J674"/>
  <c r="BG674"/>
  <c r="BI671"/>
  <c r="BH671"/>
  <c r="BF671"/>
  <c r="BE671"/>
  <c r="T671"/>
  <c r="R671"/>
  <c r="P671"/>
  <c r="BK671"/>
  <c r="J671"/>
  <c r="BG671"/>
  <c r="BI670"/>
  <c r="BH670"/>
  <c r="BF670"/>
  <c r="BE670"/>
  <c r="T670"/>
  <c r="R670"/>
  <c r="P670"/>
  <c r="BK670"/>
  <c r="J670"/>
  <c r="BG670"/>
  <c r="BI666"/>
  <c r="BH666"/>
  <c r="BF666"/>
  <c r="BE666"/>
  <c r="T666"/>
  <c r="R666"/>
  <c r="P666"/>
  <c r="BK666"/>
  <c r="J666"/>
  <c r="BG666"/>
  <c r="BI662"/>
  <c r="BH662"/>
  <c r="BF662"/>
  <c r="BE662"/>
  <c r="T662"/>
  <c r="R662"/>
  <c r="P662"/>
  <c r="BK662"/>
  <c r="J662"/>
  <c r="BG662"/>
  <c r="BI658"/>
  <c r="BH658"/>
  <c r="BF658"/>
  <c r="BE658"/>
  <c r="T658"/>
  <c r="R658"/>
  <c r="P658"/>
  <c r="BK658"/>
  <c r="J658"/>
  <c r="BG658"/>
  <c r="BI657"/>
  <c r="BH657"/>
  <c r="BF657"/>
  <c r="BE657"/>
  <c r="T657"/>
  <c r="R657"/>
  <c r="P657"/>
  <c r="BK657"/>
  <c r="J657"/>
  <c r="BG657"/>
  <c r="BI653"/>
  <c r="BH653"/>
  <c r="BF653"/>
  <c r="BE653"/>
  <c r="T653"/>
  <c r="R653"/>
  <c r="P653"/>
  <c r="BK653"/>
  <c r="J653"/>
  <c r="BG653"/>
  <c r="BI652"/>
  <c r="BH652"/>
  <c r="BF652"/>
  <c r="BE652"/>
  <c r="T652"/>
  <c r="R652"/>
  <c r="P652"/>
  <c r="BK652"/>
  <c r="J652"/>
  <c r="BG652"/>
  <c r="BI651"/>
  <c r="BH651"/>
  <c r="BF651"/>
  <c r="BE651"/>
  <c r="T651"/>
  <c r="R651"/>
  <c r="P651"/>
  <c r="BK651"/>
  <c r="J651"/>
  <c r="BG651"/>
  <c r="BI650"/>
  <c r="BH650"/>
  <c r="BF650"/>
  <c r="BE650"/>
  <c r="T650"/>
  <c r="R650"/>
  <c r="P650"/>
  <c r="BK650"/>
  <c r="J650"/>
  <c r="BG650"/>
  <c r="BI646"/>
  <c r="BH646"/>
  <c r="BF646"/>
  <c r="BE646"/>
  <c r="T646"/>
  <c r="R646"/>
  <c r="P646"/>
  <c r="BK646"/>
  <c r="J646"/>
  <c r="BG646"/>
  <c r="BI642"/>
  <c r="BH642"/>
  <c r="BF642"/>
  <c r="BE642"/>
  <c r="T642"/>
  <c r="R642"/>
  <c r="P642"/>
  <c r="BK642"/>
  <c r="J642"/>
  <c r="BG642"/>
  <c r="BI640"/>
  <c r="BH640"/>
  <c r="BF640"/>
  <c r="BE640"/>
  <c r="T640"/>
  <c r="R640"/>
  <c r="P640"/>
  <c r="BK640"/>
  <c r="J640"/>
  <c r="BG640"/>
  <c r="BI633"/>
  <c r="BH633"/>
  <c r="BF633"/>
  <c r="BE633"/>
  <c r="T633"/>
  <c r="R633"/>
  <c r="P633"/>
  <c r="BK633"/>
  <c r="J633"/>
  <c r="BG633"/>
  <c r="BI628"/>
  <c r="BH628"/>
  <c r="BF628"/>
  <c r="BE628"/>
  <c r="T628"/>
  <c r="R628"/>
  <c r="P628"/>
  <c r="BK628"/>
  <c r="J628"/>
  <c r="BG628"/>
  <c r="BI627"/>
  <c r="BH627"/>
  <c r="BF627"/>
  <c r="BE627"/>
  <c r="T627"/>
  <c r="R627"/>
  <c r="P627"/>
  <c r="BK627"/>
  <c r="J627"/>
  <c r="BG627"/>
  <c r="BI626"/>
  <c r="BH626"/>
  <c r="BF626"/>
  <c r="BE626"/>
  <c r="T626"/>
  <c r="R626"/>
  <c r="P626"/>
  <c r="BK626"/>
  <c r="J626"/>
  <c r="BG626"/>
  <c r="BI623"/>
  <c r="BH623"/>
  <c r="BF623"/>
  <c r="BE623"/>
  <c r="T623"/>
  <c r="R623"/>
  <c r="P623"/>
  <c r="BK623"/>
  <c r="J623"/>
  <c r="BG623"/>
  <c r="BI620"/>
  <c r="BH620"/>
  <c r="BF620"/>
  <c r="BE620"/>
  <c r="T620"/>
  <c r="R620"/>
  <c r="P620"/>
  <c r="BK620"/>
  <c r="J620"/>
  <c r="BG620"/>
  <c r="BI619"/>
  <c r="BH619"/>
  <c r="BF619"/>
  <c r="BE619"/>
  <c r="T619"/>
  <c r="R619"/>
  <c r="P619"/>
  <c r="BK619"/>
  <c r="J619"/>
  <c r="BG619"/>
  <c r="BI618"/>
  <c r="BH618"/>
  <c r="BF618"/>
  <c r="BE618"/>
  <c r="T618"/>
  <c r="R618"/>
  <c r="P618"/>
  <c r="BK618"/>
  <c r="J618"/>
  <c r="BG618"/>
  <c r="BI615"/>
  <c r="BH615"/>
  <c r="BF615"/>
  <c r="BE615"/>
  <c r="T615"/>
  <c r="R615"/>
  <c r="P615"/>
  <c r="BK615"/>
  <c r="J615"/>
  <c r="BG615"/>
  <c r="BI611"/>
  <c r="BH611"/>
  <c r="BF611"/>
  <c r="BE611"/>
  <c r="T611"/>
  <c r="R611"/>
  <c r="P611"/>
  <c r="BK611"/>
  <c r="J611"/>
  <c r="BG611"/>
  <c r="BI608"/>
  <c r="BH608"/>
  <c r="BF608"/>
  <c r="BE608"/>
  <c r="T608"/>
  <c r="R608"/>
  <c r="P608"/>
  <c r="BK608"/>
  <c r="J608"/>
  <c r="BG608"/>
  <c r="BI605"/>
  <c r="BH605"/>
  <c r="BF605"/>
  <c r="BE605"/>
  <c r="T605"/>
  <c r="R605"/>
  <c r="P605"/>
  <c r="BK605"/>
  <c r="J605"/>
  <c r="BG605"/>
  <c r="BI601"/>
  <c r="BH601"/>
  <c r="BF601"/>
  <c r="BE601"/>
  <c r="T601"/>
  <c r="R601"/>
  <c r="P601"/>
  <c r="BK601"/>
  <c r="J601"/>
  <c r="BG601"/>
  <c r="BI598"/>
  <c r="BH598"/>
  <c r="BF598"/>
  <c r="BE598"/>
  <c r="T598"/>
  <c r="R598"/>
  <c r="P598"/>
  <c r="BK598"/>
  <c r="J598"/>
  <c r="BG598"/>
  <c r="BI595"/>
  <c r="BH595"/>
  <c r="BF595"/>
  <c r="BE595"/>
  <c r="T595"/>
  <c r="T594"/>
  <c r="R595"/>
  <c r="R594"/>
  <c r="P595"/>
  <c r="P594"/>
  <c r="BK595"/>
  <c r="BK594"/>
  <c r="J594"/>
  <c r="J595"/>
  <c r="BG595"/>
  <c r="J83"/>
  <c r="BI593"/>
  <c r="BH593"/>
  <c r="BF593"/>
  <c r="BE593"/>
  <c r="T593"/>
  <c r="R593"/>
  <c r="P593"/>
  <c r="BK593"/>
  <c r="J593"/>
  <c r="BG593"/>
  <c r="BI590"/>
  <c r="BH590"/>
  <c r="BF590"/>
  <c r="BE590"/>
  <c r="T590"/>
  <c r="R590"/>
  <c r="P590"/>
  <c r="BK590"/>
  <c r="J590"/>
  <c r="BG590"/>
  <c r="BI587"/>
  <c r="BH587"/>
  <c r="BF587"/>
  <c r="BE587"/>
  <c r="T587"/>
  <c r="R587"/>
  <c r="P587"/>
  <c r="BK587"/>
  <c r="J587"/>
  <c r="BG587"/>
  <c r="BI579"/>
  <c r="BH579"/>
  <c r="BF579"/>
  <c r="BE579"/>
  <c r="T579"/>
  <c r="R579"/>
  <c r="P579"/>
  <c r="BK579"/>
  <c r="J579"/>
  <c r="BG579"/>
  <c r="BI576"/>
  <c r="BH576"/>
  <c r="BF576"/>
  <c r="BE576"/>
  <c r="T576"/>
  <c r="R576"/>
  <c r="P576"/>
  <c r="BK576"/>
  <c r="J576"/>
  <c r="BG576"/>
  <c r="BI573"/>
  <c r="BH573"/>
  <c r="BF573"/>
  <c r="BE573"/>
  <c r="T573"/>
  <c r="R573"/>
  <c r="P573"/>
  <c r="BK573"/>
  <c r="J573"/>
  <c r="BG573"/>
  <c r="BI569"/>
  <c r="BH569"/>
  <c r="BF569"/>
  <c r="BE569"/>
  <c r="T569"/>
  <c r="R569"/>
  <c r="P569"/>
  <c r="BK569"/>
  <c r="J569"/>
  <c r="BG569"/>
  <c r="BI566"/>
  <c r="BH566"/>
  <c r="BF566"/>
  <c r="BE566"/>
  <c r="T566"/>
  <c r="R566"/>
  <c r="P566"/>
  <c r="BK566"/>
  <c r="J566"/>
  <c r="BG566"/>
  <c r="BI563"/>
  <c r="BH563"/>
  <c r="BF563"/>
  <c r="BE563"/>
  <c r="T563"/>
  <c r="R563"/>
  <c r="P563"/>
  <c r="BK563"/>
  <c r="J563"/>
  <c r="BG563"/>
  <c r="BI560"/>
  <c r="BH560"/>
  <c r="BF560"/>
  <c r="BE560"/>
  <c r="T560"/>
  <c r="R560"/>
  <c r="P560"/>
  <c r="BK560"/>
  <c r="J560"/>
  <c r="BG560"/>
  <c r="BI559"/>
  <c r="BH559"/>
  <c r="BF559"/>
  <c r="BE559"/>
  <c r="T559"/>
  <c r="R559"/>
  <c r="P559"/>
  <c r="BK559"/>
  <c r="J559"/>
  <c r="BG559"/>
  <c r="BI558"/>
  <c r="BH558"/>
  <c r="BF558"/>
  <c r="BE558"/>
  <c r="T558"/>
  <c r="R558"/>
  <c r="P558"/>
  <c r="BK558"/>
  <c r="J558"/>
  <c r="BG558"/>
  <c r="BI557"/>
  <c r="BH557"/>
  <c r="BF557"/>
  <c r="BE557"/>
  <c r="T557"/>
  <c r="R557"/>
  <c r="P557"/>
  <c r="BK557"/>
  <c r="J557"/>
  <c r="BG557"/>
  <c r="BI554"/>
  <c r="BH554"/>
  <c r="BF554"/>
  <c r="BE554"/>
  <c r="T554"/>
  <c r="R554"/>
  <c r="P554"/>
  <c r="BK554"/>
  <c r="J554"/>
  <c r="BG554"/>
  <c r="BI551"/>
  <c r="BH551"/>
  <c r="BF551"/>
  <c r="BE551"/>
  <c r="T551"/>
  <c r="R551"/>
  <c r="P551"/>
  <c r="BK551"/>
  <c r="J551"/>
  <c r="BG551"/>
  <c r="BI548"/>
  <c r="BH548"/>
  <c r="BF548"/>
  <c r="BE548"/>
  <c r="T548"/>
  <c r="R548"/>
  <c r="P548"/>
  <c r="BK548"/>
  <c r="J548"/>
  <c r="BG548"/>
  <c r="BI545"/>
  <c r="BH545"/>
  <c r="BF545"/>
  <c r="BE545"/>
  <c r="T545"/>
  <c r="R545"/>
  <c r="P545"/>
  <c r="BK545"/>
  <c r="J545"/>
  <c r="BG545"/>
  <c r="BI542"/>
  <c r="BH542"/>
  <c r="BF542"/>
  <c r="BE542"/>
  <c r="T542"/>
  <c r="R542"/>
  <c r="P542"/>
  <c r="BK542"/>
  <c r="J542"/>
  <c r="BG542"/>
  <c r="BI539"/>
  <c r="BH539"/>
  <c r="BF539"/>
  <c r="BE539"/>
  <c r="T539"/>
  <c r="R539"/>
  <c r="P539"/>
  <c r="BK539"/>
  <c r="J539"/>
  <c r="BG539"/>
  <c r="BI536"/>
  <c r="BH536"/>
  <c r="BF536"/>
  <c r="BE536"/>
  <c r="T536"/>
  <c r="R536"/>
  <c r="P536"/>
  <c r="BK536"/>
  <c r="J536"/>
  <c r="BG536"/>
  <c r="BI531"/>
  <c r="BH531"/>
  <c r="BF531"/>
  <c r="BE531"/>
  <c r="T531"/>
  <c r="R531"/>
  <c r="P531"/>
  <c r="BK531"/>
  <c r="J531"/>
  <c r="BG531"/>
  <c r="BI526"/>
  <c r="BH526"/>
  <c r="BF526"/>
  <c r="BE526"/>
  <c r="T526"/>
  <c r="R526"/>
  <c r="P526"/>
  <c r="BK526"/>
  <c r="J526"/>
  <c r="BG526"/>
  <c r="BI522"/>
  <c r="BH522"/>
  <c r="BF522"/>
  <c r="BE522"/>
  <c r="T522"/>
  <c r="R522"/>
  <c r="P522"/>
  <c r="BK522"/>
  <c r="J522"/>
  <c r="BG522"/>
  <c r="BI517"/>
  <c r="BH517"/>
  <c r="BF517"/>
  <c r="BE517"/>
  <c r="T517"/>
  <c r="R517"/>
  <c r="P517"/>
  <c r="BK517"/>
  <c r="J517"/>
  <c r="BG517"/>
  <c r="BI511"/>
  <c r="BH511"/>
  <c r="BF511"/>
  <c r="BE511"/>
  <c r="T511"/>
  <c r="R511"/>
  <c r="P511"/>
  <c r="BK511"/>
  <c r="J511"/>
  <c r="BG511"/>
  <c r="BI510"/>
  <c r="BH510"/>
  <c r="BF510"/>
  <c r="BE510"/>
  <c r="T510"/>
  <c r="R510"/>
  <c r="P510"/>
  <c r="BK510"/>
  <c r="J510"/>
  <c r="BG510"/>
  <c r="BI507"/>
  <c r="BH507"/>
  <c r="BF507"/>
  <c r="BE507"/>
  <c r="T507"/>
  <c r="R507"/>
  <c r="P507"/>
  <c r="BK507"/>
  <c r="J507"/>
  <c r="BG507"/>
  <c r="BI503"/>
  <c r="BH503"/>
  <c r="BF503"/>
  <c r="BE503"/>
  <c r="T503"/>
  <c r="R503"/>
  <c r="P503"/>
  <c r="BK503"/>
  <c r="J503"/>
  <c r="BG503"/>
  <c r="BI500"/>
  <c r="BH500"/>
  <c r="BF500"/>
  <c r="BE500"/>
  <c r="T500"/>
  <c r="R500"/>
  <c r="P500"/>
  <c r="BK500"/>
  <c r="J500"/>
  <c r="BG500"/>
  <c r="BI497"/>
  <c r="BH497"/>
  <c r="BF497"/>
  <c r="BE497"/>
  <c r="T497"/>
  <c r="R497"/>
  <c r="P497"/>
  <c r="BK497"/>
  <c r="J497"/>
  <c r="BG497"/>
  <c r="BI492"/>
  <c r="BH492"/>
  <c r="BF492"/>
  <c r="BE492"/>
  <c r="T492"/>
  <c r="T491"/>
  <c r="R492"/>
  <c r="R491"/>
  <c r="P492"/>
  <c r="P491"/>
  <c r="BK492"/>
  <c r="BK491"/>
  <c r="J491"/>
  <c r="J492"/>
  <c r="BG492"/>
  <c r="J82"/>
  <c r="BI490"/>
  <c r="BH490"/>
  <c r="BF490"/>
  <c r="BE490"/>
  <c r="T490"/>
  <c r="R490"/>
  <c r="P490"/>
  <c r="BK490"/>
  <c r="J490"/>
  <c r="BG490"/>
  <c r="BI489"/>
  <c r="BH489"/>
  <c r="BF489"/>
  <c r="BE489"/>
  <c r="T489"/>
  <c r="R489"/>
  <c r="P489"/>
  <c r="BK489"/>
  <c r="J489"/>
  <c r="BG489"/>
  <c r="BI488"/>
  <c r="BH488"/>
  <c r="BF488"/>
  <c r="BE488"/>
  <c r="T488"/>
  <c r="R488"/>
  <c r="P488"/>
  <c r="BK488"/>
  <c r="J488"/>
  <c r="BG488"/>
  <c r="BI487"/>
  <c r="BH487"/>
  <c r="BF487"/>
  <c r="BE487"/>
  <c r="T487"/>
  <c r="R487"/>
  <c r="P487"/>
  <c r="BK487"/>
  <c r="J487"/>
  <c r="BG487"/>
  <c r="BI486"/>
  <c r="BH486"/>
  <c r="BF486"/>
  <c r="BE486"/>
  <c r="T486"/>
  <c r="T485"/>
  <c r="R486"/>
  <c r="R485"/>
  <c r="P486"/>
  <c r="P485"/>
  <c r="BK486"/>
  <c r="BK485"/>
  <c r="J485"/>
  <c r="J486"/>
  <c r="BG486"/>
  <c r="J81"/>
  <c r="BI484"/>
  <c r="BH484"/>
  <c r="BF484"/>
  <c r="BE484"/>
  <c r="T484"/>
  <c r="R484"/>
  <c r="P484"/>
  <c r="BK484"/>
  <c r="J484"/>
  <c r="BG484"/>
  <c r="BI483"/>
  <c r="BH483"/>
  <c r="BF483"/>
  <c r="BE483"/>
  <c r="T483"/>
  <c r="R483"/>
  <c r="P483"/>
  <c r="BK483"/>
  <c r="J483"/>
  <c r="BG483"/>
  <c r="BI482"/>
  <c r="BH482"/>
  <c r="BF482"/>
  <c r="BE482"/>
  <c r="T482"/>
  <c r="R482"/>
  <c r="P482"/>
  <c r="BK482"/>
  <c r="J482"/>
  <c r="BG482"/>
  <c r="BI481"/>
  <c r="BH481"/>
  <c r="BF481"/>
  <c r="BE481"/>
  <c r="T481"/>
  <c r="R481"/>
  <c r="P481"/>
  <c r="BK481"/>
  <c r="J481"/>
  <c r="BG481"/>
  <c r="BI480"/>
  <c r="BH480"/>
  <c r="BF480"/>
  <c r="BE480"/>
  <c r="T480"/>
  <c r="R480"/>
  <c r="P480"/>
  <c r="BK480"/>
  <c r="J480"/>
  <c r="BG480"/>
  <c r="BI479"/>
  <c r="BH479"/>
  <c r="BF479"/>
  <c r="BE479"/>
  <c r="T479"/>
  <c r="R479"/>
  <c r="P479"/>
  <c r="BK479"/>
  <c r="J479"/>
  <c r="BG479"/>
  <c r="BI477"/>
  <c r="BH477"/>
  <c r="BF477"/>
  <c r="BE477"/>
  <c r="T477"/>
  <c r="R477"/>
  <c r="P477"/>
  <c r="BK477"/>
  <c r="J477"/>
  <c r="BG477"/>
  <c r="BI476"/>
  <c r="BH476"/>
  <c r="BF476"/>
  <c r="BE476"/>
  <c r="T476"/>
  <c r="R476"/>
  <c r="P476"/>
  <c r="BK476"/>
  <c r="J476"/>
  <c r="BG476"/>
  <c r="BI475"/>
  <c r="BH475"/>
  <c r="BF475"/>
  <c r="BE475"/>
  <c r="T475"/>
  <c r="R475"/>
  <c r="P475"/>
  <c r="BK475"/>
  <c r="J475"/>
  <c r="BG475"/>
  <c r="BI474"/>
  <c r="BH474"/>
  <c r="BF474"/>
  <c r="BE474"/>
  <c r="T474"/>
  <c r="R474"/>
  <c r="P474"/>
  <c r="BK474"/>
  <c r="J474"/>
  <c r="BG474"/>
  <c r="BI473"/>
  <c r="BH473"/>
  <c r="BF473"/>
  <c r="BE473"/>
  <c r="T473"/>
  <c r="R473"/>
  <c r="P473"/>
  <c r="BK473"/>
  <c r="J473"/>
  <c r="BG473"/>
  <c r="BI470"/>
  <c r="BH470"/>
  <c r="BF470"/>
  <c r="BE470"/>
  <c r="T470"/>
  <c r="R470"/>
  <c r="P470"/>
  <c r="BK470"/>
  <c r="J470"/>
  <c r="BG470"/>
  <c r="BI467"/>
  <c r="BH467"/>
  <c r="BF467"/>
  <c r="BE467"/>
  <c r="T467"/>
  <c r="R467"/>
  <c r="P467"/>
  <c r="BK467"/>
  <c r="J467"/>
  <c r="BG467"/>
  <c r="BI466"/>
  <c r="BH466"/>
  <c r="BF466"/>
  <c r="BE466"/>
  <c r="T466"/>
  <c r="R466"/>
  <c r="P466"/>
  <c r="BK466"/>
  <c r="J466"/>
  <c r="BG466"/>
  <c r="BI464"/>
  <c r="BH464"/>
  <c r="BF464"/>
  <c r="BE464"/>
  <c r="T464"/>
  <c r="T463"/>
  <c r="R464"/>
  <c r="R463"/>
  <c r="P464"/>
  <c r="P463"/>
  <c r="BK464"/>
  <c r="BK463"/>
  <c r="J463"/>
  <c r="J464"/>
  <c r="BG464"/>
  <c r="J80"/>
  <c r="BI462"/>
  <c r="BH462"/>
  <c r="BF462"/>
  <c r="BE462"/>
  <c r="T462"/>
  <c r="R462"/>
  <c r="P462"/>
  <c r="BK462"/>
  <c r="J462"/>
  <c r="BG462"/>
  <c r="BI461"/>
  <c r="BH461"/>
  <c r="BF461"/>
  <c r="BE461"/>
  <c r="T461"/>
  <c r="R461"/>
  <c r="P461"/>
  <c r="BK461"/>
  <c r="J461"/>
  <c r="BG461"/>
  <c r="BI460"/>
  <c r="BH460"/>
  <c r="BF460"/>
  <c r="BE460"/>
  <c r="T460"/>
  <c r="T459"/>
  <c r="R460"/>
  <c r="R459"/>
  <c r="P460"/>
  <c r="P459"/>
  <c r="BK460"/>
  <c r="BK459"/>
  <c r="J459"/>
  <c r="J460"/>
  <c r="BG460"/>
  <c r="J79"/>
  <c r="BI458"/>
  <c r="BH458"/>
  <c r="BF458"/>
  <c r="BE458"/>
  <c r="T458"/>
  <c r="R458"/>
  <c r="P458"/>
  <c r="BK458"/>
  <c r="J458"/>
  <c r="BG458"/>
  <c r="BI457"/>
  <c r="BH457"/>
  <c r="BF457"/>
  <c r="BE457"/>
  <c r="T457"/>
  <c r="R457"/>
  <c r="P457"/>
  <c r="BK457"/>
  <c r="J457"/>
  <c r="BG457"/>
  <c r="BI456"/>
  <c r="BH456"/>
  <c r="BF456"/>
  <c r="BE456"/>
  <c r="T456"/>
  <c r="R456"/>
  <c r="P456"/>
  <c r="BK456"/>
  <c r="J456"/>
  <c r="BG456"/>
  <c r="BI455"/>
  <c r="BH455"/>
  <c r="BF455"/>
  <c r="BE455"/>
  <c r="T455"/>
  <c r="T454"/>
  <c r="R455"/>
  <c r="R454"/>
  <c r="P455"/>
  <c r="P454"/>
  <c r="BK455"/>
  <c r="BK454"/>
  <c r="J454"/>
  <c r="J455"/>
  <c r="BG455"/>
  <c r="J78"/>
  <c r="BI453"/>
  <c r="BH453"/>
  <c r="BF453"/>
  <c r="BE453"/>
  <c r="T453"/>
  <c r="T452"/>
  <c r="R453"/>
  <c r="R452"/>
  <c r="P453"/>
  <c r="P452"/>
  <c r="BK453"/>
  <c r="BK452"/>
  <c r="J452"/>
  <c r="J453"/>
  <c r="BG453"/>
  <c r="J77"/>
  <c r="BI451"/>
  <c r="BH451"/>
  <c r="BF451"/>
  <c r="BE451"/>
  <c r="T451"/>
  <c r="R451"/>
  <c r="P451"/>
  <c r="BK451"/>
  <c r="J451"/>
  <c r="BG451"/>
  <c r="BI450"/>
  <c r="BH450"/>
  <c r="BF450"/>
  <c r="BE450"/>
  <c r="T450"/>
  <c r="R450"/>
  <c r="P450"/>
  <c r="BK450"/>
  <c r="J450"/>
  <c r="BG450"/>
  <c r="BI449"/>
  <c r="BH449"/>
  <c r="BF449"/>
  <c r="BE449"/>
  <c r="T449"/>
  <c r="R449"/>
  <c r="P449"/>
  <c r="BK449"/>
  <c r="J449"/>
  <c r="BG449"/>
  <c r="BI448"/>
  <c r="BH448"/>
  <c r="BF448"/>
  <c r="BE448"/>
  <c r="T448"/>
  <c r="T447"/>
  <c r="R448"/>
  <c r="R447"/>
  <c r="P448"/>
  <c r="P447"/>
  <c r="BK448"/>
  <c r="BK447"/>
  <c r="J447"/>
  <c r="J448"/>
  <c r="BG448"/>
  <c r="J76"/>
  <c r="BI444"/>
  <c r="BH444"/>
  <c r="BF444"/>
  <c r="BE444"/>
  <c r="T444"/>
  <c r="R444"/>
  <c r="P444"/>
  <c r="BK444"/>
  <c r="J444"/>
  <c r="BG444"/>
  <c r="BI441"/>
  <c r="BH441"/>
  <c r="BF441"/>
  <c r="BE441"/>
  <c r="T441"/>
  <c r="T440"/>
  <c r="T439"/>
  <c r="R441"/>
  <c r="R440"/>
  <c r="R439"/>
  <c r="P441"/>
  <c r="P440"/>
  <c r="P439"/>
  <c r="BK441"/>
  <c r="BK440"/>
  <c r="J440"/>
  <c r="BK439"/>
  <c r="J439"/>
  <c r="J441"/>
  <c r="BG441"/>
  <c r="J75"/>
  <c r="J74"/>
  <c r="BI438"/>
  <c r="BH438"/>
  <c r="BF438"/>
  <c r="BE438"/>
  <c r="T438"/>
  <c r="T437"/>
  <c r="R438"/>
  <c r="R437"/>
  <c r="P438"/>
  <c r="P437"/>
  <c r="BK438"/>
  <c r="BK437"/>
  <c r="J437"/>
  <c r="J438"/>
  <c r="BG438"/>
  <c r="J73"/>
  <c r="BI436"/>
  <c r="BH436"/>
  <c r="BF436"/>
  <c r="BE436"/>
  <c r="T436"/>
  <c r="R436"/>
  <c r="P436"/>
  <c r="BK436"/>
  <c r="J436"/>
  <c r="BG436"/>
  <c r="BI435"/>
  <c r="BH435"/>
  <c r="BF435"/>
  <c r="BE435"/>
  <c r="T435"/>
  <c r="R435"/>
  <c r="P435"/>
  <c r="BK435"/>
  <c r="J435"/>
  <c r="BG435"/>
  <c r="BI434"/>
  <c r="BH434"/>
  <c r="BF434"/>
  <c r="BE434"/>
  <c r="T434"/>
  <c r="R434"/>
  <c r="P434"/>
  <c r="BK434"/>
  <c r="J434"/>
  <c r="BG434"/>
  <c r="BI433"/>
  <c r="BH433"/>
  <c r="BF433"/>
  <c r="BE433"/>
  <c r="T433"/>
  <c r="R433"/>
  <c r="P433"/>
  <c r="BK433"/>
  <c r="J433"/>
  <c r="BG433"/>
  <c r="BI430"/>
  <c r="BH430"/>
  <c r="BF430"/>
  <c r="BE430"/>
  <c r="T430"/>
  <c r="R430"/>
  <c r="P430"/>
  <c r="BK430"/>
  <c r="J430"/>
  <c r="BG430"/>
  <c r="BI429"/>
  <c r="BH429"/>
  <c r="BF429"/>
  <c r="BE429"/>
  <c r="T429"/>
  <c r="T428"/>
  <c r="R429"/>
  <c r="R428"/>
  <c r="P429"/>
  <c r="P428"/>
  <c r="BK429"/>
  <c r="BK428"/>
  <c r="J428"/>
  <c r="J429"/>
  <c r="BG429"/>
  <c r="J72"/>
  <c r="BI424"/>
  <c r="BH424"/>
  <c r="BF424"/>
  <c r="BE424"/>
  <c r="T424"/>
  <c r="R424"/>
  <c r="P424"/>
  <c r="BK424"/>
  <c r="J424"/>
  <c r="BG424"/>
  <c r="BI418"/>
  <c r="BH418"/>
  <c r="BF418"/>
  <c r="BE418"/>
  <c r="T418"/>
  <c r="R418"/>
  <c r="P418"/>
  <c r="BK418"/>
  <c r="J418"/>
  <c r="BG418"/>
  <c r="BI414"/>
  <c r="BH414"/>
  <c r="BF414"/>
  <c r="BE414"/>
  <c r="T414"/>
  <c r="R414"/>
  <c r="P414"/>
  <c r="BK414"/>
  <c r="J414"/>
  <c r="BG414"/>
  <c r="BI413"/>
  <c r="BH413"/>
  <c r="BF413"/>
  <c r="BE413"/>
  <c r="T413"/>
  <c r="R413"/>
  <c r="P413"/>
  <c r="BK413"/>
  <c r="J413"/>
  <c r="BG413"/>
  <c r="BI409"/>
  <c r="BH409"/>
  <c r="BF409"/>
  <c r="BE409"/>
  <c r="T409"/>
  <c r="T408"/>
  <c r="R409"/>
  <c r="R408"/>
  <c r="P409"/>
  <c r="P408"/>
  <c r="BK409"/>
  <c r="BK408"/>
  <c r="J408"/>
  <c r="J409"/>
  <c r="BG409"/>
  <c r="J71"/>
  <c r="BI407"/>
  <c r="BH407"/>
  <c r="BF407"/>
  <c r="BE407"/>
  <c r="T407"/>
  <c r="T406"/>
  <c r="R407"/>
  <c r="R406"/>
  <c r="P407"/>
  <c r="P406"/>
  <c r="BK407"/>
  <c r="BK406"/>
  <c r="J406"/>
  <c r="J407"/>
  <c r="BG407"/>
  <c r="J70"/>
  <c r="BI402"/>
  <c r="BH402"/>
  <c r="BF402"/>
  <c r="BE402"/>
  <c r="T402"/>
  <c r="T401"/>
  <c r="R402"/>
  <c r="R401"/>
  <c r="P402"/>
  <c r="P401"/>
  <c r="BK402"/>
  <c r="BK401"/>
  <c r="J401"/>
  <c r="J402"/>
  <c r="BG402"/>
  <c r="J69"/>
  <c r="BI390"/>
  <c r="BH390"/>
  <c r="BF390"/>
  <c r="BE390"/>
  <c r="T390"/>
  <c r="R390"/>
  <c r="P390"/>
  <c r="BK390"/>
  <c r="J390"/>
  <c r="BG390"/>
  <c r="BI387"/>
  <c r="BH387"/>
  <c r="BF387"/>
  <c r="BE387"/>
  <c r="T387"/>
  <c r="R387"/>
  <c r="P387"/>
  <c r="BK387"/>
  <c r="J387"/>
  <c r="BG387"/>
  <c r="BI384"/>
  <c r="BH384"/>
  <c r="BF384"/>
  <c r="BE384"/>
  <c r="T384"/>
  <c r="R384"/>
  <c r="P384"/>
  <c r="BK384"/>
  <c r="J384"/>
  <c r="BG384"/>
  <c r="BI381"/>
  <c r="BH381"/>
  <c r="BF381"/>
  <c r="BE381"/>
  <c r="T381"/>
  <c r="R381"/>
  <c r="P381"/>
  <c r="BK381"/>
  <c r="J381"/>
  <c r="BG381"/>
  <c r="BI377"/>
  <c r="BH377"/>
  <c r="BF377"/>
  <c r="BE377"/>
  <c r="T377"/>
  <c r="R377"/>
  <c r="P377"/>
  <c r="BK377"/>
  <c r="J377"/>
  <c r="BG377"/>
  <c r="BI376"/>
  <c r="BH376"/>
  <c r="BF376"/>
  <c r="BE376"/>
  <c r="T376"/>
  <c r="R376"/>
  <c r="P376"/>
  <c r="BK376"/>
  <c r="J376"/>
  <c r="BG376"/>
  <c r="BI375"/>
  <c r="BH375"/>
  <c r="BF375"/>
  <c r="BE375"/>
  <c r="T375"/>
  <c r="R375"/>
  <c r="P375"/>
  <c r="BK375"/>
  <c r="J375"/>
  <c r="BG375"/>
  <c r="BI374"/>
  <c r="BH374"/>
  <c r="BF374"/>
  <c r="BE374"/>
  <c r="T374"/>
  <c r="R374"/>
  <c r="P374"/>
  <c r="BK374"/>
  <c r="J374"/>
  <c r="BG374"/>
  <c r="BI373"/>
  <c r="BH373"/>
  <c r="BF373"/>
  <c r="BE373"/>
  <c r="T373"/>
  <c r="R373"/>
  <c r="P373"/>
  <c r="BK373"/>
  <c r="J373"/>
  <c r="BG373"/>
  <c r="BI372"/>
  <c r="BH372"/>
  <c r="BF372"/>
  <c r="BE372"/>
  <c r="T372"/>
  <c r="R372"/>
  <c r="P372"/>
  <c r="BK372"/>
  <c r="J372"/>
  <c r="BG372"/>
  <c r="BI371"/>
  <c r="BH371"/>
  <c r="BF371"/>
  <c r="BE371"/>
  <c r="T371"/>
  <c r="R371"/>
  <c r="P371"/>
  <c r="BK371"/>
  <c r="J371"/>
  <c r="BG371"/>
  <c r="BI370"/>
  <c r="BH370"/>
  <c r="BF370"/>
  <c r="BE370"/>
  <c r="T370"/>
  <c r="R370"/>
  <c r="P370"/>
  <c r="BK370"/>
  <c r="J370"/>
  <c r="BG370"/>
  <c r="BI367"/>
  <c r="BH367"/>
  <c r="BF367"/>
  <c r="BE367"/>
  <c r="T367"/>
  <c r="R367"/>
  <c r="P367"/>
  <c r="BK367"/>
  <c r="J367"/>
  <c r="BG367"/>
  <c r="BI359"/>
  <c r="BH359"/>
  <c r="BF359"/>
  <c r="BE359"/>
  <c r="T359"/>
  <c r="R359"/>
  <c r="P359"/>
  <c r="BK359"/>
  <c r="J359"/>
  <c r="BG359"/>
  <c r="BI356"/>
  <c r="BH356"/>
  <c r="BF356"/>
  <c r="BE356"/>
  <c r="T356"/>
  <c r="R356"/>
  <c r="P356"/>
  <c r="BK356"/>
  <c r="J356"/>
  <c r="BG356"/>
  <c r="BI355"/>
  <c r="BH355"/>
  <c r="BF355"/>
  <c r="BE355"/>
  <c r="T355"/>
  <c r="R355"/>
  <c r="P355"/>
  <c r="BK355"/>
  <c r="J355"/>
  <c r="BG355"/>
  <c r="BI351"/>
  <c r="BH351"/>
  <c r="BF351"/>
  <c r="BE351"/>
  <c r="T351"/>
  <c r="T350"/>
  <c r="R351"/>
  <c r="R350"/>
  <c r="P351"/>
  <c r="P350"/>
  <c r="BK351"/>
  <c r="BK350"/>
  <c r="J350"/>
  <c r="J351"/>
  <c r="BG351"/>
  <c r="J68"/>
  <c r="BI349"/>
  <c r="BH349"/>
  <c r="BF349"/>
  <c r="BE349"/>
  <c r="T349"/>
  <c r="R349"/>
  <c r="P349"/>
  <c r="BK349"/>
  <c r="J349"/>
  <c r="BG349"/>
  <c r="BI348"/>
  <c r="BH348"/>
  <c r="BF348"/>
  <c r="BE348"/>
  <c r="T348"/>
  <c r="R348"/>
  <c r="P348"/>
  <c r="BK348"/>
  <c r="J348"/>
  <c r="BG348"/>
  <c r="BI345"/>
  <c r="BH345"/>
  <c r="BF345"/>
  <c r="BE345"/>
  <c r="T345"/>
  <c r="R345"/>
  <c r="P345"/>
  <c r="BK345"/>
  <c r="J345"/>
  <c r="BG345"/>
  <c r="BI344"/>
  <c r="BH344"/>
  <c r="BF344"/>
  <c r="BE344"/>
  <c r="T344"/>
  <c r="R344"/>
  <c r="P344"/>
  <c r="BK344"/>
  <c r="J344"/>
  <c r="BG344"/>
  <c r="BI343"/>
  <c r="BH343"/>
  <c r="BF343"/>
  <c r="BE343"/>
  <c r="T343"/>
  <c r="R343"/>
  <c r="P343"/>
  <c r="BK343"/>
  <c r="J343"/>
  <c r="BG343"/>
  <c r="BI342"/>
  <c r="BH342"/>
  <c r="BF342"/>
  <c r="BE342"/>
  <c r="T342"/>
  <c r="R342"/>
  <c r="P342"/>
  <c r="BK342"/>
  <c r="J342"/>
  <c r="BG342"/>
  <c r="BI341"/>
  <c r="BH341"/>
  <c r="BF341"/>
  <c r="BE341"/>
  <c r="T341"/>
  <c r="R341"/>
  <c r="P341"/>
  <c r="BK341"/>
  <c r="J341"/>
  <c r="BG341"/>
  <c r="BI340"/>
  <c r="BH340"/>
  <c r="BF340"/>
  <c r="BE340"/>
  <c r="T340"/>
  <c r="R340"/>
  <c r="P340"/>
  <c r="BK340"/>
  <c r="J340"/>
  <c r="BG340"/>
  <c r="BI339"/>
  <c r="BH339"/>
  <c r="BF339"/>
  <c r="BE339"/>
  <c r="T339"/>
  <c r="T338"/>
  <c r="R339"/>
  <c r="R338"/>
  <c r="P339"/>
  <c r="P338"/>
  <c r="BK339"/>
  <c r="BK338"/>
  <c r="J338"/>
  <c r="J339"/>
  <c r="BG339"/>
  <c r="J67"/>
  <c r="BI334"/>
  <c r="BH334"/>
  <c r="BF334"/>
  <c r="BE334"/>
  <c r="T334"/>
  <c r="R334"/>
  <c r="P334"/>
  <c r="BK334"/>
  <c r="J334"/>
  <c r="BG334"/>
  <c r="BI331"/>
  <c r="BH331"/>
  <c r="BF331"/>
  <c r="BE331"/>
  <c r="T331"/>
  <c r="R331"/>
  <c r="P331"/>
  <c r="BK331"/>
  <c r="J331"/>
  <c r="BG331"/>
  <c r="BI328"/>
  <c r="BH328"/>
  <c r="BF328"/>
  <c r="BE328"/>
  <c r="T328"/>
  <c r="R328"/>
  <c r="P328"/>
  <c r="BK328"/>
  <c r="J328"/>
  <c r="BG328"/>
  <c r="BI325"/>
  <c r="BH325"/>
  <c r="BF325"/>
  <c r="BE325"/>
  <c r="T325"/>
  <c r="R325"/>
  <c r="P325"/>
  <c r="BK325"/>
  <c r="J325"/>
  <c r="BG325"/>
  <c r="BI322"/>
  <c r="BH322"/>
  <c r="BF322"/>
  <c r="BE322"/>
  <c r="T322"/>
  <c r="R322"/>
  <c r="P322"/>
  <c r="BK322"/>
  <c r="J322"/>
  <c r="BG322"/>
  <c r="BI319"/>
  <c r="BH319"/>
  <c r="BF319"/>
  <c r="BE319"/>
  <c r="T319"/>
  <c r="R319"/>
  <c r="P319"/>
  <c r="BK319"/>
  <c r="J319"/>
  <c r="BG319"/>
  <c r="BI316"/>
  <c r="BH316"/>
  <c r="BF316"/>
  <c r="BE316"/>
  <c r="T316"/>
  <c r="R316"/>
  <c r="P316"/>
  <c r="BK316"/>
  <c r="J316"/>
  <c r="BG316"/>
  <c r="BI313"/>
  <c r="BH313"/>
  <c r="BF313"/>
  <c r="BE313"/>
  <c r="T313"/>
  <c r="R313"/>
  <c r="P313"/>
  <c r="BK313"/>
  <c r="J313"/>
  <c r="BG313"/>
  <c r="BI307"/>
  <c r="BH307"/>
  <c r="BF307"/>
  <c r="BE307"/>
  <c r="T307"/>
  <c r="R307"/>
  <c r="P307"/>
  <c r="BK307"/>
  <c r="J307"/>
  <c r="BG307"/>
  <c r="BI301"/>
  <c r="BH301"/>
  <c r="BF301"/>
  <c r="BE301"/>
  <c r="T301"/>
  <c r="R301"/>
  <c r="P301"/>
  <c r="BK301"/>
  <c r="J301"/>
  <c r="BG301"/>
  <c r="BI298"/>
  <c r="BH298"/>
  <c r="BF298"/>
  <c r="BE298"/>
  <c r="T298"/>
  <c r="R298"/>
  <c r="P298"/>
  <c r="BK298"/>
  <c r="J298"/>
  <c r="BG298"/>
  <c r="BI293"/>
  <c r="BH293"/>
  <c r="BF293"/>
  <c r="BE293"/>
  <c r="T293"/>
  <c r="R293"/>
  <c r="P293"/>
  <c r="BK293"/>
  <c r="J293"/>
  <c r="BG293"/>
  <c r="BI289"/>
  <c r="BH289"/>
  <c r="BF289"/>
  <c r="BE289"/>
  <c r="T289"/>
  <c r="R289"/>
  <c r="P289"/>
  <c r="BK289"/>
  <c r="J289"/>
  <c r="BG289"/>
  <c r="BI279"/>
  <c r="BH279"/>
  <c r="BF279"/>
  <c r="BE279"/>
  <c r="T279"/>
  <c r="R279"/>
  <c r="P279"/>
  <c r="BK279"/>
  <c r="J279"/>
  <c r="BG279"/>
  <c r="BI275"/>
  <c r="BH275"/>
  <c r="BF275"/>
  <c r="BE275"/>
  <c r="T275"/>
  <c r="R275"/>
  <c r="P275"/>
  <c r="BK275"/>
  <c r="J275"/>
  <c r="BG275"/>
  <c r="BI272"/>
  <c r="BH272"/>
  <c r="BF272"/>
  <c r="BE272"/>
  <c r="T272"/>
  <c r="R272"/>
  <c r="P272"/>
  <c r="BK272"/>
  <c r="J272"/>
  <c r="BG272"/>
  <c r="BI263"/>
  <c r="BH263"/>
  <c r="BF263"/>
  <c r="BE263"/>
  <c r="T263"/>
  <c r="R263"/>
  <c r="P263"/>
  <c r="BK263"/>
  <c r="J263"/>
  <c r="BG263"/>
  <c r="BI260"/>
  <c r="BH260"/>
  <c r="BF260"/>
  <c r="BE260"/>
  <c r="T260"/>
  <c r="R260"/>
  <c r="P260"/>
  <c r="BK260"/>
  <c r="J260"/>
  <c r="BG260"/>
  <c r="BI257"/>
  <c r="BH257"/>
  <c r="BF257"/>
  <c r="BE257"/>
  <c r="T257"/>
  <c r="R257"/>
  <c r="P257"/>
  <c r="BK257"/>
  <c r="J257"/>
  <c r="BG257"/>
  <c r="BI254"/>
  <c r="BH254"/>
  <c r="BF254"/>
  <c r="BE254"/>
  <c r="T254"/>
  <c r="R254"/>
  <c r="P254"/>
  <c r="BK254"/>
  <c r="J254"/>
  <c r="BG254"/>
  <c r="BI251"/>
  <c r="BH251"/>
  <c r="BF251"/>
  <c r="BE251"/>
  <c r="T251"/>
  <c r="R251"/>
  <c r="P251"/>
  <c r="BK251"/>
  <c r="J251"/>
  <c r="BG251"/>
  <c r="BI240"/>
  <c r="BH240"/>
  <c r="BF240"/>
  <c r="BE240"/>
  <c r="T240"/>
  <c r="R240"/>
  <c r="P240"/>
  <c r="BK240"/>
  <c r="J240"/>
  <c r="BG240"/>
  <c r="BI236"/>
  <c r="BH236"/>
  <c r="BF236"/>
  <c r="BE236"/>
  <c r="T236"/>
  <c r="R236"/>
  <c r="P236"/>
  <c r="BK236"/>
  <c r="J236"/>
  <c r="BG236"/>
  <c r="BI233"/>
  <c r="BH233"/>
  <c r="BF233"/>
  <c r="BE233"/>
  <c r="T233"/>
  <c r="R233"/>
  <c r="P233"/>
  <c r="BK233"/>
  <c r="J233"/>
  <c r="BG233"/>
  <c r="BI225"/>
  <c r="BH225"/>
  <c r="BF225"/>
  <c r="BE225"/>
  <c r="T225"/>
  <c r="T224"/>
  <c r="R225"/>
  <c r="R224"/>
  <c r="P225"/>
  <c r="P224"/>
  <c r="BK225"/>
  <c r="BK224"/>
  <c r="J224"/>
  <c r="J225"/>
  <c r="BG225"/>
  <c r="J66"/>
  <c r="BI220"/>
  <c r="BH220"/>
  <c r="BF220"/>
  <c r="BE220"/>
  <c r="T220"/>
  <c r="R220"/>
  <c r="P220"/>
  <c r="BK220"/>
  <c r="J220"/>
  <c r="BG220"/>
  <c r="BI217"/>
  <c r="BH217"/>
  <c r="BF217"/>
  <c r="BE217"/>
  <c r="T217"/>
  <c r="R217"/>
  <c r="P217"/>
  <c r="BK217"/>
  <c r="J217"/>
  <c r="BG217"/>
  <c r="BI212"/>
  <c r="BH212"/>
  <c r="BF212"/>
  <c r="BE212"/>
  <c r="T212"/>
  <c r="T211"/>
  <c r="R212"/>
  <c r="R211"/>
  <c r="P212"/>
  <c r="P211"/>
  <c r="BK212"/>
  <c r="BK211"/>
  <c r="J211"/>
  <c r="J212"/>
  <c r="BG212"/>
  <c r="J65"/>
  <c r="BI208"/>
  <c r="BH208"/>
  <c r="BF208"/>
  <c r="BE208"/>
  <c r="T208"/>
  <c r="R208"/>
  <c r="P208"/>
  <c r="BK208"/>
  <c r="J208"/>
  <c r="BG208"/>
  <c r="BI204"/>
  <c r="BH204"/>
  <c r="BF204"/>
  <c r="BE204"/>
  <c r="T204"/>
  <c r="R204"/>
  <c r="P204"/>
  <c r="BK204"/>
  <c r="J204"/>
  <c r="BG204"/>
  <c r="BI203"/>
  <c r="BH203"/>
  <c r="BF203"/>
  <c r="BE203"/>
  <c r="T203"/>
  <c r="R203"/>
  <c r="P203"/>
  <c r="BK203"/>
  <c r="J203"/>
  <c r="BG203"/>
  <c r="BI200"/>
  <c r="BH200"/>
  <c r="BF200"/>
  <c r="BE200"/>
  <c r="T200"/>
  <c r="R200"/>
  <c r="P200"/>
  <c r="BK200"/>
  <c r="J200"/>
  <c r="BG200"/>
  <c r="BI199"/>
  <c r="BH199"/>
  <c r="BF199"/>
  <c r="BE199"/>
  <c r="T199"/>
  <c r="R199"/>
  <c r="P199"/>
  <c r="BK199"/>
  <c r="J199"/>
  <c r="BG199"/>
  <c r="BI196"/>
  <c r="BH196"/>
  <c r="BF196"/>
  <c r="BE196"/>
  <c r="T196"/>
  <c r="R196"/>
  <c r="P196"/>
  <c r="BK196"/>
  <c r="J196"/>
  <c r="BG196"/>
  <c r="BI188"/>
  <c r="BH188"/>
  <c r="BF188"/>
  <c r="BE188"/>
  <c r="T188"/>
  <c r="R188"/>
  <c r="P188"/>
  <c r="BK188"/>
  <c r="J188"/>
  <c r="BG188"/>
  <c r="BI187"/>
  <c r="BH187"/>
  <c r="BF187"/>
  <c r="BE187"/>
  <c r="T187"/>
  <c r="R187"/>
  <c r="P187"/>
  <c r="BK187"/>
  <c r="J187"/>
  <c r="BG187"/>
  <c r="BI183"/>
  <c r="BH183"/>
  <c r="BF183"/>
  <c r="BE183"/>
  <c r="T183"/>
  <c r="R183"/>
  <c r="P183"/>
  <c r="BK183"/>
  <c r="J183"/>
  <c r="BG183"/>
  <c r="BI178"/>
  <c r="BH178"/>
  <c r="BF178"/>
  <c r="BE178"/>
  <c r="T178"/>
  <c r="T177"/>
  <c r="R178"/>
  <c r="R177"/>
  <c r="P178"/>
  <c r="P177"/>
  <c r="BK178"/>
  <c r="BK177"/>
  <c r="J177"/>
  <c r="J178"/>
  <c r="BG178"/>
  <c r="J64"/>
  <c r="BI174"/>
  <c r="BH174"/>
  <c r="BF174"/>
  <c r="BE174"/>
  <c r="T174"/>
  <c r="R174"/>
  <c r="P174"/>
  <c r="BK174"/>
  <c r="J174"/>
  <c r="BG174"/>
  <c r="BI171"/>
  <c r="BH171"/>
  <c r="BF171"/>
  <c r="BE171"/>
  <c r="T171"/>
  <c r="R171"/>
  <c r="P171"/>
  <c r="BK171"/>
  <c r="J171"/>
  <c r="BG171"/>
  <c r="BI170"/>
  <c r="BH170"/>
  <c r="BF170"/>
  <c r="BE170"/>
  <c r="T170"/>
  <c r="R170"/>
  <c r="P170"/>
  <c r="BK170"/>
  <c r="J170"/>
  <c r="BG170"/>
  <c r="BI167"/>
  <c r="BH167"/>
  <c r="BF167"/>
  <c r="BE167"/>
  <c r="T167"/>
  <c r="R167"/>
  <c r="P167"/>
  <c r="BK167"/>
  <c r="J167"/>
  <c r="BG167"/>
  <c r="BI163"/>
  <c r="BH163"/>
  <c r="BF163"/>
  <c r="BE163"/>
  <c r="T163"/>
  <c r="R163"/>
  <c r="P163"/>
  <c r="BK163"/>
  <c r="J163"/>
  <c r="BG163"/>
  <c r="BI162"/>
  <c r="BH162"/>
  <c r="BF162"/>
  <c r="BE162"/>
  <c r="T162"/>
  <c r="R162"/>
  <c r="P162"/>
  <c r="BK162"/>
  <c r="J162"/>
  <c r="BG162"/>
  <c r="BI157"/>
  <c r="BH157"/>
  <c r="BF157"/>
  <c r="BE157"/>
  <c r="T157"/>
  <c r="R157"/>
  <c r="P157"/>
  <c r="BK157"/>
  <c r="J157"/>
  <c r="BG157"/>
  <c r="BI153"/>
  <c r="BH153"/>
  <c r="BF153"/>
  <c r="BE153"/>
  <c r="T153"/>
  <c r="R153"/>
  <c r="P153"/>
  <c r="BK153"/>
  <c r="J153"/>
  <c r="BG153"/>
  <c r="BI149"/>
  <c r="BH149"/>
  <c r="BF149"/>
  <c r="BE149"/>
  <c r="T149"/>
  <c r="R149"/>
  <c r="P149"/>
  <c r="BK149"/>
  <c r="J149"/>
  <c r="BG149"/>
  <c r="BI148"/>
  <c r="BH148"/>
  <c r="BF148"/>
  <c r="BE148"/>
  <c r="T148"/>
  <c r="R148"/>
  <c r="P148"/>
  <c r="BK148"/>
  <c r="J148"/>
  <c r="BG148"/>
  <c r="BI145"/>
  <c r="BH145"/>
  <c r="BF145"/>
  <c r="BE145"/>
  <c r="T145"/>
  <c r="T144"/>
  <c r="R145"/>
  <c r="R144"/>
  <c r="P145"/>
  <c r="P144"/>
  <c r="BK145"/>
  <c r="BK144"/>
  <c r="J144"/>
  <c r="J145"/>
  <c r="BG145"/>
  <c r="J63"/>
  <c r="BI141"/>
  <c r="BH141"/>
  <c r="BF141"/>
  <c r="BE141"/>
  <c r="T141"/>
  <c r="R141"/>
  <c r="P141"/>
  <c r="BK141"/>
  <c r="J141"/>
  <c r="BG141"/>
  <c r="BI138"/>
  <c r="BH138"/>
  <c r="BF138"/>
  <c r="BE138"/>
  <c r="T138"/>
  <c r="T137"/>
  <c r="R138"/>
  <c r="R137"/>
  <c r="P138"/>
  <c r="P137"/>
  <c r="BK138"/>
  <c r="BK137"/>
  <c r="J137"/>
  <c r="J138"/>
  <c r="BG138"/>
  <c r="J62"/>
  <c r="BI136"/>
  <c r="BH136"/>
  <c r="BF136"/>
  <c r="BE136"/>
  <c r="T136"/>
  <c r="R136"/>
  <c r="P136"/>
  <c r="BK136"/>
  <c r="J136"/>
  <c r="BG136"/>
  <c r="BI135"/>
  <c r="BH135"/>
  <c r="BF135"/>
  <c r="BE135"/>
  <c r="T135"/>
  <c r="R135"/>
  <c r="P135"/>
  <c r="BK135"/>
  <c r="J135"/>
  <c r="BG135"/>
  <c r="BI132"/>
  <c r="BH132"/>
  <c r="BF132"/>
  <c r="BE132"/>
  <c r="T132"/>
  <c r="R132"/>
  <c r="P132"/>
  <c r="BK132"/>
  <c r="J132"/>
  <c r="BG132"/>
  <c r="BI129"/>
  <c r="BH129"/>
  <c r="BF129"/>
  <c r="BE129"/>
  <c r="T129"/>
  <c r="R129"/>
  <c r="P129"/>
  <c r="BK129"/>
  <c r="J129"/>
  <c r="BG129"/>
  <c r="BI125"/>
  <c r="BH125"/>
  <c r="BF125"/>
  <c r="BE125"/>
  <c r="T125"/>
  <c r="R125"/>
  <c r="P125"/>
  <c r="BK125"/>
  <c r="J125"/>
  <c r="BG125"/>
  <c r="BI124"/>
  <c r="BH124"/>
  <c r="BF124"/>
  <c r="BE124"/>
  <c r="T124"/>
  <c r="R124"/>
  <c r="P124"/>
  <c r="BK124"/>
  <c r="J124"/>
  <c r="BG124"/>
  <c r="BI116"/>
  <c r="F37"/>
  <c i="1" r="BD55"/>
  <c i="2" r="BH116"/>
  <c r="F36"/>
  <c i="1" r="BC55"/>
  <c i="2" r="BF116"/>
  <c r="J34"/>
  <c i="1" r="AW55"/>
  <c i="2" r="F34"/>
  <c i="1" r="BA55"/>
  <c i="2" r="BE116"/>
  <c r="J33"/>
  <c i="1" r="AV55"/>
  <c i="2" r="F33"/>
  <c i="1" r="AZ55"/>
  <c i="2" r="T116"/>
  <c r="T115"/>
  <c r="T114"/>
  <c r="T113"/>
  <c r="R116"/>
  <c r="R115"/>
  <c r="R114"/>
  <c r="R113"/>
  <c r="P116"/>
  <c r="P115"/>
  <c r="P114"/>
  <c r="P113"/>
  <c i="1" r="AU55"/>
  <c i="2" r="BK116"/>
  <c r="BK115"/>
  <c r="J115"/>
  <c r="BK114"/>
  <c r="J114"/>
  <c r="BK113"/>
  <c r="J113"/>
  <c r="J59"/>
  <c r="J30"/>
  <c i="1" r="AG55"/>
  <c i="2" r="J116"/>
  <c r="BG116"/>
  <c r="F35"/>
  <c i="1" r="BB55"/>
  <c i="2" r="J61"/>
  <c r="J60"/>
  <c r="F107"/>
  <c r="E105"/>
  <c r="F52"/>
  <c r="E50"/>
  <c r="J39"/>
  <c r="J24"/>
  <c r="E24"/>
  <c r="J110"/>
  <c r="J55"/>
  <c r="J23"/>
  <c r="J21"/>
  <c r="E21"/>
  <c r="J109"/>
  <c r="J54"/>
  <c r="J20"/>
  <c r="J18"/>
  <c r="E18"/>
  <c r="F110"/>
  <c r="F55"/>
  <c r="J17"/>
  <c r="J15"/>
  <c r="E15"/>
  <c r="F109"/>
  <c r="F54"/>
  <c r="J14"/>
  <c r="J12"/>
  <c r="J107"/>
  <c r="J52"/>
  <c r="E7"/>
  <c r="E103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<sst xmlns="http://schemas.openxmlformats.org/spreadsheetml/2006/main">
  <si>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</si>
  <si>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</si>
  <si>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</si>
  <si>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</si>
  <si>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</si>
  <si>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{3ff50e76-f1d6-4cdf-8136-ce3f4d38cded}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</si>
  <si>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</si>
  <si>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</si>
  <si>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</si>
  <si>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</si>
  <si>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</si>
  <si>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</si>
  <si>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</si>
  <si>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</si>
  <si>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65419111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</si>
  <si>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</si>
  <si>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</si>
  <si>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Vimperk - oprava budovy remízy a vodárny</t>
  </si>
  <si>
    <t>KSO:</t>
  </si>
  <si>
    <t>CC-CZ:</t>
  </si>
  <si>
    <t>Místo:</t>
  </si>
  <si>
    <t xml:space="preserve"> </t>
  </si>
  <si>
    <t>Datum:</t>
  </si>
  <si>
    <t>3. 7. 2019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</si>
  <si>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</si>
  <si>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</si>
  <si>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</si>
  <si>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</si>
  <si>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</si>
  <si>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</si>
  <si>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</si>
  <si>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</si>
  <si>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</si>
  <si>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</si>
  <si>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</si>
  <si>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</si>
  <si>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</si>
  <si>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</si>
  <si>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</si>
  <si>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</si>
  <si>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</si>
  <si>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</si>
  <si>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</si>
  <si>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</si>
  <si>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</si>
  <si>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</si>
  <si>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</si>
  <si>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</si>
  <si>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</si>
  <si>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</si>
  <si>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</si>
  <si>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</si>
  <si>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</si>
  <si>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</si>
  <si>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</si>
  <si>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</si>
  <si>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</si>
  <si>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</si>
  <si>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</si>
  <si>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</si>
  <si>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</si>
  <si>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</si>
  <si>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</si>
  <si>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</si>
  <si>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</si>
  <si>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</si>
  <si>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</si>
  <si>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</si>
  <si>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</si>
  <si>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</si>
  <si>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</si>
  <si>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</si>
  <si>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 xml:space="preserve">Vimperk - oprava  budovy remízy a vodárny</t>
  </si>
  <si>
    <t>STA</t>
  </si>
  <si>
    <t>1</t>
  </si>
  <si>
    <t>{65c23b6d-56d0-4b5d-8227-f3337805bacc}</t>
  </si>
  <si>
    <t>2</t>
  </si>
  <si>
    <t>KRYCÍ LIST SOUPISU PRACÍ</t>
  </si>
  <si>
    <t>Objekt:</t>
  </si>
  <si>
    <t xml:space="preserve">65419111 - Vimperk - oprava  budovy remízy a vodárny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</si>
  <si>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</si>
  <si>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</si>
  <si>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</si>
  <si>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</si>
  <si>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</si>
  <si>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</si>
  <si>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</si>
  <si>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Základy,zvláštní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</si>
  <si>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</si>
  <si>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</si>
  <si>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</si>
  <si>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</si>
  <si>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8 - Trubní vedení</t>
  </si>
  <si>
    <t xml:space="preserve">    9 - Ostatní konstrukce a práce-bourání</t>
  </si>
  <si>
    <t xml:space="preserve">    91 - Doplňující práce na komunikaci</t>
  </si>
  <si>
    <t xml:space="preserve">    95 - Dokončovací kce na pozem.stav.</t>
  </si>
  <si>
    <t xml:space="preserve">    96 - Bourání konstrukcí</t>
  </si>
  <si>
    <t xml:space="preserve">    997 - Přesun sutě</t>
  </si>
  <si>
    <t xml:space="preserve">    998 - Přesun hmot</t>
  </si>
  <si>
    <t>PSV - PSV</t>
  </si>
  <si>
    <t xml:space="preserve">    711 - Izolace proti vodě</t>
  </si>
  <si>
    <t xml:space="preserve">    721 - Zdravotechnika - vnitřní kanalizace</t>
  </si>
  <si>
    <t xml:space="preserve">    731 - Kotelny</t>
  </si>
  <si>
    <t xml:space="preserve">    732 - Ústřední vytápění - strojovny</t>
  </si>
  <si>
    <t xml:space="preserve">    733 - Ústřední vytápění - rozvodné potrubí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</si>
  <si>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</si>
  <si>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</si>
  <si>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</si>
  <si>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</si>
  <si>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</si>
  <si>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</si>
  <si>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</si>
  <si>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Nátěry</t>
  </si>
  <si>
    <t xml:space="preserve">    784 - Malby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</si>
  <si>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</si>
  <si>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</si>
  <si>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</si>
  <si>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</si>
  <si>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</si>
  <si>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</si>
  <si>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</si>
  <si>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</si>
  <si>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</si>
  <si>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</si>
  <si>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</si>
  <si>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</si>
  <si>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</si>
  <si>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</si>
  <si>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</si>
  <si>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</si>
  <si>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</si>
  <si>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</si>
  <si>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</si>
  <si>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</si>
  <si>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</si>
  <si>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</si>
  <si>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132212102</t>
  </si>
  <si>
    <t>Hloubení rýh š do 600 mm ručním nebo pneum nářadím v nesoudržných horninách tř. 3</t>
  </si>
  <si>
    <t>m3</t>
  </si>
  <si>
    <t>CS ÚRS 2019 01</t>
  </si>
  <si>
    <t>4</t>
  </si>
  <si>
    <t>VV</t>
  </si>
  <si>
    <t>"odkop podel zadni steny"(1,4+26,9)*0,76*0,44</t>
  </si>
  <si>
    <t>"odkop podel zadni steny-vodarna"4,5*1,25*0,42</t>
  </si>
  <si>
    <t>"kanalizace"(22+5,8)*0,7*0,4</t>
  </si>
  <si>
    <t>"šachta"1,5*1,5*7,4</t>
  </si>
  <si>
    <t>"základy"0,9*0,8*0,45*2</t>
  </si>
  <si>
    <t>"vodárna chodníček"(4,3+5+3)*0,4</t>
  </si>
  <si>
    <t>Součet</t>
  </si>
  <si>
    <t>132212109</t>
  </si>
  <si>
    <t>Příplatek za lepivost u hloubení rýh š do 600 mm ručním nebo pneum nářadím v hornině tř. 3</t>
  </si>
  <si>
    <t>3</t>
  </si>
  <si>
    <t>174101102</t>
  </si>
  <si>
    <t>Zásyp v uzavřených prostorech sypaninou se zhutněním</t>
  </si>
  <si>
    <t>6</t>
  </si>
  <si>
    <t>"kanalizace"27,8*0,5*0,4</t>
  </si>
  <si>
    <t>"šachta"(1,5*1,5*7,4)-0,5-0,25-0,2-0,4</t>
  </si>
  <si>
    <t>175111101</t>
  </si>
  <si>
    <t>Obsypání potrubí ručně sypaninou bez prohození sítem, uloženou do 3 m</t>
  </si>
  <si>
    <t>8</t>
  </si>
  <si>
    <t>27,8*0,4*0,2</t>
  </si>
  <si>
    <t>5</t>
  </si>
  <si>
    <t>M</t>
  </si>
  <si>
    <t>58337331</t>
  </si>
  <si>
    <t>štěrkopísek frakce 0/22</t>
  </si>
  <si>
    <t>t</t>
  </si>
  <si>
    <t>10</t>
  </si>
  <si>
    <t>2,224*2 "Přepočtené koeficientem množství</t>
  </si>
  <si>
    <t>162701105</t>
  </si>
  <si>
    <t>Vodorovné přemístění do 10000 m výkopku/sypaniny z horniny tř. 1 až 4</t>
  </si>
  <si>
    <t>12</t>
  </si>
  <si>
    <t>7</t>
  </si>
  <si>
    <t>167101101</t>
  </si>
  <si>
    <t>Nakládání výkopku z hornin tř. 1 až 4 do 100 m3</t>
  </si>
  <si>
    <t>14</t>
  </si>
  <si>
    <t>Základy,zvláštní zakládání</t>
  </si>
  <si>
    <t>274311511</t>
  </si>
  <si>
    <t>Základové pásy prokládané kamenem z betonu tř. C 12/15</t>
  </si>
  <si>
    <t>16</t>
  </si>
  <si>
    <t>0,8*0,45*0,9*2</t>
  </si>
  <si>
    <t>9</t>
  </si>
  <si>
    <t>274361821</t>
  </si>
  <si>
    <t>Výztuž základových pásů betonářskou ocelí 10 505 (R)</t>
  </si>
  <si>
    <t>18</t>
  </si>
  <si>
    <t>4*1,21*0,001*0,2</t>
  </si>
  <si>
    <t>Svislé a kompletní konstrukce</t>
  </si>
  <si>
    <t>311231115</t>
  </si>
  <si>
    <t>Zdivo nosné z cihel dl 290 mm P7 až 15 na SMS 5 MPa</t>
  </si>
  <si>
    <t>20</t>
  </si>
  <si>
    <t>"REMÍZA"1*0,6*0,15</t>
  </si>
  <si>
    <t>11</t>
  </si>
  <si>
    <t>311101213</t>
  </si>
  <si>
    <t>Vytvoření prostupů do 0,10 m2 ve zdech nosných osazením vložek z trub, dílců, tvarovek</t>
  </si>
  <si>
    <t>m</t>
  </si>
  <si>
    <t>22</t>
  </si>
  <si>
    <t>311113143</t>
  </si>
  <si>
    <t>Nosná zeď tl do 250 mm z hladkých tvárnic ztraceného bednění včetně výplně z betonu tř. C 20/25</t>
  </si>
  <si>
    <t>m2</t>
  </si>
  <si>
    <t>24</t>
  </si>
  <si>
    <t>(22,3+0,3)*4,25</t>
  </si>
  <si>
    <t>-1,05*1,2*5</t>
  </si>
  <si>
    <t>13</t>
  </si>
  <si>
    <t>311361821</t>
  </si>
  <si>
    <t>Výztuž nosných zdí betonářskou ocelí 10 505</t>
  </si>
  <si>
    <t>26</t>
  </si>
  <si>
    <t>2*0,89*((80*4,84*1,1)-32)*0,001</t>
  </si>
  <si>
    <t>17*2*26*1,1*0,4*0,001</t>
  </si>
  <si>
    <t>311234051</t>
  </si>
  <si>
    <t>Zdivo jednovrstvé z cihel děrovaných do P10 na maltu M5 tl 300 mm</t>
  </si>
  <si>
    <t>28</t>
  </si>
  <si>
    <t>"remíz"0,64*4,59*2</t>
  </si>
  <si>
    <t>"remíz"3,5*0,4</t>
  </si>
  <si>
    <t>"vodárna"((4+4+5+5)*2,5)-(0,6*1,2*2)</t>
  </si>
  <si>
    <t>317168021</t>
  </si>
  <si>
    <t>Překlad keramický plochý š 145 mm dl 1000 mm</t>
  </si>
  <si>
    <t>kus</t>
  </si>
  <si>
    <t>30</t>
  </si>
  <si>
    <t>349231811</t>
  </si>
  <si>
    <t>Přizdívka ostění s ozubem z cihel tl do 150 mm</t>
  </si>
  <si>
    <t>32</t>
  </si>
  <si>
    <t>4,25*2*0,25</t>
  </si>
  <si>
    <t>0,3*4,59*2</t>
  </si>
  <si>
    <t>17</t>
  </si>
  <si>
    <t>317941123</t>
  </si>
  <si>
    <t>Osazování ocelových válcovaných nosníků na zdivu I, IE, U, UE nebo L do č 22</t>
  </si>
  <si>
    <t>34</t>
  </si>
  <si>
    <t>2*4*21,9*0,001</t>
  </si>
  <si>
    <t>13010720</t>
  </si>
  <si>
    <t>ocel profilová IPN 180 jakost 11 375</t>
  </si>
  <si>
    <t>36</t>
  </si>
  <si>
    <t>19</t>
  </si>
  <si>
    <t>317234410</t>
  </si>
  <si>
    <t>Vyzdívka mezi nosníky z cihel pálených na MC</t>
  </si>
  <si>
    <t>38</t>
  </si>
  <si>
    <t>0,3*0,18*4</t>
  </si>
  <si>
    <t>346244381</t>
  </si>
  <si>
    <t>Plentování jednostranné v do 200 mm válcovaných nosníků cihlami</t>
  </si>
  <si>
    <t>40</t>
  </si>
  <si>
    <t>4*2*0,18</t>
  </si>
  <si>
    <t>Vodorovné konstrukce</t>
  </si>
  <si>
    <t>417321414</t>
  </si>
  <si>
    <t>Ztužující pásy a věnce ze ŽB tř. C 20/25</t>
  </si>
  <si>
    <t>42</t>
  </si>
  <si>
    <t>"vodárna"(5+4)*2*0,17*0,3</t>
  </si>
  <si>
    <t>"vodárna"(5+4)*2*0,15*0,3</t>
  </si>
  <si>
    <t>"remíz"(22,3+22,9)*0,25*0,25</t>
  </si>
  <si>
    <t>417351115</t>
  </si>
  <si>
    <t>Zřízení bednění ztužujících věnců</t>
  </si>
  <si>
    <t>44</t>
  </si>
  <si>
    <t>"vodárna"(5+5+4+4+4.6+4.6+3.6+3.6)*0.25*2</t>
  </si>
  <si>
    <t>"remiz"(22,3+22,9)*0.3*2</t>
  </si>
  <si>
    <t>23</t>
  </si>
  <si>
    <t>417351116</t>
  </si>
  <si>
    <t>Odstranění bednění ztužujících věnců</t>
  </si>
  <si>
    <t>46</t>
  </si>
  <si>
    <t>417361821</t>
  </si>
  <si>
    <t>Výztuž ztužujících pásů a věnců betonářskou ocelí 10 505</t>
  </si>
  <si>
    <t>48</t>
  </si>
  <si>
    <t>"vodárna"18*4*1,1*0,89*0,001</t>
  </si>
  <si>
    <t>"vodárna"(18/0,3)*0,8*1,1*0,001*0,222</t>
  </si>
  <si>
    <t>"remíz"22,3*4*1,1*0,89*0,001</t>
  </si>
  <si>
    <t>22,9*4*1,1*0,89*0,001</t>
  </si>
  <si>
    <t>(22,3/0,3)*0,94*1,1*0,001*0,222</t>
  </si>
  <si>
    <t>(22,9/0,3)*0,94*1,1*0,001*0,222</t>
  </si>
  <si>
    <t>25</t>
  </si>
  <si>
    <t>413351111</t>
  </si>
  <si>
    <t>Zřízení bednění nosníků a průvlaků bez podpěrné kce výšky do 100 cm</t>
  </si>
  <si>
    <t>50</t>
  </si>
  <si>
    <t>(1,7*0,3*2*5)+(1,2*0,25*5)</t>
  </si>
  <si>
    <t>413351112</t>
  </si>
  <si>
    <t>Odstranění bednění nosníků a průvlaků bez podpěrné kce výšky do 100 cm</t>
  </si>
  <si>
    <t>52</t>
  </si>
  <si>
    <t>27</t>
  </si>
  <si>
    <t>413352111</t>
  </si>
  <si>
    <t>Zřízení podpěrné konstrukce nosníků výšky podepření do 4 m pro nosník výšky do 100 cm</t>
  </si>
  <si>
    <t>54</t>
  </si>
  <si>
    <t>1.2*0,25*5</t>
  </si>
  <si>
    <t>413352112</t>
  </si>
  <si>
    <t>Odstranění podpěrné konstrukce nosníků výšky podepření do 4 m pro nosník výšky do 100 cm</t>
  </si>
  <si>
    <t>56</t>
  </si>
  <si>
    <t>29</t>
  </si>
  <si>
    <t>413361821</t>
  </si>
  <si>
    <t>Výztuž nosníků, volných trámů nebo průvlaků volných trámů betonářskou ocelí 10 505</t>
  </si>
  <si>
    <t>58</t>
  </si>
  <si>
    <t>1,7*5*1,1*0,89*0,001*5</t>
  </si>
  <si>
    <t>(1,7/0,15)*1,1*0,001*0,222*0,96*5</t>
  </si>
  <si>
    <t>413321515</t>
  </si>
  <si>
    <t>Nosníky ze ŽB tř. C 20/25</t>
  </si>
  <si>
    <t>60</t>
  </si>
  <si>
    <t>1,7*0,25*0,25*5</t>
  </si>
  <si>
    <t>Komunikace</t>
  </si>
  <si>
    <t>31</t>
  </si>
  <si>
    <t>564251111</t>
  </si>
  <si>
    <t>Podklad nebo podsyp ze štěrkopísku ŠP tl 150 mm</t>
  </si>
  <si>
    <t>62</t>
  </si>
  <si>
    <t>"šachta"3,8*0,3</t>
  </si>
  <si>
    <t>"podél stěny"0,5*(1,3+26,8)</t>
  </si>
  <si>
    <t>1*4,6+5+3</t>
  </si>
  <si>
    <t>564811111</t>
  </si>
  <si>
    <t>Podklad ze štěrkodrtě ŠD tl 50 mm</t>
  </si>
  <si>
    <t>64</t>
  </si>
  <si>
    <t>"podél objektu"40*0,4</t>
  </si>
  <si>
    <t>33</t>
  </si>
  <si>
    <t>564861111</t>
  </si>
  <si>
    <t>Podklad ze štěrkodrtě ŠD tl 200 mm</t>
  </si>
  <si>
    <t>66</t>
  </si>
  <si>
    <t>Úpravy povrchů, podlahy a osazování výplní</t>
  </si>
  <si>
    <t>612321141</t>
  </si>
  <si>
    <t>Vápenocementová omítka štuková dvouvrstvá vnitřních stěn nanášená ručně</t>
  </si>
  <si>
    <t>68</t>
  </si>
  <si>
    <t>"vodárna"(2,82*(4,4+3,4+3,4))+(0,65*5,2)+(1,6*2,3)</t>
  </si>
  <si>
    <t>-0,6*1,2*2</t>
  </si>
  <si>
    <t>"remíz"(0,7*4,6*2)+(0,6*3,6)</t>
  </si>
  <si>
    <t>"rermíz"(1,6*1,2)+(1,67*1,2*5)</t>
  </si>
  <si>
    <t>"remíz"1*0,6</t>
  </si>
  <si>
    <t>"vodárna"1,11*1,2</t>
  </si>
  <si>
    <t>35</t>
  </si>
  <si>
    <t>612321191</t>
  </si>
  <si>
    <t>Příplatek k vápenocementové omítce vnitřních stěn za každých dalších 5 mm tloušťky ručně</t>
  </si>
  <si>
    <t>70</t>
  </si>
  <si>
    <t>59,676*3</t>
  </si>
  <si>
    <t>611323111</t>
  </si>
  <si>
    <t>Vápenocementová omítka hladkých vnitřních stropů rovných tloušťky do 5 mm nanášená ručně</t>
  </si>
  <si>
    <t>72</t>
  </si>
  <si>
    <t>válcovaný nosník</t>
  </si>
  <si>
    <t>1,44</t>
  </si>
  <si>
    <t>37</t>
  </si>
  <si>
    <t>612315423</t>
  </si>
  <si>
    <t>Oprava vnitřní vápenné štukové omítky stěn v rozsahu plochy do 50%</t>
  </si>
  <si>
    <t>74</t>
  </si>
  <si>
    <t>4,88*(1,93+0,42+1,03+1,11+1,33+0,85+1,05+0,85+1,28+1,11+0,72+0,52+0,63)</t>
  </si>
  <si>
    <t>-(1,05*1,97)-(1,05*0,71)-(0,8*1,11)-(1,11*1,2)</t>
  </si>
  <si>
    <t>"REMÍZA"(5,3*0,44*2)+(4,9*0,66)</t>
  </si>
  <si>
    <t>"REMÍZA"((1,21+0,31+1,6+0,31+0,27+0,14+0,59+0,28+0,94+1,2+0,94+0,14+0,59+0,23)*5,1)+((0,71+0,71*0,84)+(0,71*1,21))</t>
  </si>
  <si>
    <t>-(1,6*0,8)-(0,8*1,2)</t>
  </si>
  <si>
    <t>(1,6+1,33+1,2+1,33+1,21+1,2+1,21+1,21+1,2+1,21+1,2+1,2+1,2+1,36+1,2+1,13)*1,28</t>
  </si>
  <si>
    <t>(1,6+1,3+1,3+1,2+1,21+1,21+1,21+1,2+1,27+1,2+1,36)*1,59</t>
  </si>
  <si>
    <t>(1,60+0,47)*5*1,2</t>
  </si>
  <si>
    <t>-(1,6*1,2)-(1,67*1,2*5)</t>
  </si>
  <si>
    <t>612315422</t>
  </si>
  <si>
    <t>Oprava vnitřní vápenné štukové omítky stěn v rozsahu plochy do 30%</t>
  </si>
  <si>
    <t>76</t>
  </si>
  <si>
    <t>5,5*5</t>
  </si>
  <si>
    <t>39</t>
  </si>
  <si>
    <t>612131121</t>
  </si>
  <si>
    <t>Penetrační disperzní nátěr vnitřních stěn nanášený ručně</t>
  </si>
  <si>
    <t>78</t>
  </si>
  <si>
    <t>158,45+27,5</t>
  </si>
  <si>
    <t>622142001</t>
  </si>
  <si>
    <t>Potažení vnějších stěn sklovláknitým pletivem vtlačeným do tenkovrstvé hmoty</t>
  </si>
  <si>
    <t>80</t>
  </si>
  <si>
    <t>"vodárna"(4,4+4,4+3,4+3,4)*2*0,3</t>
  </si>
  <si>
    <t>41</t>
  </si>
  <si>
    <t>622325113</t>
  </si>
  <si>
    <t>Oprava vnější vápenné hladké omítky členitosti 1 stěn v rozsahu do 50%</t>
  </si>
  <si>
    <t>82</t>
  </si>
  <si>
    <t>1,42*(1,6+1,3+1,2+1,2+1,2+1,2+1,2+1,33+1,21+1,21+1,21+1,21+1,21+1,2+1,35+1,13)</t>
  </si>
  <si>
    <t>622331121</t>
  </si>
  <si>
    <t>Cementová omítka hladká jednovrstvá vnějších stěn nanášená ručně</t>
  </si>
  <si>
    <t>84</t>
  </si>
  <si>
    <t>(6,1*4,8)+(0,5*0,5)+(3,83*4,76)+(3,9*4,76)</t>
  </si>
  <si>
    <t>-(1,98*1,05)-(0,72*1,53)-(1,2*0,8)-(1,11*0,8)</t>
  </si>
  <si>
    <t>-28,34</t>
  </si>
  <si>
    <t>50,02</t>
  </si>
  <si>
    <t>43</t>
  </si>
  <si>
    <t>622331191</t>
  </si>
  <si>
    <t>Příplatek k cementové omítce vnějších stěn za každých dalších 5 mm tloušťky ručně</t>
  </si>
  <si>
    <t>86</t>
  </si>
  <si>
    <t>143,339</t>
  </si>
  <si>
    <t>622131101</t>
  </si>
  <si>
    <t>Cementový postřik vnějších stěn nanášený celoplošně ručně</t>
  </si>
  <si>
    <t>88</t>
  </si>
  <si>
    <t>"VODÁRNA"64,17</t>
  </si>
  <si>
    <t>((4+4)*5,1)+((5,1*0,6*2)+(3,8*0,5)+(3,6*0,6))-(0,8*1,2)</t>
  </si>
  <si>
    <t>45</t>
  </si>
  <si>
    <t>622541021</t>
  </si>
  <si>
    <t>Tenkovrstvá silikonsilikátová zrnitá omítka tl. 2,0 mm včetně penetrace vnějších stěn</t>
  </si>
  <si>
    <t>90</t>
  </si>
  <si>
    <t>(0,47+0,47)*1,91</t>
  </si>
  <si>
    <t>(0,71+0,71+1,05)*0,15</t>
  </si>
  <si>
    <t>(0,47*1,05)</t>
  </si>
  <si>
    <t>(1,11*0,08)+(0,8*2*0,08)</t>
  </si>
  <si>
    <t>"REMÍZA"50,02</t>
  </si>
  <si>
    <t>((4+4+3,6)*0,35)+((1,95+1,95+1,3)*0,48)+((1,2+0,8+0,8)*0,1)</t>
  </si>
  <si>
    <t>629991012</t>
  </si>
  <si>
    <t>Zakrytí výplní otvorů fólií přilepenou na začišťovací lišty</t>
  </si>
  <si>
    <t>92</t>
  </si>
  <si>
    <t>3,88+(4*3,6)+(5*1,2*0,8*2)+(0,8*1,2)+(2*1)</t>
  </si>
  <si>
    <t>(1,96*1,05)*(1,05*0,72)+(1,11*0,8)+(0,6*1,2*2)</t>
  </si>
  <si>
    <t>47</t>
  </si>
  <si>
    <t>622143004</t>
  </si>
  <si>
    <t>Montáž omítkových samolepících začišťovacích profilů (APU lišt)</t>
  </si>
  <si>
    <t>94</t>
  </si>
  <si>
    <t>"VODÁRNA"1,2+1,2+1,2+1,2+1,2+0,8+0,8+1,2+2+2+2,1+1,05+0,72+0,72</t>
  </si>
  <si>
    <t>0,8+0,8+1,2</t>
  </si>
  <si>
    <t>2+2+1,11+1,97+1,97+0,71+0,71+1,05+1,05</t>
  </si>
  <si>
    <t>590514760</t>
  </si>
  <si>
    <t>profil okenní začišťovací s tkaninou -Thermospoj 9 mm/2,4 m</t>
  </si>
  <si>
    <t>CS ÚRS 2017 01</t>
  </si>
  <si>
    <t>96</t>
  </si>
  <si>
    <t>32,76*1,15</t>
  </si>
  <si>
    <t>49</t>
  </si>
  <si>
    <t>619995001</t>
  </si>
  <si>
    <t>Začištění omítek kolem oken, dveří, podlah nebo obkladů</t>
  </si>
  <si>
    <t>98</t>
  </si>
  <si>
    <t>(1,91+1,91+1,05+1,05+1,05+0,71+0,71+0,8+0,8+1,11+0,6+1,2+1,2+0,6+1,2+1,2)*2</t>
  </si>
  <si>
    <t>"VODÁRNA"1,97+1,97+1,14</t>
  </si>
  <si>
    <t>"REMÍZ"1,2+0,8+0,8+1,2</t>
  </si>
  <si>
    <t>1,95+1,95+1,3+1,2+0,8+0,8+4+4+3,6</t>
  </si>
  <si>
    <t>622143003</t>
  </si>
  <si>
    <t>Montáž omítkových plastových nebo pozinkovaných rohových profilů s tkaninou</t>
  </si>
  <si>
    <t>100</t>
  </si>
  <si>
    <t>"VODÁRNA"2+2+1,11+1,97+1,97+0,71+0,71+1,05+1,05+1,14+1,97+1,97+4,9+1,1</t>
  </si>
  <si>
    <t>"REMÍZ"4+3,6+4</t>
  </si>
  <si>
    <t>(4,8+4,8+1,2+1,2+1,2+1,2+1,2+0,8+0,8+1,11+2+2+1,05+1,05+1,05+0,72+0,72)</t>
  </si>
  <si>
    <t>0,8+0,8+1,2+1,95+1,95+1,3+5,1+5,1+3,6+4+4</t>
  </si>
  <si>
    <t>51</t>
  </si>
  <si>
    <t>59051480</t>
  </si>
  <si>
    <t>profil rohový Al s tkaninou kontaktního zateplení</t>
  </si>
  <si>
    <t>102</t>
  </si>
  <si>
    <t>91,95*1,05 "Přepočtené koeficientem množství</t>
  </si>
  <si>
    <t>615142012</t>
  </si>
  <si>
    <t>Potažení vnitřních nosníků rabicovým pletivem</t>
  </si>
  <si>
    <t>104</t>
  </si>
  <si>
    <t>53</t>
  </si>
  <si>
    <t>612142001</t>
  </si>
  <si>
    <t>Potažení vnitřních stěn sklovláknitým pletivem vtlačeným do tenkovrstvé hmoty</t>
  </si>
  <si>
    <t>106</t>
  </si>
  <si>
    <t>(4,5*0,9)+(4,8+4,9+4,8)*0,2</t>
  </si>
  <si>
    <t>631311125</t>
  </si>
  <si>
    <t>Mazanina tl do 120 mm z betonu prostého bez zvýšených nároků na prostředí tř. C 20/25</t>
  </si>
  <si>
    <t>108</t>
  </si>
  <si>
    <t>"remíz"(12*1,06*0,1)+(8,9*2,105*0,1)+(10,24*2,01*0,1)+(3,72*1,58*0,1)</t>
  </si>
  <si>
    <t>55</t>
  </si>
  <si>
    <t>631311135</t>
  </si>
  <si>
    <t>Mazanina tl do 240 mm z betonu prostého bez zvýšených nároků na prostředí tř. C 20/25</t>
  </si>
  <si>
    <t>110</t>
  </si>
  <si>
    <t>"VODÁRNA"10*0,13</t>
  </si>
  <si>
    <t>631319013</t>
  </si>
  <si>
    <t>Příplatek k mazanině tl do 240 mm za přehlazení povrchu</t>
  </si>
  <si>
    <t>112</t>
  </si>
  <si>
    <t>5,791+1,3</t>
  </si>
  <si>
    <t>57</t>
  </si>
  <si>
    <t>631362021</t>
  </si>
  <si>
    <t>Výztuž mazanin svařovanými sítěmi Kari</t>
  </si>
  <si>
    <t>114</t>
  </si>
  <si>
    <t>((12*1,06)+(8,9*2,105)+(10,24*2,01)+(3,72*1,58)+10)*3,2*0,001*1,25</t>
  </si>
  <si>
    <t>632451023</t>
  </si>
  <si>
    <t>Vyrovnávací potěr MC 15, v pásu, tl. 40 mm</t>
  </si>
  <si>
    <t>116</t>
  </si>
  <si>
    <t>"vodárna"(3,4+3,4+4,4+4,4)*0,32</t>
  </si>
  <si>
    <t>"parapet"0,56*1,1</t>
  </si>
  <si>
    <t>Trubní vedení</t>
  </si>
  <si>
    <t>59</t>
  </si>
  <si>
    <t>877395121</t>
  </si>
  <si>
    <t>Výřez a montáž tvarovek odbočných na potrubí z kanalizačních trub z PVC DN 400</t>
  </si>
  <si>
    <t>118</t>
  </si>
  <si>
    <t>871440410</t>
  </si>
  <si>
    <t>Montáž kanalizačního potrubí korugovaného SN 10 z polypropylenu DN 600</t>
  </si>
  <si>
    <t>120</t>
  </si>
  <si>
    <t>61</t>
  </si>
  <si>
    <t>28661041.1</t>
  </si>
  <si>
    <t>Kus prodlužovací vlnitý DN 600 délka 2000 mm</t>
  </si>
  <si>
    <t>122</t>
  </si>
  <si>
    <t>28661041.2</t>
  </si>
  <si>
    <t>Navrtávací odbočka pr. 150 mm</t>
  </si>
  <si>
    <t>124</t>
  </si>
  <si>
    <t>63</t>
  </si>
  <si>
    <t>899101113</t>
  </si>
  <si>
    <t>Osazení poklopů litinových nebo ocelových bez rámů do 50 kg</t>
  </si>
  <si>
    <t>126</t>
  </si>
  <si>
    <t>28661933</t>
  </si>
  <si>
    <t>poklop šachtový litinový dno DN 600 pro třídu zatížení B125</t>
  </si>
  <si>
    <t>128</t>
  </si>
  <si>
    <t>65</t>
  </si>
  <si>
    <t>899623141</t>
  </si>
  <si>
    <t>Obetonování potrubí nebo zdiva stok betonem prostým tř. C 12/15 otevřený výkop</t>
  </si>
  <si>
    <t>130</t>
  </si>
  <si>
    <t>2,5*0,1*0,15</t>
  </si>
  <si>
    <t>452112121</t>
  </si>
  <si>
    <t>Osazení betonových prstenců nebo rámů v do 200 mm</t>
  </si>
  <si>
    <t>132</t>
  </si>
  <si>
    <t>67</t>
  </si>
  <si>
    <t>WVN.RF600000W</t>
  </si>
  <si>
    <t>TEGRA 600 - BETONOVÝ PRSTENEC</t>
  </si>
  <si>
    <t>134</t>
  </si>
  <si>
    <t>Ostatní konstrukce a práce-bourání</t>
  </si>
  <si>
    <t>916231213</t>
  </si>
  <si>
    <t>Osazení chodníkového obrubníku betonového stojatého s boční opěrou do lože z betonu prostého</t>
  </si>
  <si>
    <t>136</t>
  </si>
  <si>
    <t>"podél stěny"(1,3+26,8)</t>
  </si>
  <si>
    <t>69</t>
  </si>
  <si>
    <t>59217037</t>
  </si>
  <si>
    <t>obrubník betonový parkový přírodní 500x50x200mm</t>
  </si>
  <si>
    <t>138</t>
  </si>
  <si>
    <t>916991121</t>
  </si>
  <si>
    <t>Lože pod obrubníky, krajníky nebo obruby z dlažebních kostek z betonu prostého</t>
  </si>
  <si>
    <t>140</t>
  </si>
  <si>
    <t>40,7*0,3*0,3</t>
  </si>
  <si>
    <t>71</t>
  </si>
  <si>
    <t>941111121</t>
  </si>
  <si>
    <t>Montáž lešení řadového trubkového lehkého s podlahami zatížení do 200 kg/m2 š do 1,2 m v do 10 m</t>
  </si>
  <si>
    <t>142</t>
  </si>
  <si>
    <t>(26,3+26,3)*4,7*1,1</t>
  </si>
  <si>
    <t>(3,9+3,9+5,1)*7,6*1,1</t>
  </si>
  <si>
    <t>1,4*2,5</t>
  </si>
  <si>
    <t>6,1*5,5</t>
  </si>
  <si>
    <t>2,1*3,1</t>
  </si>
  <si>
    <t>1,9*2*2</t>
  </si>
  <si>
    <t>941111221</t>
  </si>
  <si>
    <t>Příplatek k lešení řadovému trubkovému lehkému s podlahami š 1,2 m v 10 m za první a ZKD den použití</t>
  </si>
  <si>
    <t>144</t>
  </si>
  <si>
    <t>430,946*45</t>
  </si>
  <si>
    <t>73</t>
  </si>
  <si>
    <t>941111821</t>
  </si>
  <si>
    <t>Demontáž lešení řadového trubkového lehkého s podlahami zatížení do 200 kg/m2 š do 1,2 m v do 10 m</t>
  </si>
  <si>
    <t>146</t>
  </si>
  <si>
    <t>944511111</t>
  </si>
  <si>
    <t>Montáž ochranné sítě z textilie z umělých vláken</t>
  </si>
  <si>
    <t>148</t>
  </si>
  <si>
    <t>75</t>
  </si>
  <si>
    <t>944511211</t>
  </si>
  <si>
    <t>Příplatek k ochranné síti za první a ZKD den použití</t>
  </si>
  <si>
    <t>150</t>
  </si>
  <si>
    <t>949101111</t>
  </si>
  <si>
    <t>Lešení pomocné pro objekty pozemních staveb s lešeňovou podlahou v do 1,9 m zatížení do 150 kg/m2</t>
  </si>
  <si>
    <t>152</t>
  </si>
  <si>
    <t>77</t>
  </si>
  <si>
    <t>949101112</t>
  </si>
  <si>
    <t>Lešení pomocné pro objekty pozemních staveb s lešeňovou podlahou v do 3,5 m zatížení do 150 kg/m2</t>
  </si>
  <si>
    <t>154</t>
  </si>
  <si>
    <t>953961115</t>
  </si>
  <si>
    <t>Kotvy chemickým tmelem M 20 hl 170 mm do betonu, ŽB nebo kamene s vyvrtáním otvoru</t>
  </si>
  <si>
    <t>156</t>
  </si>
  <si>
    <t>79</t>
  </si>
  <si>
    <t>54879091</t>
  </si>
  <si>
    <t>pouzdro siťové chemické kotvy D 12mm dl 1m</t>
  </si>
  <si>
    <t>158</t>
  </si>
  <si>
    <t>972054491</t>
  </si>
  <si>
    <t>Vybourání otvorů v ŽB stropech nebo klenbách pl do 1 m2 tl přes 80 mm</t>
  </si>
  <si>
    <t>160</t>
  </si>
  <si>
    <t>šachta</t>
  </si>
  <si>
    <t>1,9*0,1</t>
  </si>
  <si>
    <t>81</t>
  </si>
  <si>
    <t>975022241</t>
  </si>
  <si>
    <t>Podchycení nadzákladového zdiva tl do 450 mm dřevěnou výztuhou v do 3 m dl podchycení do 3 m</t>
  </si>
  <si>
    <t>162</t>
  </si>
  <si>
    <t>2*23</t>
  </si>
  <si>
    <t>975022641</t>
  </si>
  <si>
    <t>Příplatek k podchycení dl do 3 m nadzákladového zdiva tl do 450 mm dřevěnou výztuhou ZKD 1 m v</t>
  </si>
  <si>
    <t>164</t>
  </si>
  <si>
    <t>23*2</t>
  </si>
  <si>
    <t>83</t>
  </si>
  <si>
    <t>978015391</t>
  </si>
  <si>
    <t>Otlučení (osekání) vnější vápenné nebo vápenocementové omítky stupně členitosti 1 a 2 do 100%</t>
  </si>
  <si>
    <t>166</t>
  </si>
  <si>
    <t>"štít remíz"(0,88*3,65)+(4,9*0,66)+(5,2*0,63)</t>
  </si>
  <si>
    <t>168</t>
  </si>
  <si>
    <t>"VODÁRNA"(1,11*0,08)+(0,8*2*0,08)</t>
  </si>
  <si>
    <t>(4+4)*5,1</t>
  </si>
  <si>
    <t>-(0,8*1,2)</t>
  </si>
  <si>
    <t>(5,1*0,6*2)+(3,8*0,5)</t>
  </si>
  <si>
    <t>91</t>
  </si>
  <si>
    <t>Doplňující práce na komunikaci</t>
  </si>
  <si>
    <t>85</t>
  </si>
  <si>
    <t>919535555</t>
  </si>
  <si>
    <t>Obetonování trubního propustku betonem prostým tř. C 12/15</t>
  </si>
  <si>
    <t>170</t>
  </si>
  <si>
    <t>"šachta"0,2*0,5*4</t>
  </si>
  <si>
    <t>"šachta"1*0,2*0,3</t>
  </si>
  <si>
    <t>95</t>
  </si>
  <si>
    <t>Dokončovací kce na pozem.stav.</t>
  </si>
  <si>
    <t>952901114</t>
  </si>
  <si>
    <t>Vyčištění budov bytové a občanské výstavby při výšce podlaží přes 4 m</t>
  </si>
  <si>
    <t>172</t>
  </si>
  <si>
    <t>Bourání konstrukcí</t>
  </si>
  <si>
    <t>87</t>
  </si>
  <si>
    <t>965042141</t>
  </si>
  <si>
    <t>Bourání podkladů pod dlažby nebo mazanin betonových nebo z litého asfaltu tl do 100 mm pl přes 4 m2</t>
  </si>
  <si>
    <t>174</t>
  </si>
  <si>
    <t>"vodárna"10*0,08</t>
  </si>
  <si>
    <t>1,63*1,9*0,09</t>
  </si>
  <si>
    <t>968061125</t>
  </si>
  <si>
    <t>Vyvěšení dřevěných dveřních křídel pl. do 2 m2</t>
  </si>
  <si>
    <t>176</t>
  </si>
  <si>
    <t>89</t>
  </si>
  <si>
    <t>968062355</t>
  </si>
  <si>
    <t>Vybourání dřevěných rámů oken dvojitých včetně křídel pl do 2 m2</t>
  </si>
  <si>
    <t>178</t>
  </si>
  <si>
    <t>"vodárna"0,6*1,2*2</t>
  </si>
  <si>
    <t>"remíz"0,8*1,2*5</t>
  </si>
  <si>
    <t>962031133</t>
  </si>
  <si>
    <t>Bourání příček z cihel pálených na MVC tl do 150 mm</t>
  </si>
  <si>
    <t>180</t>
  </si>
  <si>
    <t>1,28*(1,6+1,33+1,2+1,33+1,21+1,2+1,21+1,21+1,2+1,21+1,2+1,2+1,2+1,36+1,2+1,13)</t>
  </si>
  <si>
    <t>1,59*(1,6+1,3+1,3+1,2+1,2+1,2+1,2+1,2+1,27+1,2+1,36)</t>
  </si>
  <si>
    <t>(1,6+0,47)*5*1,2</t>
  </si>
  <si>
    <t>1,3*4,8</t>
  </si>
  <si>
    <t>962032641</t>
  </si>
  <si>
    <t>Bourání zdiva komínového nad střechou z cihel na MC</t>
  </si>
  <si>
    <t>182</t>
  </si>
  <si>
    <t>(0,75*0,5)*5,1</t>
  </si>
  <si>
    <t>(0,5*0,5)*5,1</t>
  </si>
  <si>
    <t>997</t>
  </si>
  <si>
    <t>Přesun sutě</t>
  </si>
  <si>
    <t>997013212</t>
  </si>
  <si>
    <t>Vnitrostaveništní doprava suti a vybouraných hmot pro budovy v do 9 m ručně</t>
  </si>
  <si>
    <t>184</t>
  </si>
  <si>
    <t>93</t>
  </si>
  <si>
    <t>997013509</t>
  </si>
  <si>
    <t>Příplatek k odvozu suti a vybouraných hmot na skládku ZKD 1 km přes 1 km</t>
  </si>
  <si>
    <t>186</t>
  </si>
  <si>
    <t>55,674*10</t>
  </si>
  <si>
    <t>997013511</t>
  </si>
  <si>
    <t>Odvoz suti a vybouraných hmot z meziskládky na skládku do 1 km s naložením a se složením</t>
  </si>
  <si>
    <t>188</t>
  </si>
  <si>
    <t>997013831</t>
  </si>
  <si>
    <t>Poplatek za uložení na skládce (skládkovné) stavebního odpadu směsného kód odpadu 170 904</t>
  </si>
  <si>
    <t>190</t>
  </si>
  <si>
    <t>997013811</t>
  </si>
  <si>
    <t>Poplatek za uložení na skládce (skládkovné) stavebního odpadu dřevěného kód odpadu 170 201</t>
  </si>
  <si>
    <t>192</t>
  </si>
  <si>
    <t>97</t>
  </si>
  <si>
    <t>997013821</t>
  </si>
  <si>
    <t>Poplatek za uložení na skládce (skládkovné) stavebního odpadu s obsahem azbestu kód odpadu 170 605</t>
  </si>
  <si>
    <t>194</t>
  </si>
  <si>
    <t>998</t>
  </si>
  <si>
    <t>Přesun hmot</t>
  </si>
  <si>
    <t>998017002</t>
  </si>
  <si>
    <t>Přesun hmot s omezením mechanizace pro budovy v do 12 m</t>
  </si>
  <si>
    <t>-1728964142</t>
  </si>
  <si>
    <t>PSV</t>
  </si>
  <si>
    <t>711</t>
  </si>
  <si>
    <t>Izolace proti vodě</t>
  </si>
  <si>
    <t>99</t>
  </si>
  <si>
    <t>711141559</t>
  </si>
  <si>
    <t>Provedení izolace proti zemní vlhkosti pásy přitavením vodorovné NAIP</t>
  </si>
  <si>
    <t>196</t>
  </si>
  <si>
    <t>0,7*0,4*2*1,2</t>
  </si>
  <si>
    <t>62832001</t>
  </si>
  <si>
    <t>pás asfaltový natavitelný oxidovaný tl. 3,5mm typu V60 S35 s vložkou ze skleněné rohože, s jemnozrnným minerálním posypem</t>
  </si>
  <si>
    <t>198</t>
  </si>
  <si>
    <t>0,672*1,15 "Přepočtené koeficientem množství</t>
  </si>
  <si>
    <t>721</t>
  </si>
  <si>
    <t>Zdravotechnika - vnitřní kanalizace</t>
  </si>
  <si>
    <t>101</t>
  </si>
  <si>
    <t>721173316</t>
  </si>
  <si>
    <t>Potrubí kanalizační z PVC SN 4 dešťové DN 125</t>
  </si>
  <si>
    <t>200</t>
  </si>
  <si>
    <t>721210814</t>
  </si>
  <si>
    <t>Demontáž vpustí podlahových z kyselinovzdorné kameniny DN 125</t>
  </si>
  <si>
    <t>202</t>
  </si>
  <si>
    <t>103</t>
  </si>
  <si>
    <t>721242105</t>
  </si>
  <si>
    <t>Lapač střešních splavenin z PP se zápachovou klapkou a lapacím košem DN 110</t>
  </si>
  <si>
    <t>204</t>
  </si>
  <si>
    <t>998721102</t>
  </si>
  <si>
    <t>Přesun hmot tonážní pro vnitřní kanalizace v objektech v do 12 m</t>
  </si>
  <si>
    <t>455906636</t>
  </si>
  <si>
    <t>731</t>
  </si>
  <si>
    <t>Kotelny</t>
  </si>
  <si>
    <t>105</t>
  </si>
  <si>
    <t>731200816</t>
  </si>
  <si>
    <t>Demontáž kotle ocelového na tuhá paliva výkon do 60 kW</t>
  </si>
  <si>
    <t>208</t>
  </si>
  <si>
    <t>732</t>
  </si>
  <si>
    <t>Ústřední vytápění - strojovny</t>
  </si>
  <si>
    <t>732320821</t>
  </si>
  <si>
    <t>Demontáž nádrže beztlaké nebo tlakové odpojení od rozvodů potrubí obsah do 10000 litrů</t>
  </si>
  <si>
    <t>210</t>
  </si>
  <si>
    <t>107</t>
  </si>
  <si>
    <t>732393821</t>
  </si>
  <si>
    <t>Rozřezání demontované nádrže obsah do 10000 litrů</t>
  </si>
  <si>
    <t>212</t>
  </si>
  <si>
    <t>732890801</t>
  </si>
  <si>
    <t>Přesun demontovaných strojoven vodorovně 100 m v objektech výšky do 6 m</t>
  </si>
  <si>
    <t>214</t>
  </si>
  <si>
    <t>109</t>
  </si>
  <si>
    <t>998732102</t>
  </si>
  <si>
    <t>Přesun hmot tonážní pro strojovny v objektech v do 12 m</t>
  </si>
  <si>
    <t>-1996109697</t>
  </si>
  <si>
    <t>733</t>
  </si>
  <si>
    <t>Ústřední vytápění - rozvodné potrubí</t>
  </si>
  <si>
    <t>733120832</t>
  </si>
  <si>
    <t>Demontáž potrubí ocelového hladkého do D 133</t>
  </si>
  <si>
    <t>218</t>
  </si>
  <si>
    <t>111</t>
  </si>
  <si>
    <t>733120836</t>
  </si>
  <si>
    <t>Demontáž potrubí ocelového hladkého do D 159</t>
  </si>
  <si>
    <t>220</t>
  </si>
  <si>
    <t>998733101</t>
  </si>
  <si>
    <t>Přesun hmot tonážní pro rozvody potrubí v objektech v do 6 m</t>
  </si>
  <si>
    <t>222</t>
  </si>
  <si>
    <t>741</t>
  </si>
  <si>
    <t>Elektroinstalace - silnoproud</t>
  </si>
  <si>
    <t>113</t>
  </si>
  <si>
    <t>741112811</t>
  </si>
  <si>
    <t>Demontáž elektroinstalačních kanálů parapetních vkládacích uložených pevně</t>
  </si>
  <si>
    <t>224</t>
  </si>
  <si>
    <t>P</t>
  </si>
  <si>
    <t>Poznámka k položce:_x000d_
Poznámka k položce:, Snesení dvojlinky nebo trojlinky se zdi</t>
  </si>
  <si>
    <t>741122102</t>
  </si>
  <si>
    <t>Montáž kabel Cu plný plochý 3x1,5 až 2,5 mm2 zatažený v trubkách (CYKYLo)</t>
  </si>
  <si>
    <t>226</t>
  </si>
  <si>
    <t>115</t>
  </si>
  <si>
    <t>34109515</t>
  </si>
  <si>
    <t>kabel silový s Cu jádrem plochý 1 kV 3x1,5mm2</t>
  </si>
  <si>
    <t>228</t>
  </si>
  <si>
    <t>39,5*1,2 "Přepočtené koeficientem množství</t>
  </si>
  <si>
    <t>34109517</t>
  </si>
  <si>
    <t>kabel silový s Cu jádrem plochý 1 kV 3x2,5mm2</t>
  </si>
  <si>
    <t>230</t>
  </si>
  <si>
    <t>117</t>
  </si>
  <si>
    <t>741310001</t>
  </si>
  <si>
    <t>Montáž vypínač nástěnný 1-jednopólový prostředí normální</t>
  </si>
  <si>
    <t>232</t>
  </si>
  <si>
    <t>34535512</t>
  </si>
  <si>
    <t>spínač jednopólový 10A bílý</t>
  </si>
  <si>
    <t>234</t>
  </si>
  <si>
    <t>119</t>
  </si>
  <si>
    <t>741313011</t>
  </si>
  <si>
    <t>Montáž zásuvka chráněná bezšroubové připojení v krabici 2P+PE prostředí základní, vlhké</t>
  </si>
  <si>
    <t>236</t>
  </si>
  <si>
    <t>34551140</t>
  </si>
  <si>
    <t>zásuvka s krytem 2P+PE 10/16A bezšroubová 5519A-A02357</t>
  </si>
  <si>
    <t>238</t>
  </si>
  <si>
    <t>121</t>
  </si>
  <si>
    <t>741315825</t>
  </si>
  <si>
    <t>Demontáž zásuvek dom do 16A zapuštěných šroub bez zachování funkčnosti 2P+PE pro průběžnou montáž</t>
  </si>
  <si>
    <t>240</t>
  </si>
  <si>
    <t>Poznámka k položce:_x000d_
Poznámka k položce:, Odpojení vodiče v krabici</t>
  </si>
  <si>
    <t>741371002</t>
  </si>
  <si>
    <t>Montáž svítidlo zářivkové bytové stropní přisazené 1 zdroj s krytem</t>
  </si>
  <si>
    <t>242</t>
  </si>
  <si>
    <t>123</t>
  </si>
  <si>
    <t>34821275</t>
  </si>
  <si>
    <t>svítidlo bytové žárovkové IP 42, max. 60 W E27</t>
  </si>
  <si>
    <t>244</t>
  </si>
  <si>
    <t>741372152</t>
  </si>
  <si>
    <t>Montáž svítidlo LED průmyslové závěsné reflektor</t>
  </si>
  <si>
    <t>246</t>
  </si>
  <si>
    <t>125</t>
  </si>
  <si>
    <t>34823735.1</t>
  </si>
  <si>
    <t xml:space="preserve">Svítidlo  LED  světlomet venkovní</t>
  </si>
  <si>
    <t>248</t>
  </si>
  <si>
    <t>741810001</t>
  </si>
  <si>
    <t>Celková prohlídka elektrického rozvodu a zařízení do 100 000,- Kč</t>
  </si>
  <si>
    <t>250</t>
  </si>
  <si>
    <t>127</t>
  </si>
  <si>
    <t>998741101</t>
  </si>
  <si>
    <t>Přesun hmot tonážní pro silnoproud v objektech v do 6 m</t>
  </si>
  <si>
    <t>252</t>
  </si>
  <si>
    <t>751</t>
  </si>
  <si>
    <t>Vzduchotechnika</t>
  </si>
  <si>
    <t>751311092</t>
  </si>
  <si>
    <t>Mtž vyústi čtyřhranné na čtyřhranné potrubí do 0,080 m2</t>
  </si>
  <si>
    <t>254</t>
  </si>
  <si>
    <t>129</t>
  </si>
  <si>
    <t>55341425</t>
  </si>
  <si>
    <t>mřížka větrací nerezová se síťovinou 250x250mm</t>
  </si>
  <si>
    <t>256</t>
  </si>
  <si>
    <t>751398813</t>
  </si>
  <si>
    <t>Demontáž větrací mřížky z potrubí kruhového D do 300 mm</t>
  </si>
  <si>
    <t>258</t>
  </si>
  <si>
    <t>131</t>
  </si>
  <si>
    <t>751510863</t>
  </si>
  <si>
    <t>Demontáž vzduchotechnického potrubí plechového čtyřhranného do suti průřezu do 1,13 m2</t>
  </si>
  <si>
    <t>260</t>
  </si>
  <si>
    <t>998751101</t>
  </si>
  <si>
    <t>Přesun hmot tonážní pro vzduchotechniku v objektech v do 12 m</t>
  </si>
  <si>
    <t>262</t>
  </si>
  <si>
    <t>762</t>
  </si>
  <si>
    <t>Konstrukce tesařské</t>
  </si>
  <si>
    <t>133</t>
  </si>
  <si>
    <t>762331812</t>
  </si>
  <si>
    <t>Demontáž vázaných kcí krovů z hranolů průřezové plochy do 224 cm2</t>
  </si>
  <si>
    <t>264</t>
  </si>
  <si>
    <t>5*4,5</t>
  </si>
  <si>
    <t>3,62*6*2</t>
  </si>
  <si>
    <t>1*2</t>
  </si>
  <si>
    <t>762341811</t>
  </si>
  <si>
    <t>Demontáž bednění střech z prken</t>
  </si>
  <si>
    <t>266</t>
  </si>
  <si>
    <t>26,8*4,5*2</t>
  </si>
  <si>
    <t>135</t>
  </si>
  <si>
    <t>762342811</t>
  </si>
  <si>
    <t>Demontáž laťování střech z latí osové vzdálenosti do 0,22 m</t>
  </si>
  <si>
    <t>268</t>
  </si>
  <si>
    <t>3,62*4,85*2</t>
  </si>
  <si>
    <t>762711820</t>
  </si>
  <si>
    <t>Demontáž prostorových vázaných kcí z hraněného řeziva průřezové plochy do 224 cm2</t>
  </si>
  <si>
    <t>270</t>
  </si>
  <si>
    <t>(5,1+5,1)*4</t>
  </si>
  <si>
    <t>(3,9+3,9)*4</t>
  </si>
  <si>
    <t>137</t>
  </si>
  <si>
    <t>272</t>
  </si>
  <si>
    <t>4,85*0,75*2</t>
  </si>
  <si>
    <t>762631803</t>
  </si>
  <si>
    <t>Demontáž vrat plochy přes 8 m2 včetně kování</t>
  </si>
  <si>
    <t>274</t>
  </si>
  <si>
    <t>139</t>
  </si>
  <si>
    <t>762131811</t>
  </si>
  <si>
    <t>Demontáž bednění svislých stěn z hrubých prken</t>
  </si>
  <si>
    <t>276</t>
  </si>
  <si>
    <t>"vodárna"3,2*(3,9+3,9+5,2+5,2)</t>
  </si>
  <si>
    <t>"vodárna"2*(1,25*2,53)</t>
  </si>
  <si>
    <t>"vodárna"0,5*0,5*2</t>
  </si>
  <si>
    <t>"remíz"(0,3*6,1)+(2,05*3,1)+(3,7*0,5)+(5,03*0,64*2)+(5,15*0,65*2)</t>
  </si>
  <si>
    <t>762081410</t>
  </si>
  <si>
    <t>Vícestranné hoblování hraněného řeziva na staveništi</t>
  </si>
  <si>
    <t>278</t>
  </si>
  <si>
    <t>(0,28+0,32)*0,5*6</t>
  </si>
  <si>
    <t>(0,1+0,32)*0,77*8</t>
  </si>
  <si>
    <t>(0,1+0,32)*3,6*4</t>
  </si>
  <si>
    <t>141</t>
  </si>
  <si>
    <t>762332532</t>
  </si>
  <si>
    <t>Montáž vázaných kcí krovů pravidelných z řeziva hoblovaného průřezové plochy do 224 cm2</t>
  </si>
  <si>
    <t>280</t>
  </si>
  <si>
    <t>"vodárna"(3,62*12)+(5,07*8)+(4,97*1)+(4,97*2)</t>
  </si>
  <si>
    <t>"remíz"4,5*5</t>
  </si>
  <si>
    <t>60512130</t>
  </si>
  <si>
    <t>hranol stavební řezivo průřezu do 224cm2 do dl 6m</t>
  </si>
  <si>
    <t>282</t>
  </si>
  <si>
    <t>Poznámka k položce:_x000d_
Poznámka k položce:, Hranol SM/JD 1 10x16 délka 300-600 cm,</t>
  </si>
  <si>
    <t>"vodárna"(5,07*8*1,05)*0,08*0,16</t>
  </si>
  <si>
    <t>"vodárna"(3,62*12*1,05)*0,1*0,16</t>
  </si>
  <si>
    <t>143</t>
  </si>
  <si>
    <t>284</t>
  </si>
  <si>
    <t>Poznámka k položce:_x000d_
Poznámka k položce:, Hranol SM/JD 1 12x16 délka 300-600 cm,</t>
  </si>
  <si>
    <t>"remízA"3*26,2*1,05*0,12*0,16</t>
  </si>
  <si>
    <t>"remiza"5*4,5*1,05*0,12*0,16</t>
  </si>
  <si>
    <t>60512131</t>
  </si>
  <si>
    <t>hranol stavební řezivo průřezu do 224cm2 dl 6-8m</t>
  </si>
  <si>
    <t>286</t>
  </si>
  <si>
    <t>"vodárna"(4,97+4,97+4,97)*0,14*0,16*1,05</t>
  </si>
  <si>
    <t>145</t>
  </si>
  <si>
    <t>762342214</t>
  </si>
  <si>
    <t>Montáž laťování na střechách jednoduchých sklonu do 60° osové vzdálenosti do 360 mm</t>
  </si>
  <si>
    <t>288</t>
  </si>
  <si>
    <t>(4,44*26,8*2)+(3,62*4,84*2)</t>
  </si>
  <si>
    <t>60514106</t>
  </si>
  <si>
    <t>řezivo jehličnaté lať pevnostní třída S10-13 průžez 40x60mm</t>
  </si>
  <si>
    <t>290</t>
  </si>
  <si>
    <t>(273,03*2,5*1,2+60*4,4*1,05+12*3,62*1,05)*0,04*0,06</t>
  </si>
  <si>
    <t>147</t>
  </si>
  <si>
    <t>762421225</t>
  </si>
  <si>
    <t>Montáž obložení stropu deskami dřevotřískovými na pero a drážku</t>
  </si>
  <si>
    <t>292</t>
  </si>
  <si>
    <t>6,1*25,8</t>
  </si>
  <si>
    <t>60726284</t>
  </si>
  <si>
    <t>deska dřevoštěpková OSB 3 P+D broušená tl 18mm</t>
  </si>
  <si>
    <t>294</t>
  </si>
  <si>
    <t>157,38*1,04 "Přepočtené koeficientem množství</t>
  </si>
  <si>
    <t>149</t>
  </si>
  <si>
    <t>762431230</t>
  </si>
  <si>
    <t>Montáž obložení stěn deskami cementotřískovými na sraz</t>
  </si>
  <si>
    <t>296</t>
  </si>
  <si>
    <t>(22,4+0,6+0,4)*5</t>
  </si>
  <si>
    <t>59590766</t>
  </si>
  <si>
    <t>deska cementotřísková fasádní hladká finální vrstva lasura tl 10mm</t>
  </si>
  <si>
    <t>298</t>
  </si>
  <si>
    <t>117*1,04 "Přepočtené koeficientem množství</t>
  </si>
  <si>
    <t>151</t>
  </si>
  <si>
    <t>762439001</t>
  </si>
  <si>
    <t>Montáž obložení stěn podkladový rošt</t>
  </si>
  <si>
    <t>300</t>
  </si>
  <si>
    <t>60514114</t>
  </si>
  <si>
    <t>řezivo jehličnaté lať impregnovaná dl 4 m</t>
  </si>
  <si>
    <t>302</t>
  </si>
  <si>
    <t>153</t>
  </si>
  <si>
    <t>762495000</t>
  </si>
  <si>
    <t>Spojovací prostředky pro montáž olištování, obložení stropů, střešních podhledů a stěn</t>
  </si>
  <si>
    <t>304</t>
  </si>
  <si>
    <t>762395000</t>
  </si>
  <si>
    <t>Spojovací prostředky krovů, bednění, laťování, nadstřešních konstrukcí</t>
  </si>
  <si>
    <t>306</t>
  </si>
  <si>
    <t>1,27+0,35+2,04+(1141,9*0,04*0,06)</t>
  </si>
  <si>
    <t>155</t>
  </si>
  <si>
    <t>762811811</t>
  </si>
  <si>
    <t>Demontáž záklopů stropů z hrubých prken tl do 32 mm</t>
  </si>
  <si>
    <t>308</t>
  </si>
  <si>
    <t>11,96*6,1</t>
  </si>
  <si>
    <t>762841812</t>
  </si>
  <si>
    <t>Demontáž podbíjení obkladů stropů a střech sklonu do 60° z hrubých prken s omítkou</t>
  </si>
  <si>
    <t>310</t>
  </si>
  <si>
    <t>13,96*5,76</t>
  </si>
  <si>
    <t>157</t>
  </si>
  <si>
    <t>762711830</t>
  </si>
  <si>
    <t>Demontáž prostorových vázaných kcí z hraněného řeziva průřezové plochy do 288 cm2</t>
  </si>
  <si>
    <t>312</t>
  </si>
  <si>
    <t>"remíz štít"(5,1+5,1+5,1+5,1+3,6+3,6)</t>
  </si>
  <si>
    <t>"remíz boční stěna"(4,6*17)+(21,92*2)+(22,28*1)</t>
  </si>
  <si>
    <t>762812240</t>
  </si>
  <si>
    <t>Montáž vrchního záklopu z hoblovaných prken na sraz spáry zakryté</t>
  </si>
  <si>
    <t>314</t>
  </si>
  <si>
    <t>"vodárna"(0,72*2*4)+(3,54*1,1*2)</t>
  </si>
  <si>
    <t>159</t>
  </si>
  <si>
    <t>61191157.1</t>
  </si>
  <si>
    <t>prkna hoblovaná P+D tl. 24 mm</t>
  </si>
  <si>
    <t>316</t>
  </si>
  <si>
    <t>13,548*1,1 "Přepočtené koeficientem množství</t>
  </si>
  <si>
    <t>318</t>
  </si>
  <si>
    <t>"vodárna"3,1*(5,2+4,2+5,2+4,2)</t>
  </si>
  <si>
    <t>0,5*0,5</t>
  </si>
  <si>
    <t>2,6*1,2*2</t>
  </si>
  <si>
    <t>-(0,72*5,2)-(1,7*2,6)</t>
  </si>
  <si>
    <t>"remíz"2,3*3,1</t>
  </si>
  <si>
    <t>"remíz"26,4*0,3</t>
  </si>
  <si>
    <t>161</t>
  </si>
  <si>
    <t>320</t>
  </si>
  <si>
    <t>71,656*1,1 "Přepočtené koeficientem množství</t>
  </si>
  <si>
    <t>322</t>
  </si>
  <si>
    <t>71,65+13,54</t>
  </si>
  <si>
    <t>163</t>
  </si>
  <si>
    <t>998762102</t>
  </si>
  <si>
    <t>Přesun hmot tonážní pro kce tesařské v objektech v do 12 m</t>
  </si>
  <si>
    <t>324</t>
  </si>
  <si>
    <t>764</t>
  </si>
  <si>
    <t>Konstrukce klempířské</t>
  </si>
  <si>
    <t>764002801</t>
  </si>
  <si>
    <t>Demontáž závětrné lišty do suti</t>
  </si>
  <si>
    <t>326</t>
  </si>
  <si>
    <t>"remíz"1,4+1,4+4,45+4,45</t>
  </si>
  <si>
    <t>165</t>
  </si>
  <si>
    <t>764002871</t>
  </si>
  <si>
    <t>Demontáž lemování zdí do suti</t>
  </si>
  <si>
    <t>328</t>
  </si>
  <si>
    <t>3,1+3,1</t>
  </si>
  <si>
    <t>764002881</t>
  </si>
  <si>
    <t>Demontáž lemování střešních prostupů do suti</t>
  </si>
  <si>
    <t>330</t>
  </si>
  <si>
    <t>Poznámka k položce:_x000d_
Poznámka k položce:, komín,</t>
  </si>
  <si>
    <t>(0,75+0,75+0,5+0,5+0,5+0,5+1)*0,5</t>
  </si>
  <si>
    <t>167</t>
  </si>
  <si>
    <t>764004801</t>
  </si>
  <si>
    <t>Demontáž podokapního žlabu do suti</t>
  </si>
  <si>
    <t>332</t>
  </si>
  <si>
    <t>4,85+4,85+26,8+26,8</t>
  </si>
  <si>
    <t>764004861</t>
  </si>
  <si>
    <t>Demontáž svodu do suti</t>
  </si>
  <si>
    <t>334</t>
  </si>
  <si>
    <t>4+5+5,2</t>
  </si>
  <si>
    <t>169</t>
  </si>
  <si>
    <t>764101131</t>
  </si>
  <si>
    <t>Montáž krytiny střechy rovné drážkováním z tabulí sklonu do 30°</t>
  </si>
  <si>
    <t>336</t>
  </si>
  <si>
    <t>4,44*26,77*2</t>
  </si>
  <si>
    <t>3,62*4,84*2</t>
  </si>
  <si>
    <t>STJ.KPERC</t>
  </si>
  <si>
    <t>Střešní krytina ocelová ROOF CLASSIC, PE25</t>
  </si>
  <si>
    <t>338</t>
  </si>
  <si>
    <t>272,76*1,15 "Přepočtené koeficientem množství</t>
  </si>
  <si>
    <t>171</t>
  </si>
  <si>
    <t>15485208</t>
  </si>
  <si>
    <t>šroub samovrtný do dřeva 4,8×35mm s povrchovou úpravou</t>
  </si>
  <si>
    <t>340</t>
  </si>
  <si>
    <t>15485204</t>
  </si>
  <si>
    <t>šroub samovrtný s povrchovou úpravou 4,8x16mm do plechu</t>
  </si>
  <si>
    <t>342</t>
  </si>
  <si>
    <t>173</t>
  </si>
  <si>
    <t>764201115</t>
  </si>
  <si>
    <t>Montáž oplechování nevětraného hřebene s hřebenovým plechem</t>
  </si>
  <si>
    <t>344</t>
  </si>
  <si>
    <t>26,8+4,84</t>
  </si>
  <si>
    <t>STJ.TPH</t>
  </si>
  <si>
    <t xml:space="preserve">těsnění pod hřeben TPH délka štětin 75 mm délka 1  m</t>
  </si>
  <si>
    <t>346</t>
  </si>
  <si>
    <t>31,64*1,05 "Přepočtené koeficientem množství</t>
  </si>
  <si>
    <t>175</t>
  </si>
  <si>
    <t>55350003</t>
  </si>
  <si>
    <t>hřebenáč profilovaný Pz plech s povrchovou úpravou dl do 2000mm</t>
  </si>
  <si>
    <t>348</t>
  </si>
  <si>
    <t>55350189</t>
  </si>
  <si>
    <t>čelo hřebenáče perforované univerzální profilovaný pozinkovaný plech s barevnou polyesterovou úpravou perforované</t>
  </si>
  <si>
    <t>350</t>
  </si>
  <si>
    <t>177</t>
  </si>
  <si>
    <t>764202105</t>
  </si>
  <si>
    <t>Montáž oplechování štítu závětrnou lištou</t>
  </si>
  <si>
    <t>352</t>
  </si>
  <si>
    <t>1,4+1,4+4,5+4,5"závětrná lišta horní"</t>
  </si>
  <si>
    <t>3,7*4"závětrná lišta horní"</t>
  </si>
  <si>
    <t>3,1+3,1"závětrná lišta spodní"</t>
  </si>
  <si>
    <t>55351107.1</t>
  </si>
  <si>
    <t>závětrná lišta horní s povrchovou úpravou</t>
  </si>
  <si>
    <t>354</t>
  </si>
  <si>
    <t>Poznámka k položce:_x000d_
Poznámka k položce:, závětrná lišta horní s povrchovou úpravou 15-143-120-15</t>
  </si>
  <si>
    <t>1,4+1,4+4,5+4,5</t>
  </si>
  <si>
    <t>3,7*4</t>
  </si>
  <si>
    <t>26,6*1,1 "Přepočtené koeficientem množství</t>
  </si>
  <si>
    <t>179</t>
  </si>
  <si>
    <t>55351107.2</t>
  </si>
  <si>
    <t>závětrná lišta spodní s povrchovou úpravou</t>
  </si>
  <si>
    <t>356</t>
  </si>
  <si>
    <t>Poznámka k položce:_x000d_
Poznámka k položce:, závětrná lišta spodníí s povrchovou úpravou 20-90-70-170-35-30-15</t>
  </si>
  <si>
    <t>764202134</t>
  </si>
  <si>
    <t>Montáž oplechování rovné okapové hrany</t>
  </si>
  <si>
    <t>358</t>
  </si>
  <si>
    <t>26,9*2</t>
  </si>
  <si>
    <t>4,9*2</t>
  </si>
  <si>
    <t>181</t>
  </si>
  <si>
    <t>55351107.3</t>
  </si>
  <si>
    <t>okapmí plech s povrchovou úpravou</t>
  </si>
  <si>
    <t>360</t>
  </si>
  <si>
    <t>Poznámka k položce:_x000d_
Poznámka k položce:, okapmí plech s povrchovou úpravou 170-70-15</t>
  </si>
  <si>
    <t>63,6*1,05</t>
  </si>
  <si>
    <t>596602020</t>
  </si>
  <si>
    <t>mřížka ochranná větrací jednoduchá 100/5,5 cm (černá)</t>
  </si>
  <si>
    <t>CS ÚRS 2015 01</t>
  </si>
  <si>
    <t>362</t>
  </si>
  <si>
    <t>183</t>
  </si>
  <si>
    <t>628650180</t>
  </si>
  <si>
    <t>větrací ochranný pás okapní (dl. 5 m, š. 10 cm)</t>
  </si>
  <si>
    <t>364</t>
  </si>
  <si>
    <t>764213456</t>
  </si>
  <si>
    <t>Sněhový zachytávač krytiny z Pz plechu průběžný dvoutrubkový</t>
  </si>
  <si>
    <t>366</t>
  </si>
  <si>
    <t>185</t>
  </si>
  <si>
    <t>30985002.1</t>
  </si>
  <si>
    <t>šroub nerezový 19*6,3</t>
  </si>
  <si>
    <t>100 kus</t>
  </si>
  <si>
    <t>368</t>
  </si>
  <si>
    <t>"63,6/2*30-954 ks"</t>
  </si>
  <si>
    <t>55350006.1</t>
  </si>
  <si>
    <t>těsnění EPDM k držáku</t>
  </si>
  <si>
    <t>ks</t>
  </si>
  <si>
    <t>370</t>
  </si>
  <si>
    <t>187</t>
  </si>
  <si>
    <t>764216402</t>
  </si>
  <si>
    <t>Oplechování parapetů rovných mechanicky kotvené z Pz plechu rš 200 mm</t>
  </si>
  <si>
    <t>372</t>
  </si>
  <si>
    <t>(6*1,2)+(5*1,2)</t>
  </si>
  <si>
    <t>1,2</t>
  </si>
  <si>
    <t>764216403</t>
  </si>
  <si>
    <t>Oplechování parapetů rovných mechanicky kotvené z Pz plechu rš 250 mm</t>
  </si>
  <si>
    <t>374</t>
  </si>
  <si>
    <t>0,6*2</t>
  </si>
  <si>
    <t>1,05*1</t>
  </si>
  <si>
    <t>189</t>
  </si>
  <si>
    <t>764511404</t>
  </si>
  <si>
    <t>Žlab podokapní půlkruhový z Pz plechu rš 330 mm</t>
  </si>
  <si>
    <t>376</t>
  </si>
  <si>
    <t>764511444</t>
  </si>
  <si>
    <t>Kotlík oválný (trychtýřový) pro podokapní žlaby z Pz plechu 330/100 mm</t>
  </si>
  <si>
    <t>378</t>
  </si>
  <si>
    <t>191</t>
  </si>
  <si>
    <t>764518422</t>
  </si>
  <si>
    <t>Svody kruhové včetně objímek, kolen, odskoků z Pz plechu průměru 100 mm</t>
  </si>
  <si>
    <t>380</t>
  </si>
  <si>
    <t>6,6+1,4+6,6+1,4+5+5</t>
  </si>
  <si>
    <t>764816420</t>
  </si>
  <si>
    <t>Okapnice z lakovaného Pz plechu, rš 200 mm</t>
  </si>
  <si>
    <t>382</t>
  </si>
  <si>
    <t>193</t>
  </si>
  <si>
    <t>998764102</t>
  </si>
  <si>
    <t>Přesun hmot tonážní pro konstrukce klempířské v objektech v do 12 m</t>
  </si>
  <si>
    <t>384</t>
  </si>
  <si>
    <t>765</t>
  </si>
  <si>
    <t>Krytina skládaná</t>
  </si>
  <si>
    <t>765111825</t>
  </si>
  <si>
    <t>Demontáž krytiny keramické hladké sklonu do 30° se zvětralou maltou do suti</t>
  </si>
  <si>
    <t>386</t>
  </si>
  <si>
    <t>195</t>
  </si>
  <si>
    <t>765111831</t>
  </si>
  <si>
    <t>Příplatek k demontáži krytiny keramické hladké do suti za sklon přes 30°</t>
  </si>
  <si>
    <t>388</t>
  </si>
  <si>
    <t>765111861</t>
  </si>
  <si>
    <t>Demontáž krytiny keramické hřebenů a nároží sklonu do 30° na sucho do suti</t>
  </si>
  <si>
    <t>390</t>
  </si>
  <si>
    <t>197</t>
  </si>
  <si>
    <t>765111881</t>
  </si>
  <si>
    <t>Příplatek k demontáži krytiny keramické hřebenů a nároží z prejzů do suti za sklon přes 30°</t>
  </si>
  <si>
    <t>392</t>
  </si>
  <si>
    <t>765131851</t>
  </si>
  <si>
    <t>Demontáž vlnité vláknocementové krytiny sklonu do 30° do suti</t>
  </si>
  <si>
    <t>394</t>
  </si>
  <si>
    <t>199</t>
  </si>
  <si>
    <t>765131871</t>
  </si>
  <si>
    <t>Demontáž hřebene nebo nároží vlnité vláknocementové krytiny sklonu do 30° do suti</t>
  </si>
  <si>
    <t>396</t>
  </si>
  <si>
    <t>765131891</t>
  </si>
  <si>
    <t>Příplatek za sklon přes 30° k cenám demontáže vlnité vláknocementové krytiny</t>
  </si>
  <si>
    <t>398</t>
  </si>
  <si>
    <t>201</t>
  </si>
  <si>
    <t>765131893</t>
  </si>
  <si>
    <t>Příplatek za sklon přes 30° k cenám demontáže hřebene nebo nároží vlnité vláknocementové krytiny</t>
  </si>
  <si>
    <t>400</t>
  </si>
  <si>
    <t>765191013</t>
  </si>
  <si>
    <t>Montáž pojistné hydroizolační fólie kladené přes 20° volně na bednění nebo tepelnou izolaci</t>
  </si>
  <si>
    <t>402</t>
  </si>
  <si>
    <t>3,62*4,85*2*1,25</t>
  </si>
  <si>
    <t>26,8*4,5*2*1,25</t>
  </si>
  <si>
    <t>203</t>
  </si>
  <si>
    <t>765191091</t>
  </si>
  <si>
    <t>Příplatek k cenám montáže pojistné hydroizolační fólie za sklon přes 30°</t>
  </si>
  <si>
    <t>404</t>
  </si>
  <si>
    <t>28329036</t>
  </si>
  <si>
    <t>fólie kontaktní difuzně propustná pro doplňkovou hydroizolační vrstvu, třívrstvá mikroporézní PP 150g/m2 s integrovanou samolepící páskou</t>
  </si>
  <si>
    <t>406</t>
  </si>
  <si>
    <t>345,393*1,1 "Přepočtené koeficientem množství</t>
  </si>
  <si>
    <t>205</t>
  </si>
  <si>
    <t>998765102</t>
  </si>
  <si>
    <t>Přesun hmot tonážní pro krytiny skládané v objektech v do 12 m</t>
  </si>
  <si>
    <t>408</t>
  </si>
  <si>
    <t>766</t>
  </si>
  <si>
    <t>Konstrukce truhlářské</t>
  </si>
  <si>
    <t>206</t>
  </si>
  <si>
    <t>766411812</t>
  </si>
  <si>
    <t>Demontáž truhlářského obložení stěn z panelů plochy přes 1,5 m2</t>
  </si>
  <si>
    <t>410</t>
  </si>
  <si>
    <t>"remíz nad vraty"1,03*3,6</t>
  </si>
  <si>
    <t>207</t>
  </si>
  <si>
    <t>766417211</t>
  </si>
  <si>
    <t>Montáž obložení stěn podkladového roštu</t>
  </si>
  <si>
    <t>412</t>
  </si>
  <si>
    <t>Poznámka k položce:_x000d_
Poznámka k položce:, Podkladový rošt pod obložení stěn</t>
  </si>
  <si>
    <t>6*(5+4+4+5)</t>
  </si>
  <si>
    <t>2,8+0,5+2,8+0,5+0,5+0,5</t>
  </si>
  <si>
    <t>-5,2-5,2-2,7-0,9</t>
  </si>
  <si>
    <t>414</t>
  </si>
  <si>
    <t>101,6*0,04*0,06*1,1</t>
  </si>
  <si>
    <t>209</t>
  </si>
  <si>
    <t>762083122</t>
  </si>
  <si>
    <t>Impregnace řeziva proti dřevokaznému hmyzu, houbám a plísním máčením třída ohrožení 3 a 4</t>
  </si>
  <si>
    <t>416</t>
  </si>
  <si>
    <t>0,268</t>
  </si>
  <si>
    <t>766621602</t>
  </si>
  <si>
    <t>Montáž dřevěných oken plochy do 1 m2 jednoduchých pevných do zdiva</t>
  </si>
  <si>
    <t>418</t>
  </si>
  <si>
    <t>211</t>
  </si>
  <si>
    <t>61110000</t>
  </si>
  <si>
    <t>okno dřevěné s fixním zasklením dvojsklo do plochy 1m2</t>
  </si>
  <si>
    <t>420</t>
  </si>
  <si>
    <t>Poznámka k položce:_x000d_
Poznámka k položce:, okno dřevěné fix 600*1200,</t>
  </si>
  <si>
    <t>766660192</t>
  </si>
  <si>
    <t>Montáž dveřních křídel otvíravých jednokřídlových š nad 0,8 m masivní dřevo polodrážka obložková zárubeň</t>
  </si>
  <si>
    <t>422</t>
  </si>
  <si>
    <t>213</t>
  </si>
  <si>
    <t>61173112</t>
  </si>
  <si>
    <t>dveře dřevěné vchodové palubkové skládané svisle 800x1970mm</t>
  </si>
  <si>
    <t>424</t>
  </si>
  <si>
    <t>61173113</t>
  </si>
  <si>
    <t>dveře dřevěné vchodové palubkové skládané svisle 900x1970mm</t>
  </si>
  <si>
    <t>426</t>
  </si>
  <si>
    <t>215</t>
  </si>
  <si>
    <t>766660731</t>
  </si>
  <si>
    <t>Montáž dveřního bezpečnostního kování - zámku</t>
  </si>
  <si>
    <t>428</t>
  </si>
  <si>
    <t>216</t>
  </si>
  <si>
    <t>54914620</t>
  </si>
  <si>
    <t>kování dveřní vrchní klika včetně rozet a montážního materiálu R PZ nerez PK</t>
  </si>
  <si>
    <t>430</t>
  </si>
  <si>
    <t>217</t>
  </si>
  <si>
    <t>54926400.1</t>
  </si>
  <si>
    <t>zámek s vložkou FAB</t>
  </si>
  <si>
    <t>432</t>
  </si>
  <si>
    <t>766660733</t>
  </si>
  <si>
    <t>Montáž dveřního bezpečnostního kování - štítku s klikou</t>
  </si>
  <si>
    <t>434</t>
  </si>
  <si>
    <t>219</t>
  </si>
  <si>
    <t>766691914</t>
  </si>
  <si>
    <t>Vyvěšení nebo zavěšení dřevěných křídel dveří pl do 2 m2</t>
  </si>
  <si>
    <t>436</t>
  </si>
  <si>
    <t>766699761</t>
  </si>
  <si>
    <t>Montáž překrytí stěnových spár lištou plochou</t>
  </si>
  <si>
    <t>438</t>
  </si>
  <si>
    <t>9*71,65</t>
  </si>
  <si>
    <t>221</t>
  </si>
  <si>
    <t>61418154</t>
  </si>
  <si>
    <t>lišta podlahová dřevěná smrk 23x36mm</t>
  </si>
  <si>
    <t>440</t>
  </si>
  <si>
    <t>998766103</t>
  </si>
  <si>
    <t>Přesun hmot tonážní pro konstrukce truhlářské v objektech v do 24 m</t>
  </si>
  <si>
    <t>442</t>
  </si>
  <si>
    <t>767</t>
  </si>
  <si>
    <t>Konstrukce zámečnické</t>
  </si>
  <si>
    <t>223</t>
  </si>
  <si>
    <t>767651114</t>
  </si>
  <si>
    <t>Montáž vrat garážových sekčních zajížděcích pod strop plochy přes 13 m2</t>
  </si>
  <si>
    <t>444</t>
  </si>
  <si>
    <t>55345871.1</t>
  </si>
  <si>
    <t xml:space="preserve">vrata garážová sekční zateplená lamela  3,6*4 m s integrovanými dveřmi š. 800</t>
  </si>
  <si>
    <t>446</t>
  </si>
  <si>
    <t>225</t>
  </si>
  <si>
    <t>998767102</t>
  </si>
  <si>
    <t>Přesun hmot tonážní pro zámečnické konstrukce v objektech v do 12 m</t>
  </si>
  <si>
    <t>448</t>
  </si>
  <si>
    <t>783</t>
  </si>
  <si>
    <t>Nátěry</t>
  </si>
  <si>
    <t>783106801</t>
  </si>
  <si>
    <t>Odstranění nátěrů z truhlářských konstrukcí obroušením</t>
  </si>
  <si>
    <t>450</t>
  </si>
  <si>
    <t>"vodárna"(0,75+1,05)*2*0,08*2</t>
  </si>
  <si>
    <t>(1,98+1,98+1,05)*0,13</t>
  </si>
  <si>
    <t>0,08*2*(1,2+1,2+0,8+0,8)*11</t>
  </si>
  <si>
    <t>"REMÍZ"(1,01+1,01+1,92+1,92)*0,3</t>
  </si>
  <si>
    <t>((21,4+21,9+21,9+5,8)+(4,6*17))*0,15</t>
  </si>
  <si>
    <t>58*(0,72*(0,12+0,3))</t>
  </si>
  <si>
    <t>0,5*4,5*2</t>
  </si>
  <si>
    <t>4,4*2*(0,12+0,3)</t>
  </si>
  <si>
    <t>227</t>
  </si>
  <si>
    <t>783218111</t>
  </si>
  <si>
    <t>Lazurovací dvojnásobný syntetický nátěr tesařských konstrukcí</t>
  </si>
  <si>
    <t>452</t>
  </si>
  <si>
    <t>"vodárna"0,5*6*(0,12+0,12+0,15+0,15)</t>
  </si>
  <si>
    <t>"vodárna"0,77*8*(0,12+0,3)</t>
  </si>
  <si>
    <t>"vodárna"3,6*4*(0,12+0,3)</t>
  </si>
  <si>
    <t>"vodárna"0,72*2*1,5*4</t>
  </si>
  <si>
    <t>"vodárna"3,54*1,1*2*1,5</t>
  </si>
  <si>
    <t>"vodárna"56,6*1,5</t>
  </si>
  <si>
    <t>"remíz"0,3*26,4*1,5</t>
  </si>
  <si>
    <t>"remíz"2,3*3,1*1,5</t>
  </si>
  <si>
    <t>783101203</t>
  </si>
  <si>
    <t>Jemné obroušení podkladu truhlářských konstrukcí před provedením nátěru</t>
  </si>
  <si>
    <t>454</t>
  </si>
  <si>
    <t>"remíz přesah střechy"(26,3+26,3)*0,75</t>
  </si>
  <si>
    <t>58,14</t>
  </si>
  <si>
    <t>229</t>
  </si>
  <si>
    <t>783122111</t>
  </si>
  <si>
    <t>Lokální tmelení truhlářských konstrukcí včetně přebroušení disperzním tmelem plochy do 30%</t>
  </si>
  <si>
    <t>456</t>
  </si>
  <si>
    <t>783113101</t>
  </si>
  <si>
    <t>Jednonásobný napouštěcí syntetický nátěr truhlářských konstrukcí</t>
  </si>
  <si>
    <t>458</t>
  </si>
  <si>
    <t>231</t>
  </si>
  <si>
    <t>783114101</t>
  </si>
  <si>
    <t>Základní jednonásobný syntetický nátěr truhlářských konstrukcí</t>
  </si>
  <si>
    <t>460</t>
  </si>
  <si>
    <t>783117101</t>
  </si>
  <si>
    <t>Krycí jednonásobný syntetický nátěr truhlářských konstrukcí</t>
  </si>
  <si>
    <t>462</t>
  </si>
  <si>
    <t>233</t>
  </si>
  <si>
    <t>783301303</t>
  </si>
  <si>
    <t>Bezoplachové odrezivění zámečnických konstrukcí</t>
  </si>
  <si>
    <t>464</t>
  </si>
  <si>
    <t>(0,6+0,25)*3,76*3</t>
  </si>
  <si>
    <t>783301313</t>
  </si>
  <si>
    <t>Odmaštění zámečnických konstrukcí ředidlovým odmašťovačem</t>
  </si>
  <si>
    <t>466</t>
  </si>
  <si>
    <t>235</t>
  </si>
  <si>
    <t>783314203</t>
  </si>
  <si>
    <t>Základní antikorozní jednonásobný syntetický samozákladující nátěr zámečnických konstrukcí</t>
  </si>
  <si>
    <t>468</t>
  </si>
  <si>
    <t>783317105</t>
  </si>
  <si>
    <t>Krycí jednonásobný syntetický samozákladující nátěr zámečnických konstrukcí</t>
  </si>
  <si>
    <t>470</t>
  </si>
  <si>
    <t>784</t>
  </si>
  <si>
    <t>Malby</t>
  </si>
  <si>
    <t>237</t>
  </si>
  <si>
    <t>784111003</t>
  </si>
  <si>
    <t>Oprášení (ometení ) podkladu v místnostech výšky do 5,00 m</t>
  </si>
  <si>
    <t>472</t>
  </si>
  <si>
    <t>59,67+158,45+27,5+(31*0,2)</t>
  </si>
  <si>
    <t>784111033</t>
  </si>
  <si>
    <t>Omytí podkladu v místnostech výšky do 5,00 m</t>
  </si>
  <si>
    <t>474</t>
  </si>
  <si>
    <t>239</t>
  </si>
  <si>
    <t>784181103</t>
  </si>
  <si>
    <t>Základní akrylátová jednonásobná penetrace podkladu v místnostech výšky do 5,00m</t>
  </si>
  <si>
    <t>476</t>
  </si>
  <si>
    <t>784211103</t>
  </si>
  <si>
    <t>Dvojnásobné bílé malby ze směsí za mokra výborně otěruvzdorných v místnostech výšky do 5,00 m</t>
  </si>
  <si>
    <t>478</t>
  </si>
  <si>
    <t>VRN</t>
  </si>
  <si>
    <t>Vedlejší rozpočtové náklady</t>
  </si>
  <si>
    <t>VRN1</t>
  </si>
  <si>
    <t>Průzkumné, geodetické a projektové práce</t>
  </si>
  <si>
    <t>241</t>
  </si>
  <si>
    <t>013254000</t>
  </si>
  <si>
    <t>Dokumentace skutečného provedení stavby</t>
  </si>
  <si>
    <t>kpl</t>
  </si>
  <si>
    <t>480</t>
  </si>
  <si>
    <t>VRN3</t>
  </si>
  <si>
    <t>Zařízení staveniště</t>
  </si>
  <si>
    <t>030001000</t>
  </si>
  <si>
    <t>482</t>
  </si>
  <si>
    <t>VRN4</t>
  </si>
  <si>
    <t>Inženýrská činnost</t>
  </si>
  <si>
    <t>243</t>
  </si>
  <si>
    <t>041002000</t>
  </si>
  <si>
    <t>Dozory</t>
  </si>
  <si>
    <t>484</t>
  </si>
  <si>
    <t>Poznámka k položce:_x000d_
Poznámka k položce:, dozor projektanta</t>
  </si>
  <si>
    <t>VRN7</t>
  </si>
  <si>
    <t>Provozní vlivy</t>
  </si>
  <si>
    <t>070001000</t>
  </si>
  <si>
    <t>486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</si>
</sst>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9"/>
    </row>
    <row r="29" hidden="1" s="2" customFormat="1" ht="14.4" customHeight="1">
      <c r="B29" s="43"/>
      <c r="C29" s="44"/>
      <c r="D29" s="30" t="s">
        <v>37</v>
      </c>
      <c r="E29" s="44"/>
      <c r="F29" s="30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hidden="1" s="2" customFormat="1" ht="14.4" customHeight="1">
      <c r="B30" s="43"/>
      <c r="C30" s="44"/>
      <c r="D30" s="44"/>
      <c r="E30" s="44"/>
      <c r="F30" s="30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s="2" customFormat="1" ht="14.4" customHeight="1">
      <c r="B31" s="43"/>
      <c r="C31" s="44"/>
      <c r="D31" s="30" t="s">
        <v>37</v>
      </c>
      <c r="E31" s="44"/>
      <c r="F31" s="30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s="2" customFormat="1" ht="14.4" customHeight="1">
      <c r="B32" s="43"/>
      <c r="C32" s="44"/>
      <c r="D32" s="44"/>
      <c r="E32" s="44"/>
      <c r="F32" s="30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46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65419111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Vimperk - oprava budovy remízy a vodárny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20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22</v>
      </c>
      <c r="AJ47" s="37"/>
      <c r="AK47" s="37"/>
      <c r="AL47" s="37"/>
      <c r="AM47" s="65" t="str">
        <f>IF(AN8= "","",AN8)</f>
        <v>3. 7. 2019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29</v>
      </c>
      <c r="AJ49" s="37"/>
      <c r="AK49" s="37"/>
      <c r="AL49" s="37"/>
      <c r="AM49" s="66" t="str">
        <f>IF(E17="","",E17)</f>
        <v xml:space="preserve"> </v>
      </c>
      <c r="AN49" s="37"/>
      <c r="AO49" s="37"/>
      <c r="AP49" s="37"/>
      <c r="AQ49" s="37"/>
      <c r="AR49" s="41"/>
      <c r="AS49" s="67" t="s">
        <v>47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27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31</v>
      </c>
      <c r="AJ50" s="37"/>
      <c r="AK50" s="37"/>
      <c r="AL50" s="37"/>
      <c r="AM50" s="66" t="str">
        <f>IF(E20="","",E20)</f>
        <v xml:space="preserve"> 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48</v>
      </c>
      <c r="D52" s="80"/>
      <c r="E52" s="80"/>
      <c r="F52" s="80"/>
      <c r="G52" s="80"/>
      <c r="H52" s="81"/>
      <c r="I52" s="82" t="s">
        <v>49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50</v>
      </c>
      <c r="AH52" s="80"/>
      <c r="AI52" s="80"/>
      <c r="AJ52" s="80"/>
      <c r="AK52" s="80"/>
      <c r="AL52" s="80"/>
      <c r="AM52" s="80"/>
      <c r="AN52" s="82" t="s">
        <v>51</v>
      </c>
      <c r="AO52" s="80"/>
      <c r="AP52" s="84"/>
      <c r="AQ52" s="85" t="s">
        <v>52</v>
      </c>
      <c r="AR52" s="41"/>
      <c r="AS52" s="86" t="s">
        <v>53</v>
      </c>
      <c r="AT52" s="87" t="s">
        <v>54</v>
      </c>
      <c r="AU52" s="87" t="s">
        <v>55</v>
      </c>
      <c r="AV52" s="87" t="s">
        <v>56</v>
      </c>
      <c r="AW52" s="87" t="s">
        <v>57</v>
      </c>
      <c r="AX52" s="87" t="s">
        <v>58</v>
      </c>
      <c r="AY52" s="87" t="s">
        <v>59</v>
      </c>
      <c r="AZ52" s="87" t="s">
        <v>60</v>
      </c>
      <c r="BA52" s="87" t="s">
        <v>61</v>
      </c>
      <c r="BB52" s="87" t="s">
        <v>62</v>
      </c>
      <c r="BC52" s="87" t="s">
        <v>63</v>
      </c>
      <c r="BD52" s="88" t="s">
        <v>64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65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ROUND(AS55,2)</f>
        <v>0</v>
      </c>
      <c r="AT54" s="100">
        <f>ROUND(SUM(AV54:AW54),2)</f>
        <v>0</v>
      </c>
      <c r="AU54" s="101">
        <f>ROUND(AU55,5)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ROUND(AZ55,2)</f>
        <v>0</v>
      </c>
      <c r="BA54" s="100">
        <f>ROUND(BA55,2)</f>
        <v>0</v>
      </c>
      <c r="BB54" s="100">
        <f>ROUND(BB55,2)</f>
        <v>0</v>
      </c>
      <c r="BC54" s="100">
        <f>ROUND(BC55,2)</f>
        <v>0</v>
      </c>
      <c r="BD54" s="102">
        <f>ROUND(BD55,2)</f>
        <v>0</v>
      </c>
      <c r="BS54" s="103" t="s">
        <v>66</v>
      </c>
      <c r="BT54" s="103" t="s">
        <v>67</v>
      </c>
      <c r="BU54" s="104" t="s">
        <v>68</v>
      </c>
      <c r="BV54" s="103" t="s">
        <v>69</v>
      </c>
      <c r="BW54" s="103" t="s">
        <v>5</v>
      </c>
      <c r="BX54" s="103" t="s">
        <v>70</v>
      </c>
      <c r="CL54" s="103" t="s">
        <v>1</v>
      </c>
    </row>
    <row r="55" s="5" customFormat="1" ht="27" customHeight="1">
      <c r="A55" s="105" t="s">
        <v>71</v>
      </c>
      <c r="B55" s="106"/>
      <c r="C55" s="107"/>
      <c r="D55" s="108" t="s">
        <v>14</v>
      </c>
      <c r="E55" s="108"/>
      <c r="F55" s="108"/>
      <c r="G55" s="108"/>
      <c r="H55" s="108"/>
      <c r="I55" s="109"/>
      <c r="J55" s="108" t="s">
        <v>72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'65419111 - Vimperk - opra...'!J30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73</v>
      </c>
      <c r="AR55" s="112"/>
      <c r="AS55" s="113">
        <v>0</v>
      </c>
      <c r="AT55" s="114">
        <f>ROUND(SUM(AV55:AW55),2)</f>
        <v>0</v>
      </c>
      <c r="AU55" s="115">
        <f>'65419111 - Vimperk - opra...'!P113</f>
        <v>0</v>
      </c>
      <c r="AV55" s="114">
        <f>'65419111 - Vimperk - opra...'!J33</f>
        <v>0</v>
      </c>
      <c r="AW55" s="114">
        <f>'65419111 - Vimperk - opra...'!J34</f>
        <v>0</v>
      </c>
      <c r="AX55" s="114">
        <f>'65419111 - Vimperk - opra...'!J35</f>
        <v>0</v>
      </c>
      <c r="AY55" s="114">
        <f>'65419111 - Vimperk - opra...'!J36</f>
        <v>0</v>
      </c>
      <c r="AZ55" s="114">
        <f>'65419111 - Vimperk - opra...'!F33</f>
        <v>0</v>
      </c>
      <c r="BA55" s="114">
        <f>'65419111 - Vimperk - opra...'!F34</f>
        <v>0</v>
      </c>
      <c r="BB55" s="114">
        <f>'65419111 - Vimperk - opra...'!F35</f>
        <v>0</v>
      </c>
      <c r="BC55" s="114">
        <f>'65419111 - Vimperk - opra...'!F36</f>
        <v>0</v>
      </c>
      <c r="BD55" s="116">
        <f>'65419111 - Vimperk - opra...'!F37</f>
        <v>0</v>
      </c>
      <c r="BT55" s="117" t="s">
        <v>74</v>
      </c>
      <c r="BV55" s="117" t="s">
        <v>69</v>
      </c>
      <c r="BW55" s="117" t="s">
        <v>75</v>
      </c>
      <c r="BX55" s="117" t="s">
        <v>5</v>
      </c>
      <c r="CL55" s="117" t="s">
        <v>1</v>
      </c>
      <c r="CM55" s="117" t="s">
        <v>76</v>
      </c>
    </row>
    <row r="56" s="1" customFormat="1" ht="30" customHeight="1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</row>
    <row r="57" s="1" customFormat="1" ht="6.96" customHeight="1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1"/>
    </row>
  </sheetData>
  <sheetProtection sheet="1" formatColumns="0" formatRows="0" objects="1" scenarios="1" spinCount="100000" saltValue="+16Yl3W9vTUMXk/Vp/BfoZzKmu0bsHfLaQLkmpQ8wOYLigdNmNJ+p3jUz7FXKdYnQoK9hyQMduERvPtIa62CNg==" hashValue="fmhDn1BOOBdMtCeu4JEaTM7C64qxrsuqHpt5xQxNWZn7PIA6dglIMf05hQVvxLlz/IeDDSNF/WjrFnaaBgEEYQ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65419111 - Vimperk - opr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8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75</v>
      </c>
    </row>
    <row r="3" ht="6.96" customHeight="1">
      <c r="B3" s="119"/>
      <c r="C3" s="120"/>
      <c r="D3" s="120"/>
      <c r="E3" s="120"/>
      <c r="F3" s="120"/>
      <c r="G3" s="120"/>
      <c r="H3" s="120"/>
      <c r="I3" s="121"/>
      <c r="J3" s="120"/>
      <c r="K3" s="120"/>
      <c r="L3" s="18"/>
      <c r="AT3" s="15" t="s">
        <v>76</v>
      </c>
    </row>
    <row r="4" ht="24.96" customHeight="1">
      <c r="B4" s="18"/>
      <c r="D4" s="122" t="s">
        <v>77</v>
      </c>
      <c r="L4" s="18"/>
      <c r="M4" s="22" t="s">
        <v>10</v>
      </c>
      <c r="AT4" s="15" t="s">
        <v>30</v>
      </c>
    </row>
    <row r="5" ht="6.96" customHeight="1">
      <c r="B5" s="18"/>
      <c r="L5" s="18"/>
    </row>
    <row r="6" ht="12" customHeight="1">
      <c r="B6" s="18"/>
      <c r="D6" s="123" t="s">
        <v>16</v>
      </c>
      <c r="L6" s="18"/>
    </row>
    <row r="7" ht="16.5" customHeight="1">
      <c r="B7" s="18"/>
      <c r="E7" s="124" t="str">
        <f>'Rekapitulace stavby'!K6</f>
        <v>Vimperk - oprava budovy remízy a vodárny</v>
      </c>
      <c r="F7" s="123"/>
      <c r="G7" s="123"/>
      <c r="H7" s="123"/>
      <c r="L7" s="18"/>
    </row>
    <row r="8" s="1" customFormat="1" ht="12" customHeight="1">
      <c r="B8" s="41"/>
      <c r="D8" s="123" t="s">
        <v>78</v>
      </c>
      <c r="I8" s="125"/>
      <c r="L8" s="41"/>
    </row>
    <row r="9" s="1" customFormat="1" ht="36.96" customHeight="1">
      <c r="B9" s="41"/>
      <c r="E9" s="126" t="s">
        <v>79</v>
      </c>
      <c r="F9" s="1"/>
      <c r="G9" s="1"/>
      <c r="H9" s="1"/>
      <c r="I9" s="125"/>
      <c r="L9" s="41"/>
    </row>
    <row r="10" s="1" customFormat="1">
      <c r="B10" s="41"/>
      <c r="I10" s="125"/>
      <c r="L10" s="41"/>
    </row>
    <row r="11" s="1" customFormat="1" ht="12" customHeight="1">
      <c r="B11" s="41"/>
      <c r="D11" s="123" t="s">
        <v>18</v>
      </c>
      <c r="F11" s="15" t="s">
        <v>1</v>
      </c>
      <c r="I11" s="127" t="s">
        <v>19</v>
      </c>
      <c r="J11" s="15" t="s">
        <v>1</v>
      </c>
      <c r="L11" s="41"/>
    </row>
    <row r="12" s="1" customFormat="1" ht="12" customHeight="1">
      <c r="B12" s="41"/>
      <c r="D12" s="123" t="s">
        <v>20</v>
      </c>
      <c r="F12" s="15" t="s">
        <v>21</v>
      </c>
      <c r="I12" s="127" t="s">
        <v>22</v>
      </c>
      <c r="J12" s="128" t="str">
        <f>'Rekapitulace stavby'!AN8</f>
        <v>3. 7. 2019</v>
      </c>
      <c r="L12" s="41"/>
    </row>
    <row r="13" s="1" customFormat="1" ht="10.8" customHeight="1">
      <c r="B13" s="41"/>
      <c r="I13" s="125"/>
      <c r="L13" s="41"/>
    </row>
    <row r="14" s="1" customFormat="1" ht="12" customHeight="1">
      <c r="B14" s="41"/>
      <c r="D14" s="123" t="s">
        <v>24</v>
      </c>
      <c r="I14" s="127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27" t="s">
        <v>26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5"/>
      <c r="L16" s="41"/>
    </row>
    <row r="17" s="1" customFormat="1" ht="12" customHeight="1">
      <c r="B17" s="41"/>
      <c r="D17" s="123" t="s">
        <v>27</v>
      </c>
      <c r="I17" s="127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27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5"/>
      <c r="L19" s="41"/>
    </row>
    <row r="20" s="1" customFormat="1" ht="12" customHeight="1">
      <c r="B20" s="41"/>
      <c r="D20" s="123" t="s">
        <v>29</v>
      </c>
      <c r="I20" s="127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27" t="s">
        <v>26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5"/>
      <c r="L22" s="41"/>
    </row>
    <row r="23" s="1" customFormat="1" ht="12" customHeight="1">
      <c r="B23" s="41"/>
      <c r="D23" s="123" t="s">
        <v>31</v>
      </c>
      <c r="I23" s="127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27" t="s">
        <v>26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5"/>
      <c r="L25" s="41"/>
    </row>
    <row r="26" s="1" customFormat="1" ht="12" customHeight="1">
      <c r="B26" s="41"/>
      <c r="D26" s="123" t="s">
        <v>32</v>
      </c>
      <c r="I26" s="125"/>
      <c r="L26" s="41"/>
    </row>
    <row r="27" s="6" customFormat="1" ht="16.5" customHeight="1">
      <c r="B27" s="129"/>
      <c r="E27" s="130" t="s">
        <v>1</v>
      </c>
      <c r="F27" s="130"/>
      <c r="G27" s="130"/>
      <c r="H27" s="130"/>
      <c r="I27" s="131"/>
      <c r="L27" s="129"/>
    </row>
    <row r="28" s="1" customFormat="1" ht="6.96" customHeight="1">
      <c r="B28" s="41"/>
      <c r="I28" s="125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2"/>
      <c r="J29" s="69"/>
      <c r="K29" s="69"/>
      <c r="L29" s="41"/>
    </row>
    <row r="30" s="1" customFormat="1" ht="25.44" customHeight="1">
      <c r="B30" s="41"/>
      <c r="D30" s="133" t="s">
        <v>33</v>
      </c>
      <c r="I30" s="125"/>
      <c r="J30" s="134">
        <f>ROUND(J113,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2"/>
      <c r="J31" s="69"/>
      <c r="K31" s="69"/>
      <c r="L31" s="41"/>
    </row>
    <row r="32" s="1" customFormat="1" ht="14.4" customHeight="1">
      <c r="B32" s="41"/>
      <c r="F32" s="135" t="s">
        <v>35</v>
      </c>
      <c r="I32" s="136" t="s">
        <v>34</v>
      </c>
      <c r="J32" s="135" t="s">
        <v>36</v>
      </c>
      <c r="L32" s="41"/>
    </row>
    <row r="33" hidden="1" s="1" customFormat="1" ht="14.4" customHeight="1">
      <c r="B33" s="41"/>
      <c r="D33" s="123" t="s">
        <v>37</v>
      </c>
      <c r="E33" s="123" t="s">
        <v>38</v>
      </c>
      <c r="F33" s="137">
        <f>ROUND((SUM(BE113:BE785)),  2)</f>
        <v>0</v>
      </c>
      <c r="I33" s="138">
        <v>0.20999999999999999</v>
      </c>
      <c r="J33" s="137">
        <f>ROUND(((SUM(BE113:BE785))*I33),  2)</f>
        <v>0</v>
      </c>
      <c r="L33" s="41"/>
    </row>
    <row r="34" hidden="1" s="1" customFormat="1" ht="14.4" customHeight="1">
      <c r="B34" s="41"/>
      <c r="E34" s="123" t="s">
        <v>39</v>
      </c>
      <c r="F34" s="137">
        <f>ROUND((SUM(BF113:BF785)),  2)</f>
        <v>0</v>
      </c>
      <c r="I34" s="138">
        <v>0.14999999999999999</v>
      </c>
      <c r="J34" s="137">
        <f>ROUND(((SUM(BF113:BF785))*I34),  2)</f>
        <v>0</v>
      </c>
      <c r="L34" s="41"/>
    </row>
    <row r="35" s="1" customFormat="1" ht="14.4" customHeight="1">
      <c r="B35" s="41"/>
      <c r="D35" s="123" t="s">
        <v>37</v>
      </c>
      <c r="E35" s="123" t="s">
        <v>40</v>
      </c>
      <c r="F35" s="137">
        <f>ROUND((SUM(BG113:BG785)),  2)</f>
        <v>0</v>
      </c>
      <c r="I35" s="138">
        <v>0.20999999999999999</v>
      </c>
      <c r="J35" s="137">
        <f>0</f>
        <v>0</v>
      </c>
      <c r="L35" s="41"/>
    </row>
    <row r="36" s="1" customFormat="1" ht="14.4" customHeight="1">
      <c r="B36" s="41"/>
      <c r="E36" s="123" t="s">
        <v>41</v>
      </c>
      <c r="F36" s="137">
        <f>ROUND((SUM(BH113:BH785)),  2)</f>
        <v>0</v>
      </c>
      <c r="I36" s="138">
        <v>0.14999999999999999</v>
      </c>
      <c r="J36" s="137">
        <f>0</f>
        <v>0</v>
      </c>
      <c r="L36" s="41"/>
    </row>
    <row r="37" hidden="1" s="1" customFormat="1" ht="14.4" customHeight="1">
      <c r="B37" s="41"/>
      <c r="E37" s="123" t="s">
        <v>42</v>
      </c>
      <c r="F37" s="137">
        <f>ROUND((SUM(BI113:BI785)),  2)</f>
        <v>0</v>
      </c>
      <c r="I37" s="138">
        <v>0</v>
      </c>
      <c r="J37" s="137">
        <f>0</f>
        <v>0</v>
      </c>
      <c r="L37" s="41"/>
    </row>
    <row r="38" s="1" customFormat="1" ht="6.96" customHeight="1">
      <c r="B38" s="41"/>
      <c r="I38" s="125"/>
      <c r="L38" s="41"/>
    </row>
    <row r="39" s="1" customFormat="1" ht="25.44" customHeight="1">
      <c r="B39" s="41"/>
      <c r="C39" s="139"/>
      <c r="D39" s="140" t="s">
        <v>43</v>
      </c>
      <c r="E39" s="141"/>
      <c r="F39" s="141"/>
      <c r="G39" s="142" t="s">
        <v>44</v>
      </c>
      <c r="H39" s="143" t="s">
        <v>45</v>
      </c>
      <c r="I39" s="144"/>
      <c r="J39" s="145">
        <f>SUM(J30:J37)</f>
        <v>0</v>
      </c>
      <c r="K39" s="146"/>
      <c r="L39" s="41"/>
    </row>
    <row r="40" s="1" customFormat="1" ht="14.4" customHeight="1">
      <c r="B40" s="147"/>
      <c r="C40" s="148"/>
      <c r="D40" s="148"/>
      <c r="E40" s="148"/>
      <c r="F40" s="148"/>
      <c r="G40" s="148"/>
      <c r="H40" s="148"/>
      <c r="I40" s="149"/>
      <c r="J40" s="148"/>
      <c r="K40" s="148"/>
      <c r="L40" s="41"/>
    </row>
    <row r="44" s="1" customFormat="1" ht="6.96" customHeight="1">
      <c r="B44" s="150"/>
      <c r="C44" s="151"/>
      <c r="D44" s="151"/>
      <c r="E44" s="151"/>
      <c r="F44" s="151"/>
      <c r="G44" s="151"/>
      <c r="H44" s="151"/>
      <c r="I44" s="152"/>
      <c r="J44" s="151"/>
      <c r="K44" s="151"/>
      <c r="L44" s="41"/>
    </row>
    <row r="45" s="1" customFormat="1" ht="24.96" customHeight="1">
      <c r="B45" s="36"/>
      <c r="C45" s="21" t="s">
        <v>80</v>
      </c>
      <c r="D45" s="37"/>
      <c r="E45" s="37"/>
      <c r="F45" s="37"/>
      <c r="G45" s="37"/>
      <c r="H45" s="37"/>
      <c r="I45" s="125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5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5"/>
      <c r="J47" s="37"/>
      <c r="K47" s="37"/>
      <c r="L47" s="41"/>
    </row>
    <row r="48" s="1" customFormat="1" ht="16.5" customHeight="1">
      <c r="B48" s="36"/>
      <c r="C48" s="37"/>
      <c r="D48" s="37"/>
      <c r="E48" s="153" t="str">
        <f>E7</f>
        <v>Vimperk - oprava budovy remízy a vodárny</v>
      </c>
      <c r="F48" s="30"/>
      <c r="G48" s="30"/>
      <c r="H48" s="30"/>
      <c r="I48" s="125"/>
      <c r="J48" s="37"/>
      <c r="K48" s="37"/>
      <c r="L48" s="41"/>
    </row>
    <row r="49" s="1" customFormat="1" ht="12" customHeight="1">
      <c r="B49" s="36"/>
      <c r="C49" s="30" t="s">
        <v>78</v>
      </c>
      <c r="D49" s="37"/>
      <c r="E49" s="37"/>
      <c r="F49" s="37"/>
      <c r="G49" s="37"/>
      <c r="H49" s="37"/>
      <c r="I49" s="125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 xml:space="preserve">65419111 - Vimperk - oprava  budovy remízy a vodárny</v>
      </c>
      <c r="F50" s="37"/>
      <c r="G50" s="37"/>
      <c r="H50" s="37"/>
      <c r="I50" s="125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5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27" t="s">
        <v>22</v>
      </c>
      <c r="J52" s="65" t="str">
        <f>IF(J12="","",J12)</f>
        <v>3. 7. 2019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5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27" t="s">
        <v>29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27" t="s">
        <v>31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5"/>
      <c r="J56" s="37"/>
      <c r="K56" s="37"/>
      <c r="L56" s="41"/>
    </row>
    <row r="57" s="1" customFormat="1" ht="29.28" customHeight="1">
      <c r="B57" s="36"/>
      <c r="C57" s="154" t="s">
        <v>81</v>
      </c>
      <c r="D57" s="155"/>
      <c r="E57" s="155"/>
      <c r="F57" s="155"/>
      <c r="G57" s="155"/>
      <c r="H57" s="155"/>
      <c r="I57" s="156"/>
      <c r="J57" s="157" t="s">
        <v>82</v>
      </c>
      <c r="K57" s="155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5"/>
      <c r="J58" s="37"/>
      <c r="K58" s="37"/>
      <c r="L58" s="41"/>
    </row>
    <row r="59" s="1" customFormat="1" ht="22.8" customHeight="1">
      <c r="B59" s="36"/>
      <c r="C59" s="158" t="s">
        <v>83</v>
      </c>
      <c r="D59" s="37"/>
      <c r="E59" s="37"/>
      <c r="F59" s="37"/>
      <c r="G59" s="37"/>
      <c r="H59" s="37"/>
      <c r="I59" s="125"/>
      <c r="J59" s="96">
        <f>J113</f>
        <v>0</v>
      </c>
      <c r="K59" s="37"/>
      <c r="L59" s="41"/>
      <c r="AU59" s="15" t="s">
        <v>84</v>
      </c>
    </row>
    <row r="60" s="7" customFormat="1" ht="24.96" customHeight="1">
      <c r="B60" s="159"/>
      <c r="C60" s="160"/>
      <c r="D60" s="161" t="s">
        <v>85</v>
      </c>
      <c r="E60" s="162"/>
      <c r="F60" s="162"/>
      <c r="G60" s="162"/>
      <c r="H60" s="162"/>
      <c r="I60" s="163"/>
      <c r="J60" s="164">
        <f>J114</f>
        <v>0</v>
      </c>
      <c r="K60" s="160"/>
      <c r="L60" s="165"/>
    </row>
    <row r="61" s="8" customFormat="1" ht="19.92" customHeight="1">
      <c r="B61" s="166"/>
      <c r="C61" s="167"/>
      <c r="D61" s="168" t="s">
        <v>86</v>
      </c>
      <c r="E61" s="169"/>
      <c r="F61" s="169"/>
      <c r="G61" s="169"/>
      <c r="H61" s="169"/>
      <c r="I61" s="170"/>
      <c r="J61" s="171">
        <f>J115</f>
        <v>0</v>
      </c>
      <c r="K61" s="167"/>
      <c r="L61" s="172"/>
    </row>
    <row r="62" s="8" customFormat="1" ht="19.92" customHeight="1">
      <c r="B62" s="166"/>
      <c r="C62" s="167"/>
      <c r="D62" s="168" t="s">
        <v>87</v>
      </c>
      <c r="E62" s="169"/>
      <c r="F62" s="169"/>
      <c r="G62" s="169"/>
      <c r="H62" s="169"/>
      <c r="I62" s="170"/>
      <c r="J62" s="171">
        <f>J137</f>
        <v>0</v>
      </c>
      <c r="K62" s="167"/>
      <c r="L62" s="172"/>
    </row>
    <row r="63" s="8" customFormat="1" ht="19.92" customHeight="1">
      <c r="B63" s="166"/>
      <c r="C63" s="167"/>
      <c r="D63" s="168" t="s">
        <v>88</v>
      </c>
      <c r="E63" s="169"/>
      <c r="F63" s="169"/>
      <c r="G63" s="169"/>
      <c r="H63" s="169"/>
      <c r="I63" s="170"/>
      <c r="J63" s="171">
        <f>J144</f>
        <v>0</v>
      </c>
      <c r="K63" s="167"/>
      <c r="L63" s="172"/>
    </row>
    <row r="64" s="8" customFormat="1" ht="19.92" customHeight="1">
      <c r="B64" s="166"/>
      <c r="C64" s="167"/>
      <c r="D64" s="168" t="s">
        <v>89</v>
      </c>
      <c r="E64" s="169"/>
      <c r="F64" s="169"/>
      <c r="G64" s="169"/>
      <c r="H64" s="169"/>
      <c r="I64" s="170"/>
      <c r="J64" s="171">
        <f>J177</f>
        <v>0</v>
      </c>
      <c r="K64" s="167"/>
      <c r="L64" s="172"/>
    </row>
    <row r="65" s="8" customFormat="1" ht="19.92" customHeight="1">
      <c r="B65" s="166"/>
      <c r="C65" s="167"/>
      <c r="D65" s="168" t="s">
        <v>90</v>
      </c>
      <c r="E65" s="169"/>
      <c r="F65" s="169"/>
      <c r="G65" s="169"/>
      <c r="H65" s="169"/>
      <c r="I65" s="170"/>
      <c r="J65" s="171">
        <f>J211</f>
        <v>0</v>
      </c>
      <c r="K65" s="167"/>
      <c r="L65" s="172"/>
    </row>
    <row r="66" s="8" customFormat="1" ht="19.92" customHeight="1">
      <c r="B66" s="166"/>
      <c r="C66" s="167"/>
      <c r="D66" s="168" t="s">
        <v>91</v>
      </c>
      <c r="E66" s="169"/>
      <c r="F66" s="169"/>
      <c r="G66" s="169"/>
      <c r="H66" s="169"/>
      <c r="I66" s="170"/>
      <c r="J66" s="171">
        <f>J224</f>
        <v>0</v>
      </c>
      <c r="K66" s="167"/>
      <c r="L66" s="172"/>
    </row>
    <row r="67" s="8" customFormat="1" ht="19.92" customHeight="1">
      <c r="B67" s="166"/>
      <c r="C67" s="167"/>
      <c r="D67" s="168" t="s">
        <v>92</v>
      </c>
      <c r="E67" s="169"/>
      <c r="F67" s="169"/>
      <c r="G67" s="169"/>
      <c r="H67" s="169"/>
      <c r="I67" s="170"/>
      <c r="J67" s="171">
        <f>J338</f>
        <v>0</v>
      </c>
      <c r="K67" s="167"/>
      <c r="L67" s="172"/>
    </row>
    <row r="68" s="8" customFormat="1" ht="19.92" customHeight="1">
      <c r="B68" s="166"/>
      <c r="C68" s="167"/>
      <c r="D68" s="168" t="s">
        <v>93</v>
      </c>
      <c r="E68" s="169"/>
      <c r="F68" s="169"/>
      <c r="G68" s="169"/>
      <c r="H68" s="169"/>
      <c r="I68" s="170"/>
      <c r="J68" s="171">
        <f>J350</f>
        <v>0</v>
      </c>
      <c r="K68" s="167"/>
      <c r="L68" s="172"/>
    </row>
    <row r="69" s="8" customFormat="1" ht="19.92" customHeight="1">
      <c r="B69" s="166"/>
      <c r="C69" s="167"/>
      <c r="D69" s="168" t="s">
        <v>94</v>
      </c>
      <c r="E69" s="169"/>
      <c r="F69" s="169"/>
      <c r="G69" s="169"/>
      <c r="H69" s="169"/>
      <c r="I69" s="170"/>
      <c r="J69" s="171">
        <f>J401</f>
        <v>0</v>
      </c>
      <c r="K69" s="167"/>
      <c r="L69" s="172"/>
    </row>
    <row r="70" s="8" customFormat="1" ht="19.92" customHeight="1">
      <c r="B70" s="166"/>
      <c r="C70" s="167"/>
      <c r="D70" s="168" t="s">
        <v>95</v>
      </c>
      <c r="E70" s="169"/>
      <c r="F70" s="169"/>
      <c r="G70" s="169"/>
      <c r="H70" s="169"/>
      <c r="I70" s="170"/>
      <c r="J70" s="171">
        <f>J406</f>
        <v>0</v>
      </c>
      <c r="K70" s="167"/>
      <c r="L70" s="172"/>
    </row>
    <row r="71" s="8" customFormat="1" ht="19.92" customHeight="1">
      <c r="B71" s="166"/>
      <c r="C71" s="167"/>
      <c r="D71" s="168" t="s">
        <v>96</v>
      </c>
      <c r="E71" s="169"/>
      <c r="F71" s="169"/>
      <c r="G71" s="169"/>
      <c r="H71" s="169"/>
      <c r="I71" s="170"/>
      <c r="J71" s="171">
        <f>J408</f>
        <v>0</v>
      </c>
      <c r="K71" s="167"/>
      <c r="L71" s="172"/>
    </row>
    <row r="72" s="8" customFormat="1" ht="19.92" customHeight="1">
      <c r="B72" s="166"/>
      <c r="C72" s="167"/>
      <c r="D72" s="168" t="s">
        <v>97</v>
      </c>
      <c r="E72" s="169"/>
      <c r="F72" s="169"/>
      <c r="G72" s="169"/>
      <c r="H72" s="169"/>
      <c r="I72" s="170"/>
      <c r="J72" s="171">
        <f>J428</f>
        <v>0</v>
      </c>
      <c r="K72" s="167"/>
      <c r="L72" s="172"/>
    </row>
    <row r="73" s="8" customFormat="1" ht="19.92" customHeight="1">
      <c r="B73" s="166"/>
      <c r="C73" s="167"/>
      <c r="D73" s="168" t="s">
        <v>98</v>
      </c>
      <c r="E73" s="169"/>
      <c r="F73" s="169"/>
      <c r="G73" s="169"/>
      <c r="H73" s="169"/>
      <c r="I73" s="170"/>
      <c r="J73" s="171">
        <f>J437</f>
        <v>0</v>
      </c>
      <c r="K73" s="167"/>
      <c r="L73" s="172"/>
    </row>
    <row r="74" s="7" customFormat="1" ht="24.96" customHeight="1">
      <c r="B74" s="159"/>
      <c r="C74" s="160"/>
      <c r="D74" s="161" t="s">
        <v>99</v>
      </c>
      <c r="E74" s="162"/>
      <c r="F74" s="162"/>
      <c r="G74" s="162"/>
      <c r="H74" s="162"/>
      <c r="I74" s="163"/>
      <c r="J74" s="164">
        <f>J439</f>
        <v>0</v>
      </c>
      <c r="K74" s="160"/>
      <c r="L74" s="165"/>
    </row>
    <row r="75" s="8" customFormat="1" ht="19.92" customHeight="1">
      <c r="B75" s="166"/>
      <c r="C75" s="167"/>
      <c r="D75" s="168" t="s">
        <v>100</v>
      </c>
      <c r="E75" s="169"/>
      <c r="F75" s="169"/>
      <c r="G75" s="169"/>
      <c r="H75" s="169"/>
      <c r="I75" s="170"/>
      <c r="J75" s="171">
        <f>J440</f>
        <v>0</v>
      </c>
      <c r="K75" s="167"/>
      <c r="L75" s="172"/>
    </row>
    <row r="76" s="8" customFormat="1" ht="19.92" customHeight="1">
      <c r="B76" s="166"/>
      <c r="C76" s="167"/>
      <c r="D76" s="168" t="s">
        <v>101</v>
      </c>
      <c r="E76" s="169"/>
      <c r="F76" s="169"/>
      <c r="G76" s="169"/>
      <c r="H76" s="169"/>
      <c r="I76" s="170"/>
      <c r="J76" s="171">
        <f>J447</f>
        <v>0</v>
      </c>
      <c r="K76" s="167"/>
      <c r="L76" s="172"/>
    </row>
    <row r="77" s="8" customFormat="1" ht="19.92" customHeight="1">
      <c r="B77" s="166"/>
      <c r="C77" s="167"/>
      <c r="D77" s="168" t="s">
        <v>102</v>
      </c>
      <c r="E77" s="169"/>
      <c r="F77" s="169"/>
      <c r="G77" s="169"/>
      <c r="H77" s="169"/>
      <c r="I77" s="170"/>
      <c r="J77" s="171">
        <f>J452</f>
        <v>0</v>
      </c>
      <c r="K77" s="167"/>
      <c r="L77" s="172"/>
    </row>
    <row r="78" s="8" customFormat="1" ht="19.92" customHeight="1">
      <c r="B78" s="166"/>
      <c r="C78" s="167"/>
      <c r="D78" s="168" t="s">
        <v>103</v>
      </c>
      <c r="E78" s="169"/>
      <c r="F78" s="169"/>
      <c r="G78" s="169"/>
      <c r="H78" s="169"/>
      <c r="I78" s="170"/>
      <c r="J78" s="171">
        <f>J454</f>
        <v>0</v>
      </c>
      <c r="K78" s="167"/>
      <c r="L78" s="172"/>
    </row>
    <row r="79" s="8" customFormat="1" ht="19.92" customHeight="1">
      <c r="B79" s="166"/>
      <c r="C79" s="167"/>
      <c r="D79" s="168" t="s">
        <v>104</v>
      </c>
      <c r="E79" s="169"/>
      <c r="F79" s="169"/>
      <c r="G79" s="169"/>
      <c r="H79" s="169"/>
      <c r="I79" s="170"/>
      <c r="J79" s="171">
        <f>J459</f>
        <v>0</v>
      </c>
      <c r="K79" s="167"/>
      <c r="L79" s="172"/>
    </row>
    <row r="80" s="8" customFormat="1" ht="19.92" customHeight="1">
      <c r="B80" s="166"/>
      <c r="C80" s="167"/>
      <c r="D80" s="168" t="s">
        <v>105</v>
      </c>
      <c r="E80" s="169"/>
      <c r="F80" s="169"/>
      <c r="G80" s="169"/>
      <c r="H80" s="169"/>
      <c r="I80" s="170"/>
      <c r="J80" s="171">
        <f>J463</f>
        <v>0</v>
      </c>
      <c r="K80" s="167"/>
      <c r="L80" s="172"/>
    </row>
    <row r="81" s="8" customFormat="1" ht="19.92" customHeight="1">
      <c r="B81" s="166"/>
      <c r="C81" s="167"/>
      <c r="D81" s="168" t="s">
        <v>106</v>
      </c>
      <c r="E81" s="169"/>
      <c r="F81" s="169"/>
      <c r="G81" s="169"/>
      <c r="H81" s="169"/>
      <c r="I81" s="170"/>
      <c r="J81" s="171">
        <f>J485</f>
        <v>0</v>
      </c>
      <c r="K81" s="167"/>
      <c r="L81" s="172"/>
    </row>
    <row r="82" s="8" customFormat="1" ht="19.92" customHeight="1">
      <c r="B82" s="166"/>
      <c r="C82" s="167"/>
      <c r="D82" s="168" t="s">
        <v>107</v>
      </c>
      <c r="E82" s="169"/>
      <c r="F82" s="169"/>
      <c r="G82" s="169"/>
      <c r="H82" s="169"/>
      <c r="I82" s="170"/>
      <c r="J82" s="171">
        <f>J491</f>
        <v>0</v>
      </c>
      <c r="K82" s="167"/>
      <c r="L82" s="172"/>
    </row>
    <row r="83" s="8" customFormat="1" ht="19.92" customHeight="1">
      <c r="B83" s="166"/>
      <c r="C83" s="167"/>
      <c r="D83" s="168" t="s">
        <v>108</v>
      </c>
      <c r="E83" s="169"/>
      <c r="F83" s="169"/>
      <c r="G83" s="169"/>
      <c r="H83" s="169"/>
      <c r="I83" s="170"/>
      <c r="J83" s="171">
        <f>J594</f>
        <v>0</v>
      </c>
      <c r="K83" s="167"/>
      <c r="L83" s="172"/>
    </row>
    <row r="84" s="8" customFormat="1" ht="19.92" customHeight="1">
      <c r="B84" s="166"/>
      <c r="C84" s="167"/>
      <c r="D84" s="168" t="s">
        <v>109</v>
      </c>
      <c r="E84" s="169"/>
      <c r="F84" s="169"/>
      <c r="G84" s="169"/>
      <c r="H84" s="169"/>
      <c r="I84" s="170"/>
      <c r="J84" s="171">
        <f>J676</f>
        <v>0</v>
      </c>
      <c r="K84" s="167"/>
      <c r="L84" s="172"/>
    </row>
    <row r="85" s="8" customFormat="1" ht="19.92" customHeight="1">
      <c r="B85" s="166"/>
      <c r="C85" s="167"/>
      <c r="D85" s="168" t="s">
        <v>110</v>
      </c>
      <c r="E85" s="169"/>
      <c r="F85" s="169"/>
      <c r="G85" s="169"/>
      <c r="H85" s="169"/>
      <c r="I85" s="170"/>
      <c r="J85" s="171">
        <f>J698</f>
        <v>0</v>
      </c>
      <c r="K85" s="167"/>
      <c r="L85" s="172"/>
    </row>
    <row r="86" s="8" customFormat="1" ht="19.92" customHeight="1">
      <c r="B86" s="166"/>
      <c r="C86" s="167"/>
      <c r="D86" s="168" t="s">
        <v>111</v>
      </c>
      <c r="E86" s="169"/>
      <c r="F86" s="169"/>
      <c r="G86" s="169"/>
      <c r="H86" s="169"/>
      <c r="I86" s="170"/>
      <c r="J86" s="171">
        <f>J730</f>
        <v>0</v>
      </c>
      <c r="K86" s="167"/>
      <c r="L86" s="172"/>
    </row>
    <row r="87" s="8" customFormat="1" ht="19.92" customHeight="1">
      <c r="B87" s="166"/>
      <c r="C87" s="167"/>
      <c r="D87" s="168" t="s">
        <v>112</v>
      </c>
      <c r="E87" s="169"/>
      <c r="F87" s="169"/>
      <c r="G87" s="169"/>
      <c r="H87" s="169"/>
      <c r="I87" s="170"/>
      <c r="J87" s="171">
        <f>J734</f>
        <v>0</v>
      </c>
      <c r="K87" s="167"/>
      <c r="L87" s="172"/>
    </row>
    <row r="88" s="8" customFormat="1" ht="19.92" customHeight="1">
      <c r="B88" s="166"/>
      <c r="C88" s="167"/>
      <c r="D88" s="168" t="s">
        <v>113</v>
      </c>
      <c r="E88" s="169"/>
      <c r="F88" s="169"/>
      <c r="G88" s="169"/>
      <c r="H88" s="169"/>
      <c r="I88" s="170"/>
      <c r="J88" s="171">
        <f>J769</f>
        <v>0</v>
      </c>
      <c r="K88" s="167"/>
      <c r="L88" s="172"/>
    </row>
    <row r="89" s="7" customFormat="1" ht="24.96" customHeight="1">
      <c r="B89" s="159"/>
      <c r="C89" s="160"/>
      <c r="D89" s="161" t="s">
        <v>114</v>
      </c>
      <c r="E89" s="162"/>
      <c r="F89" s="162"/>
      <c r="G89" s="162"/>
      <c r="H89" s="162"/>
      <c r="I89" s="163"/>
      <c r="J89" s="164">
        <f>J776</f>
        <v>0</v>
      </c>
      <c r="K89" s="160"/>
      <c r="L89" s="165"/>
    </row>
    <row r="90" s="8" customFormat="1" ht="19.92" customHeight="1">
      <c r="B90" s="166"/>
      <c r="C90" s="167"/>
      <c r="D90" s="168" t="s">
        <v>115</v>
      </c>
      <c r="E90" s="169"/>
      <c r="F90" s="169"/>
      <c r="G90" s="169"/>
      <c r="H90" s="169"/>
      <c r="I90" s="170"/>
      <c r="J90" s="171">
        <f>J777</f>
        <v>0</v>
      </c>
      <c r="K90" s="167"/>
      <c r="L90" s="172"/>
    </row>
    <row r="91" s="8" customFormat="1" ht="19.92" customHeight="1">
      <c r="B91" s="166"/>
      <c r="C91" s="167"/>
      <c r="D91" s="168" t="s">
        <v>116</v>
      </c>
      <c r="E91" s="169"/>
      <c r="F91" s="169"/>
      <c r="G91" s="169"/>
      <c r="H91" s="169"/>
      <c r="I91" s="170"/>
      <c r="J91" s="171">
        <f>J779</f>
        <v>0</v>
      </c>
      <c r="K91" s="167"/>
      <c r="L91" s="172"/>
    </row>
    <row r="92" s="8" customFormat="1" ht="19.92" customHeight="1">
      <c r="B92" s="166"/>
      <c r="C92" s="167"/>
      <c r="D92" s="168" t="s">
        <v>117</v>
      </c>
      <c r="E92" s="169"/>
      <c r="F92" s="169"/>
      <c r="G92" s="169"/>
      <c r="H92" s="169"/>
      <c r="I92" s="170"/>
      <c r="J92" s="171">
        <f>J781</f>
        <v>0</v>
      </c>
      <c r="K92" s="167"/>
      <c r="L92" s="172"/>
    </row>
    <row r="93" s="8" customFormat="1" ht="19.92" customHeight="1">
      <c r="B93" s="166"/>
      <c r="C93" s="167"/>
      <c r="D93" s="168" t="s">
        <v>118</v>
      </c>
      <c r="E93" s="169"/>
      <c r="F93" s="169"/>
      <c r="G93" s="169"/>
      <c r="H93" s="169"/>
      <c r="I93" s="170"/>
      <c r="J93" s="171">
        <f>J784</f>
        <v>0</v>
      </c>
      <c r="K93" s="167"/>
      <c r="L93" s="172"/>
    </row>
    <row r="94" s="1" customFormat="1" ht="21.84" customHeight="1">
      <c r="B94" s="36"/>
      <c r="C94" s="37"/>
      <c r="D94" s="37"/>
      <c r="E94" s="37"/>
      <c r="F94" s="37"/>
      <c r="G94" s="37"/>
      <c r="H94" s="37"/>
      <c r="I94" s="125"/>
      <c r="J94" s="37"/>
      <c r="K94" s="37"/>
      <c r="L94" s="41"/>
    </row>
    <row r="95" s="1" customFormat="1" ht="6.96" customHeight="1">
      <c r="B95" s="55"/>
      <c r="C95" s="56"/>
      <c r="D95" s="56"/>
      <c r="E95" s="56"/>
      <c r="F95" s="56"/>
      <c r="G95" s="56"/>
      <c r="H95" s="56"/>
      <c r="I95" s="149"/>
      <c r="J95" s="56"/>
      <c r="K95" s="56"/>
      <c r="L95" s="41"/>
    </row>
    <row r="99" s="1" customFormat="1" ht="6.96" customHeight="1">
      <c r="B99" s="57"/>
      <c r="C99" s="58"/>
      <c r="D99" s="58"/>
      <c r="E99" s="58"/>
      <c r="F99" s="58"/>
      <c r="G99" s="58"/>
      <c r="H99" s="58"/>
      <c r="I99" s="152"/>
      <c r="J99" s="58"/>
      <c r="K99" s="58"/>
      <c r="L99" s="41"/>
    </row>
    <row r="100" s="1" customFormat="1" ht="24.96" customHeight="1">
      <c r="B100" s="36"/>
      <c r="C100" s="21" t="s">
        <v>119</v>
      </c>
      <c r="D100" s="37"/>
      <c r="E100" s="37"/>
      <c r="F100" s="37"/>
      <c r="G100" s="37"/>
      <c r="H100" s="37"/>
      <c r="I100" s="125"/>
      <c r="J100" s="37"/>
      <c r="K100" s="37"/>
      <c r="L100" s="41"/>
    </row>
    <row r="101" s="1" customFormat="1" ht="6.96" customHeight="1">
      <c r="B101" s="36"/>
      <c r="C101" s="37"/>
      <c r="D101" s="37"/>
      <c r="E101" s="37"/>
      <c r="F101" s="37"/>
      <c r="G101" s="37"/>
      <c r="H101" s="37"/>
      <c r="I101" s="125"/>
      <c r="J101" s="37"/>
      <c r="K101" s="37"/>
      <c r="L101" s="41"/>
    </row>
    <row r="102" s="1" customFormat="1" ht="12" customHeight="1">
      <c r="B102" s="36"/>
      <c r="C102" s="30" t="s">
        <v>16</v>
      </c>
      <c r="D102" s="37"/>
      <c r="E102" s="37"/>
      <c r="F102" s="37"/>
      <c r="G102" s="37"/>
      <c r="H102" s="37"/>
      <c r="I102" s="125"/>
      <c r="J102" s="37"/>
      <c r="K102" s="37"/>
      <c r="L102" s="41"/>
    </row>
    <row r="103" s="1" customFormat="1" ht="16.5" customHeight="1">
      <c r="B103" s="36"/>
      <c r="C103" s="37"/>
      <c r="D103" s="37"/>
      <c r="E103" s="153" t="str">
        <f>E7</f>
        <v>Vimperk - oprava budovy remízy a vodárny</v>
      </c>
      <c r="F103" s="30"/>
      <c r="G103" s="30"/>
      <c r="H103" s="30"/>
      <c r="I103" s="125"/>
      <c r="J103" s="37"/>
      <c r="K103" s="37"/>
      <c r="L103" s="41"/>
    </row>
    <row r="104" s="1" customFormat="1" ht="12" customHeight="1">
      <c r="B104" s="36"/>
      <c r="C104" s="30" t="s">
        <v>78</v>
      </c>
      <c r="D104" s="37"/>
      <c r="E104" s="37"/>
      <c r="F104" s="37"/>
      <c r="G104" s="37"/>
      <c r="H104" s="37"/>
      <c r="I104" s="125"/>
      <c r="J104" s="37"/>
      <c r="K104" s="37"/>
      <c r="L104" s="41"/>
    </row>
    <row r="105" s="1" customFormat="1" ht="16.5" customHeight="1">
      <c r="B105" s="36"/>
      <c r="C105" s="37"/>
      <c r="D105" s="37"/>
      <c r="E105" s="62" t="str">
        <f>E9</f>
        <v xml:space="preserve">65419111 - Vimperk - oprava  budovy remízy a vodárny</v>
      </c>
      <c r="F105" s="37"/>
      <c r="G105" s="37"/>
      <c r="H105" s="37"/>
      <c r="I105" s="125"/>
      <c r="J105" s="37"/>
      <c r="K105" s="37"/>
      <c r="L105" s="41"/>
    </row>
    <row r="106" s="1" customFormat="1" ht="6.96" customHeight="1">
      <c r="B106" s="36"/>
      <c r="C106" s="37"/>
      <c r="D106" s="37"/>
      <c r="E106" s="37"/>
      <c r="F106" s="37"/>
      <c r="G106" s="37"/>
      <c r="H106" s="37"/>
      <c r="I106" s="125"/>
      <c r="J106" s="37"/>
      <c r="K106" s="37"/>
      <c r="L106" s="41"/>
    </row>
    <row r="107" s="1" customFormat="1" ht="12" customHeight="1">
      <c r="B107" s="36"/>
      <c r="C107" s="30" t="s">
        <v>20</v>
      </c>
      <c r="D107" s="37"/>
      <c r="E107" s="37"/>
      <c r="F107" s="25" t="str">
        <f>F12</f>
        <v xml:space="preserve"> </v>
      </c>
      <c r="G107" s="37"/>
      <c r="H107" s="37"/>
      <c r="I107" s="127" t="s">
        <v>22</v>
      </c>
      <c r="J107" s="65" t="str">
        <f>IF(J12="","",J12)</f>
        <v>3. 7. 2019</v>
      </c>
      <c r="K107" s="37"/>
      <c r="L107" s="41"/>
    </row>
    <row r="108" s="1" customFormat="1" ht="6.96" customHeight="1">
      <c r="B108" s="36"/>
      <c r="C108" s="37"/>
      <c r="D108" s="37"/>
      <c r="E108" s="37"/>
      <c r="F108" s="37"/>
      <c r="G108" s="37"/>
      <c r="H108" s="37"/>
      <c r="I108" s="125"/>
      <c r="J108" s="37"/>
      <c r="K108" s="37"/>
      <c r="L108" s="41"/>
    </row>
    <row r="109" s="1" customFormat="1" ht="13.65" customHeight="1">
      <c r="B109" s="36"/>
      <c r="C109" s="30" t="s">
        <v>24</v>
      </c>
      <c r="D109" s="37"/>
      <c r="E109" s="37"/>
      <c r="F109" s="25" t="str">
        <f>E15</f>
        <v xml:space="preserve"> </v>
      </c>
      <c r="G109" s="37"/>
      <c r="H109" s="37"/>
      <c r="I109" s="127" t="s">
        <v>29</v>
      </c>
      <c r="J109" s="34" t="str">
        <f>E21</f>
        <v xml:space="preserve"> </v>
      </c>
      <c r="K109" s="37"/>
      <c r="L109" s="41"/>
    </row>
    <row r="110" s="1" customFormat="1" ht="13.65" customHeight="1">
      <c r="B110" s="36"/>
      <c r="C110" s="30" t="s">
        <v>27</v>
      </c>
      <c r="D110" s="37"/>
      <c r="E110" s="37"/>
      <c r="F110" s="25" t="str">
        <f>IF(E18="","",E18)</f>
        <v>Vyplň údaj</v>
      </c>
      <c r="G110" s="37"/>
      <c r="H110" s="37"/>
      <c r="I110" s="127" t="s">
        <v>31</v>
      </c>
      <c r="J110" s="34" t="str">
        <f>E24</f>
        <v xml:space="preserve"> </v>
      </c>
      <c r="K110" s="37"/>
      <c r="L110" s="41"/>
    </row>
    <row r="111" s="1" customFormat="1" ht="10.32" customHeight="1">
      <c r="B111" s="36"/>
      <c r="C111" s="37"/>
      <c r="D111" s="37"/>
      <c r="E111" s="37"/>
      <c r="F111" s="37"/>
      <c r="G111" s="37"/>
      <c r="H111" s="37"/>
      <c r="I111" s="125"/>
      <c r="J111" s="37"/>
      <c r="K111" s="37"/>
      <c r="L111" s="41"/>
    </row>
    <row r="112" s="9" customFormat="1" ht="29.28" customHeight="1">
      <c r="B112" s="173"/>
      <c r="C112" s="174" t="s">
        <v>120</v>
      </c>
      <c r="D112" s="175" t="s">
        <v>52</v>
      </c>
      <c r="E112" s="175" t="s">
        <v>48</v>
      </c>
      <c r="F112" s="175" t="s">
        <v>49</v>
      </c>
      <c r="G112" s="175" t="s">
        <v>121</v>
      </c>
      <c r="H112" s="175" t="s">
        <v>122</v>
      </c>
      <c r="I112" s="176" t="s">
        <v>123</v>
      </c>
      <c r="J112" s="175" t="s">
        <v>82</v>
      </c>
      <c r="K112" s="177" t="s">
        <v>124</v>
      </c>
      <c r="L112" s="178"/>
      <c r="M112" s="86" t="s">
        <v>1</v>
      </c>
      <c r="N112" s="87" t="s">
        <v>37</v>
      </c>
      <c r="O112" s="87" t="s">
        <v>125</v>
      </c>
      <c r="P112" s="87" t="s">
        <v>126</v>
      </c>
      <c r="Q112" s="87" t="s">
        <v>127</v>
      </c>
      <c r="R112" s="87" t="s">
        <v>128</v>
      </c>
      <c r="S112" s="87" t="s">
        <v>129</v>
      </c>
      <c r="T112" s="88" t="s">
        <v>130</v>
      </c>
    </row>
    <row r="113" s="1" customFormat="1" ht="22.8" customHeight="1">
      <c r="B113" s="36"/>
      <c r="C113" s="93" t="s">
        <v>131</v>
      </c>
      <c r="D113" s="37"/>
      <c r="E113" s="37"/>
      <c r="F113" s="37"/>
      <c r="G113" s="37"/>
      <c r="H113" s="37"/>
      <c r="I113" s="125"/>
      <c r="J113" s="179">
        <f>BK113</f>
        <v>0</v>
      </c>
      <c r="K113" s="37"/>
      <c r="L113" s="41"/>
      <c r="M113" s="89"/>
      <c r="N113" s="90"/>
      <c r="O113" s="90"/>
      <c r="P113" s="180">
        <f>P114+P439+P776</f>
        <v>0</v>
      </c>
      <c r="Q113" s="90"/>
      <c r="R113" s="180">
        <f>R114+R439+R776</f>
        <v>171.97434175000001</v>
      </c>
      <c r="S113" s="90"/>
      <c r="T113" s="181">
        <f>T114+T439+T776</f>
        <v>54.87547266</v>
      </c>
      <c r="AT113" s="15" t="s">
        <v>66</v>
      </c>
      <c r="AU113" s="15" t="s">
        <v>84</v>
      </c>
      <c r="BK113" s="182">
        <f>BK114+BK439+BK776</f>
        <v>0</v>
      </c>
    </row>
    <row r="114" s="10" customFormat="1" ht="25.92" customHeight="1">
      <c r="B114" s="183"/>
      <c r="C114" s="184"/>
      <c r="D114" s="185" t="s">
        <v>66</v>
      </c>
      <c r="E114" s="186" t="s">
        <v>132</v>
      </c>
      <c r="F114" s="186" t="s">
        <v>132</v>
      </c>
      <c r="G114" s="184"/>
      <c r="H114" s="184"/>
      <c r="I114" s="187"/>
      <c r="J114" s="188">
        <f>BK114</f>
        <v>0</v>
      </c>
      <c r="K114" s="184"/>
      <c r="L114" s="189"/>
      <c r="M114" s="190"/>
      <c r="N114" s="191"/>
      <c r="O114" s="191"/>
      <c r="P114" s="192">
        <f>P115+P137+P144+P177+P211+P224+P338+P350+P401+P406+P408+P428+P437</f>
        <v>0</v>
      </c>
      <c r="Q114" s="191"/>
      <c r="R114" s="192">
        <f>R115+R137+R144+R177+R211+R224+R338+R350+R401+R406+R408+R428+R437</f>
        <v>162.07190804000001</v>
      </c>
      <c r="S114" s="191"/>
      <c r="T114" s="193">
        <f>T115+T137+T144+T177+T211+T224+T338+T350+T401+T406+T408+T428+T437</f>
        <v>33.098228000000006</v>
      </c>
      <c r="AR114" s="194" t="s">
        <v>74</v>
      </c>
      <c r="AT114" s="195" t="s">
        <v>66</v>
      </c>
      <c r="AU114" s="195" t="s">
        <v>67</v>
      </c>
      <c r="AY114" s="194" t="s">
        <v>133</v>
      </c>
      <c r="BK114" s="196">
        <f>BK115+BK137+BK144+BK177+BK211+BK224+BK338+BK350+BK401+BK406+BK408+BK428+BK437</f>
        <v>0</v>
      </c>
    </row>
    <row r="115" s="10" customFormat="1" ht="22.8" customHeight="1">
      <c r="B115" s="183"/>
      <c r="C115" s="184"/>
      <c r="D115" s="185" t="s">
        <v>66</v>
      </c>
      <c r="E115" s="197" t="s">
        <v>74</v>
      </c>
      <c r="F115" s="197" t="s">
        <v>134</v>
      </c>
      <c r="G115" s="184"/>
      <c r="H115" s="184"/>
      <c r="I115" s="187"/>
      <c r="J115" s="198">
        <f>BK115</f>
        <v>0</v>
      </c>
      <c r="K115" s="184"/>
      <c r="L115" s="189"/>
      <c r="M115" s="190"/>
      <c r="N115" s="191"/>
      <c r="O115" s="191"/>
      <c r="P115" s="192">
        <f>SUM(P116:P136)</f>
        <v>0</v>
      </c>
      <c r="Q115" s="191"/>
      <c r="R115" s="192">
        <f>SUM(R116:R136)</f>
        <v>4.4480000000000004</v>
      </c>
      <c r="S115" s="191"/>
      <c r="T115" s="193">
        <f>SUM(T116:T136)</f>
        <v>0</v>
      </c>
      <c r="AR115" s="194" t="s">
        <v>74</v>
      </c>
      <c r="AT115" s="195" t="s">
        <v>66</v>
      </c>
      <c r="AU115" s="195" t="s">
        <v>74</v>
      </c>
      <c r="AY115" s="194" t="s">
        <v>133</v>
      </c>
      <c r="BK115" s="196">
        <f>SUM(BK116:BK136)</f>
        <v>0</v>
      </c>
    </row>
    <row r="116" s="1" customFormat="1" ht="16.5" customHeight="1">
      <c r="B116" s="36"/>
      <c r="C116" s="199" t="s">
        <v>74</v>
      </c>
      <c r="D116" s="199" t="s">
        <v>135</v>
      </c>
      <c r="E116" s="200" t="s">
        <v>136</v>
      </c>
      <c r="F116" s="201" t="s">
        <v>137</v>
      </c>
      <c r="G116" s="202" t="s">
        <v>138</v>
      </c>
      <c r="H116" s="203">
        <v>41.829000000000001</v>
      </c>
      <c r="I116" s="204"/>
      <c r="J116" s="205">
        <f>ROUND(I116*H116,2)</f>
        <v>0</v>
      </c>
      <c r="K116" s="201" t="s">
        <v>139</v>
      </c>
      <c r="L116" s="41"/>
      <c r="M116" s="206" t="s">
        <v>1</v>
      </c>
      <c r="N116" s="207" t="s">
        <v>40</v>
      </c>
      <c r="O116" s="77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AR116" s="15" t="s">
        <v>140</v>
      </c>
      <c r="AT116" s="15" t="s">
        <v>135</v>
      </c>
      <c r="AU116" s="15" t="s">
        <v>76</v>
      </c>
      <c r="AY116" s="15" t="s">
        <v>133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5" t="s">
        <v>140</v>
      </c>
      <c r="BK116" s="210">
        <f>ROUND(I116*H116,2)</f>
        <v>0</v>
      </c>
      <c r="BL116" s="15" t="s">
        <v>140</v>
      </c>
      <c r="BM116" s="15" t="s">
        <v>76</v>
      </c>
    </row>
    <row r="117" s="11" customFormat="1">
      <c r="B117" s="211"/>
      <c r="C117" s="212"/>
      <c r="D117" s="213" t="s">
        <v>141</v>
      </c>
      <c r="E117" s="214" t="s">
        <v>1</v>
      </c>
      <c r="F117" s="215" t="s">
        <v>142</v>
      </c>
      <c r="G117" s="212"/>
      <c r="H117" s="216">
        <v>9.4640000000000004</v>
      </c>
      <c r="I117" s="217"/>
      <c r="J117" s="212"/>
      <c r="K117" s="212"/>
      <c r="L117" s="218"/>
      <c r="M117" s="219"/>
      <c r="N117" s="220"/>
      <c r="O117" s="220"/>
      <c r="P117" s="220"/>
      <c r="Q117" s="220"/>
      <c r="R117" s="220"/>
      <c r="S117" s="220"/>
      <c r="T117" s="221"/>
      <c r="AT117" s="222" t="s">
        <v>141</v>
      </c>
      <c r="AU117" s="222" t="s">
        <v>76</v>
      </c>
      <c r="AV117" s="11" t="s">
        <v>76</v>
      </c>
      <c r="AW117" s="11" t="s">
        <v>30</v>
      </c>
      <c r="AX117" s="11" t="s">
        <v>67</v>
      </c>
      <c r="AY117" s="222" t="s">
        <v>133</v>
      </c>
    </row>
    <row r="118" s="11" customFormat="1">
      <c r="B118" s="211"/>
      <c r="C118" s="212"/>
      <c r="D118" s="213" t="s">
        <v>141</v>
      </c>
      <c r="E118" s="214" t="s">
        <v>1</v>
      </c>
      <c r="F118" s="215" t="s">
        <v>143</v>
      </c>
      <c r="G118" s="212"/>
      <c r="H118" s="216">
        <v>2.363</v>
      </c>
      <c r="I118" s="217"/>
      <c r="J118" s="212"/>
      <c r="K118" s="212"/>
      <c r="L118" s="218"/>
      <c r="M118" s="219"/>
      <c r="N118" s="220"/>
      <c r="O118" s="220"/>
      <c r="P118" s="220"/>
      <c r="Q118" s="220"/>
      <c r="R118" s="220"/>
      <c r="S118" s="220"/>
      <c r="T118" s="221"/>
      <c r="AT118" s="222" t="s">
        <v>141</v>
      </c>
      <c r="AU118" s="222" t="s">
        <v>76</v>
      </c>
      <c r="AV118" s="11" t="s">
        <v>76</v>
      </c>
      <c r="AW118" s="11" t="s">
        <v>30</v>
      </c>
      <c r="AX118" s="11" t="s">
        <v>67</v>
      </c>
      <c r="AY118" s="222" t="s">
        <v>133</v>
      </c>
    </row>
    <row r="119" s="11" customFormat="1">
      <c r="B119" s="211"/>
      <c r="C119" s="212"/>
      <c r="D119" s="213" t="s">
        <v>141</v>
      </c>
      <c r="E119" s="214" t="s">
        <v>1</v>
      </c>
      <c r="F119" s="215" t="s">
        <v>144</v>
      </c>
      <c r="G119" s="212"/>
      <c r="H119" s="216">
        <v>7.7839999999999998</v>
      </c>
      <c r="I119" s="217"/>
      <c r="J119" s="212"/>
      <c r="K119" s="212"/>
      <c r="L119" s="218"/>
      <c r="M119" s="219"/>
      <c r="N119" s="220"/>
      <c r="O119" s="220"/>
      <c r="P119" s="220"/>
      <c r="Q119" s="220"/>
      <c r="R119" s="220"/>
      <c r="S119" s="220"/>
      <c r="T119" s="221"/>
      <c r="AT119" s="222" t="s">
        <v>141</v>
      </c>
      <c r="AU119" s="222" t="s">
        <v>76</v>
      </c>
      <c r="AV119" s="11" t="s">
        <v>76</v>
      </c>
      <c r="AW119" s="11" t="s">
        <v>30</v>
      </c>
      <c r="AX119" s="11" t="s">
        <v>67</v>
      </c>
      <c r="AY119" s="222" t="s">
        <v>133</v>
      </c>
    </row>
    <row r="120" s="11" customFormat="1">
      <c r="B120" s="211"/>
      <c r="C120" s="212"/>
      <c r="D120" s="213" t="s">
        <v>141</v>
      </c>
      <c r="E120" s="214" t="s">
        <v>1</v>
      </c>
      <c r="F120" s="215" t="s">
        <v>145</v>
      </c>
      <c r="G120" s="212"/>
      <c r="H120" s="216">
        <v>16.649999999999999</v>
      </c>
      <c r="I120" s="217"/>
      <c r="J120" s="212"/>
      <c r="K120" s="212"/>
      <c r="L120" s="218"/>
      <c r="M120" s="219"/>
      <c r="N120" s="220"/>
      <c r="O120" s="220"/>
      <c r="P120" s="220"/>
      <c r="Q120" s="220"/>
      <c r="R120" s="220"/>
      <c r="S120" s="220"/>
      <c r="T120" s="221"/>
      <c r="AT120" s="222" t="s">
        <v>141</v>
      </c>
      <c r="AU120" s="222" t="s">
        <v>76</v>
      </c>
      <c r="AV120" s="11" t="s">
        <v>76</v>
      </c>
      <c r="AW120" s="11" t="s">
        <v>30</v>
      </c>
      <c r="AX120" s="11" t="s">
        <v>67</v>
      </c>
      <c r="AY120" s="222" t="s">
        <v>133</v>
      </c>
    </row>
    <row r="121" s="11" customFormat="1">
      <c r="B121" s="211"/>
      <c r="C121" s="212"/>
      <c r="D121" s="213" t="s">
        <v>141</v>
      </c>
      <c r="E121" s="214" t="s">
        <v>1</v>
      </c>
      <c r="F121" s="215" t="s">
        <v>146</v>
      </c>
      <c r="G121" s="212"/>
      <c r="H121" s="216">
        <v>0.64800000000000002</v>
      </c>
      <c r="I121" s="217"/>
      <c r="J121" s="212"/>
      <c r="K121" s="212"/>
      <c r="L121" s="218"/>
      <c r="M121" s="219"/>
      <c r="N121" s="220"/>
      <c r="O121" s="220"/>
      <c r="P121" s="220"/>
      <c r="Q121" s="220"/>
      <c r="R121" s="220"/>
      <c r="S121" s="220"/>
      <c r="T121" s="221"/>
      <c r="AT121" s="222" t="s">
        <v>141</v>
      </c>
      <c r="AU121" s="222" t="s">
        <v>76</v>
      </c>
      <c r="AV121" s="11" t="s">
        <v>76</v>
      </c>
      <c r="AW121" s="11" t="s">
        <v>30</v>
      </c>
      <c r="AX121" s="11" t="s">
        <v>67</v>
      </c>
      <c r="AY121" s="222" t="s">
        <v>133</v>
      </c>
    </row>
    <row r="122" s="11" customFormat="1">
      <c r="B122" s="211"/>
      <c r="C122" s="212"/>
      <c r="D122" s="213" t="s">
        <v>141</v>
      </c>
      <c r="E122" s="214" t="s">
        <v>1</v>
      </c>
      <c r="F122" s="215" t="s">
        <v>147</v>
      </c>
      <c r="G122" s="212"/>
      <c r="H122" s="216">
        <v>4.9199999999999999</v>
      </c>
      <c r="I122" s="217"/>
      <c r="J122" s="212"/>
      <c r="K122" s="212"/>
      <c r="L122" s="218"/>
      <c r="M122" s="219"/>
      <c r="N122" s="220"/>
      <c r="O122" s="220"/>
      <c r="P122" s="220"/>
      <c r="Q122" s="220"/>
      <c r="R122" s="220"/>
      <c r="S122" s="220"/>
      <c r="T122" s="221"/>
      <c r="AT122" s="222" t="s">
        <v>141</v>
      </c>
      <c r="AU122" s="222" t="s">
        <v>76</v>
      </c>
      <c r="AV122" s="11" t="s">
        <v>76</v>
      </c>
      <c r="AW122" s="11" t="s">
        <v>30</v>
      </c>
      <c r="AX122" s="11" t="s">
        <v>67</v>
      </c>
      <c r="AY122" s="222" t="s">
        <v>133</v>
      </c>
    </row>
    <row r="123" s="12" customFormat="1">
      <c r="B123" s="223"/>
      <c r="C123" s="224"/>
      <c r="D123" s="213" t="s">
        <v>141</v>
      </c>
      <c r="E123" s="225" t="s">
        <v>1</v>
      </c>
      <c r="F123" s="226" t="s">
        <v>148</v>
      </c>
      <c r="G123" s="224"/>
      <c r="H123" s="227">
        <v>41.829000000000001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AT123" s="233" t="s">
        <v>141</v>
      </c>
      <c r="AU123" s="233" t="s">
        <v>76</v>
      </c>
      <c r="AV123" s="12" t="s">
        <v>140</v>
      </c>
      <c r="AW123" s="12" t="s">
        <v>30</v>
      </c>
      <c r="AX123" s="12" t="s">
        <v>74</v>
      </c>
      <c r="AY123" s="233" t="s">
        <v>133</v>
      </c>
    </row>
    <row r="124" s="1" customFormat="1" ht="16.5" customHeight="1">
      <c r="B124" s="36"/>
      <c r="C124" s="199" t="s">
        <v>76</v>
      </c>
      <c r="D124" s="199" t="s">
        <v>135</v>
      </c>
      <c r="E124" s="200" t="s">
        <v>149</v>
      </c>
      <c r="F124" s="201" t="s">
        <v>150</v>
      </c>
      <c r="G124" s="202" t="s">
        <v>138</v>
      </c>
      <c r="H124" s="203">
        <v>41.829000000000001</v>
      </c>
      <c r="I124" s="204"/>
      <c r="J124" s="205">
        <f>ROUND(I124*H124,2)</f>
        <v>0</v>
      </c>
      <c r="K124" s="201" t="s">
        <v>139</v>
      </c>
      <c r="L124" s="41"/>
      <c r="M124" s="206" t="s">
        <v>1</v>
      </c>
      <c r="N124" s="207" t="s">
        <v>40</v>
      </c>
      <c r="O124" s="77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AR124" s="15" t="s">
        <v>140</v>
      </c>
      <c r="AT124" s="15" t="s">
        <v>135</v>
      </c>
      <c r="AU124" s="15" t="s">
        <v>76</v>
      </c>
      <c r="AY124" s="15" t="s">
        <v>133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5" t="s">
        <v>140</v>
      </c>
      <c r="BK124" s="210">
        <f>ROUND(I124*H124,2)</f>
        <v>0</v>
      </c>
      <c r="BL124" s="15" t="s">
        <v>140</v>
      </c>
      <c r="BM124" s="15" t="s">
        <v>140</v>
      </c>
    </row>
    <row r="125" s="1" customFormat="1" ht="16.5" customHeight="1">
      <c r="B125" s="36"/>
      <c r="C125" s="199" t="s">
        <v>151</v>
      </c>
      <c r="D125" s="199" t="s">
        <v>135</v>
      </c>
      <c r="E125" s="200" t="s">
        <v>152</v>
      </c>
      <c r="F125" s="201" t="s">
        <v>153</v>
      </c>
      <c r="G125" s="202" t="s">
        <v>138</v>
      </c>
      <c r="H125" s="203">
        <v>20.859999999999999</v>
      </c>
      <c r="I125" s="204"/>
      <c r="J125" s="205">
        <f>ROUND(I125*H125,2)</f>
        <v>0</v>
      </c>
      <c r="K125" s="201" t="s">
        <v>139</v>
      </c>
      <c r="L125" s="41"/>
      <c r="M125" s="206" t="s">
        <v>1</v>
      </c>
      <c r="N125" s="207" t="s">
        <v>40</v>
      </c>
      <c r="O125" s="77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9">
        <f>S125*H125</f>
        <v>0</v>
      </c>
      <c r="AR125" s="15" t="s">
        <v>140</v>
      </c>
      <c r="AT125" s="15" t="s">
        <v>135</v>
      </c>
      <c r="AU125" s="15" t="s">
        <v>76</v>
      </c>
      <c r="AY125" s="15" t="s">
        <v>133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5" t="s">
        <v>140</v>
      </c>
      <c r="BK125" s="210">
        <f>ROUND(I125*H125,2)</f>
        <v>0</v>
      </c>
      <c r="BL125" s="15" t="s">
        <v>140</v>
      </c>
      <c r="BM125" s="15" t="s">
        <v>154</v>
      </c>
    </row>
    <row r="126" s="11" customFormat="1">
      <c r="B126" s="211"/>
      <c r="C126" s="212"/>
      <c r="D126" s="213" t="s">
        <v>141</v>
      </c>
      <c r="E126" s="214" t="s">
        <v>1</v>
      </c>
      <c r="F126" s="215" t="s">
        <v>155</v>
      </c>
      <c r="G126" s="212"/>
      <c r="H126" s="216">
        <v>5.5599999999999996</v>
      </c>
      <c r="I126" s="217"/>
      <c r="J126" s="212"/>
      <c r="K126" s="212"/>
      <c r="L126" s="218"/>
      <c r="M126" s="219"/>
      <c r="N126" s="220"/>
      <c r="O126" s="220"/>
      <c r="P126" s="220"/>
      <c r="Q126" s="220"/>
      <c r="R126" s="220"/>
      <c r="S126" s="220"/>
      <c r="T126" s="221"/>
      <c r="AT126" s="222" t="s">
        <v>141</v>
      </c>
      <c r="AU126" s="222" t="s">
        <v>76</v>
      </c>
      <c r="AV126" s="11" t="s">
        <v>76</v>
      </c>
      <c r="AW126" s="11" t="s">
        <v>30</v>
      </c>
      <c r="AX126" s="11" t="s">
        <v>67</v>
      </c>
      <c r="AY126" s="222" t="s">
        <v>133</v>
      </c>
    </row>
    <row r="127" s="11" customFormat="1">
      <c r="B127" s="211"/>
      <c r="C127" s="212"/>
      <c r="D127" s="213" t="s">
        <v>141</v>
      </c>
      <c r="E127" s="214" t="s">
        <v>1</v>
      </c>
      <c r="F127" s="215" t="s">
        <v>156</v>
      </c>
      <c r="G127" s="212"/>
      <c r="H127" s="216">
        <v>15.300000000000001</v>
      </c>
      <c r="I127" s="217"/>
      <c r="J127" s="212"/>
      <c r="K127" s="212"/>
      <c r="L127" s="218"/>
      <c r="M127" s="219"/>
      <c r="N127" s="220"/>
      <c r="O127" s="220"/>
      <c r="P127" s="220"/>
      <c r="Q127" s="220"/>
      <c r="R127" s="220"/>
      <c r="S127" s="220"/>
      <c r="T127" s="221"/>
      <c r="AT127" s="222" t="s">
        <v>141</v>
      </c>
      <c r="AU127" s="222" t="s">
        <v>76</v>
      </c>
      <c r="AV127" s="11" t="s">
        <v>76</v>
      </c>
      <c r="AW127" s="11" t="s">
        <v>30</v>
      </c>
      <c r="AX127" s="11" t="s">
        <v>67</v>
      </c>
      <c r="AY127" s="222" t="s">
        <v>133</v>
      </c>
    </row>
    <row r="128" s="12" customFormat="1">
      <c r="B128" s="223"/>
      <c r="C128" s="224"/>
      <c r="D128" s="213" t="s">
        <v>141</v>
      </c>
      <c r="E128" s="225" t="s">
        <v>1</v>
      </c>
      <c r="F128" s="226" t="s">
        <v>148</v>
      </c>
      <c r="G128" s="224"/>
      <c r="H128" s="227">
        <v>20.859999999999999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AT128" s="233" t="s">
        <v>141</v>
      </c>
      <c r="AU128" s="233" t="s">
        <v>76</v>
      </c>
      <c r="AV128" s="12" t="s">
        <v>140</v>
      </c>
      <c r="AW128" s="12" t="s">
        <v>30</v>
      </c>
      <c r="AX128" s="12" t="s">
        <v>74</v>
      </c>
      <c r="AY128" s="233" t="s">
        <v>133</v>
      </c>
    </row>
    <row r="129" s="1" customFormat="1" ht="16.5" customHeight="1">
      <c r="B129" s="36"/>
      <c r="C129" s="199" t="s">
        <v>140</v>
      </c>
      <c r="D129" s="199" t="s">
        <v>135</v>
      </c>
      <c r="E129" s="200" t="s">
        <v>157</v>
      </c>
      <c r="F129" s="201" t="s">
        <v>158</v>
      </c>
      <c r="G129" s="202" t="s">
        <v>138</v>
      </c>
      <c r="H129" s="203">
        <v>2.2240000000000002</v>
      </c>
      <c r="I129" s="204"/>
      <c r="J129" s="205">
        <f>ROUND(I129*H129,2)</f>
        <v>0</v>
      </c>
      <c r="K129" s="201" t="s">
        <v>139</v>
      </c>
      <c r="L129" s="41"/>
      <c r="M129" s="206" t="s">
        <v>1</v>
      </c>
      <c r="N129" s="207" t="s">
        <v>40</v>
      </c>
      <c r="O129" s="77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AR129" s="15" t="s">
        <v>140</v>
      </c>
      <c r="AT129" s="15" t="s">
        <v>135</v>
      </c>
      <c r="AU129" s="15" t="s">
        <v>76</v>
      </c>
      <c r="AY129" s="15" t="s">
        <v>133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5" t="s">
        <v>140</v>
      </c>
      <c r="BK129" s="210">
        <f>ROUND(I129*H129,2)</f>
        <v>0</v>
      </c>
      <c r="BL129" s="15" t="s">
        <v>140</v>
      </c>
      <c r="BM129" s="15" t="s">
        <v>159</v>
      </c>
    </row>
    <row r="130" s="11" customFormat="1">
      <c r="B130" s="211"/>
      <c r="C130" s="212"/>
      <c r="D130" s="213" t="s">
        <v>141</v>
      </c>
      <c r="E130" s="214" t="s">
        <v>1</v>
      </c>
      <c r="F130" s="215" t="s">
        <v>160</v>
      </c>
      <c r="G130" s="212"/>
      <c r="H130" s="216">
        <v>2.2240000000000002</v>
      </c>
      <c r="I130" s="217"/>
      <c r="J130" s="212"/>
      <c r="K130" s="212"/>
      <c r="L130" s="218"/>
      <c r="M130" s="219"/>
      <c r="N130" s="220"/>
      <c r="O130" s="220"/>
      <c r="P130" s="220"/>
      <c r="Q130" s="220"/>
      <c r="R130" s="220"/>
      <c r="S130" s="220"/>
      <c r="T130" s="221"/>
      <c r="AT130" s="222" t="s">
        <v>141</v>
      </c>
      <c r="AU130" s="222" t="s">
        <v>76</v>
      </c>
      <c r="AV130" s="11" t="s">
        <v>76</v>
      </c>
      <c r="AW130" s="11" t="s">
        <v>30</v>
      </c>
      <c r="AX130" s="11" t="s">
        <v>67</v>
      </c>
      <c r="AY130" s="222" t="s">
        <v>133</v>
      </c>
    </row>
    <row r="131" s="12" customFormat="1">
      <c r="B131" s="223"/>
      <c r="C131" s="224"/>
      <c r="D131" s="213" t="s">
        <v>141</v>
      </c>
      <c r="E131" s="225" t="s">
        <v>1</v>
      </c>
      <c r="F131" s="226" t="s">
        <v>148</v>
      </c>
      <c r="G131" s="224"/>
      <c r="H131" s="227">
        <v>2.2240000000000002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AT131" s="233" t="s">
        <v>141</v>
      </c>
      <c r="AU131" s="233" t="s">
        <v>76</v>
      </c>
      <c r="AV131" s="12" t="s">
        <v>140</v>
      </c>
      <c r="AW131" s="12" t="s">
        <v>30</v>
      </c>
      <c r="AX131" s="12" t="s">
        <v>74</v>
      </c>
      <c r="AY131" s="233" t="s">
        <v>133</v>
      </c>
    </row>
    <row r="132" s="1" customFormat="1" ht="16.5" customHeight="1">
      <c r="B132" s="36"/>
      <c r="C132" s="234" t="s">
        <v>161</v>
      </c>
      <c r="D132" s="234" t="s">
        <v>162</v>
      </c>
      <c r="E132" s="235" t="s">
        <v>163</v>
      </c>
      <c r="F132" s="236" t="s">
        <v>164</v>
      </c>
      <c r="G132" s="237" t="s">
        <v>165</v>
      </c>
      <c r="H132" s="238">
        <v>4.4480000000000004</v>
      </c>
      <c r="I132" s="239"/>
      <c r="J132" s="240">
        <f>ROUND(I132*H132,2)</f>
        <v>0</v>
      </c>
      <c r="K132" s="236" t="s">
        <v>139</v>
      </c>
      <c r="L132" s="241"/>
      <c r="M132" s="242" t="s">
        <v>1</v>
      </c>
      <c r="N132" s="243" t="s">
        <v>40</v>
      </c>
      <c r="O132" s="77"/>
      <c r="P132" s="208">
        <f>O132*H132</f>
        <v>0</v>
      </c>
      <c r="Q132" s="208">
        <v>1</v>
      </c>
      <c r="R132" s="208">
        <f>Q132*H132</f>
        <v>4.4480000000000004</v>
      </c>
      <c r="S132" s="208">
        <v>0</v>
      </c>
      <c r="T132" s="209">
        <f>S132*H132</f>
        <v>0</v>
      </c>
      <c r="AR132" s="15" t="s">
        <v>159</v>
      </c>
      <c r="AT132" s="15" t="s">
        <v>162</v>
      </c>
      <c r="AU132" s="15" t="s">
        <v>76</v>
      </c>
      <c r="AY132" s="15" t="s">
        <v>133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5" t="s">
        <v>140</v>
      </c>
      <c r="BK132" s="210">
        <f>ROUND(I132*H132,2)</f>
        <v>0</v>
      </c>
      <c r="BL132" s="15" t="s">
        <v>140</v>
      </c>
      <c r="BM132" s="15" t="s">
        <v>166</v>
      </c>
    </row>
    <row r="133" s="11" customFormat="1">
      <c r="B133" s="211"/>
      <c r="C133" s="212"/>
      <c r="D133" s="213" t="s">
        <v>141</v>
      </c>
      <c r="E133" s="214" t="s">
        <v>1</v>
      </c>
      <c r="F133" s="215" t="s">
        <v>167</v>
      </c>
      <c r="G133" s="212"/>
      <c r="H133" s="216">
        <v>4.4480000000000004</v>
      </c>
      <c r="I133" s="217"/>
      <c r="J133" s="212"/>
      <c r="K133" s="212"/>
      <c r="L133" s="218"/>
      <c r="M133" s="219"/>
      <c r="N133" s="220"/>
      <c r="O133" s="220"/>
      <c r="P133" s="220"/>
      <c r="Q133" s="220"/>
      <c r="R133" s="220"/>
      <c r="S133" s="220"/>
      <c r="T133" s="221"/>
      <c r="AT133" s="222" t="s">
        <v>141</v>
      </c>
      <c r="AU133" s="222" t="s">
        <v>76</v>
      </c>
      <c r="AV133" s="11" t="s">
        <v>76</v>
      </c>
      <c r="AW133" s="11" t="s">
        <v>30</v>
      </c>
      <c r="AX133" s="11" t="s">
        <v>67</v>
      </c>
      <c r="AY133" s="222" t="s">
        <v>133</v>
      </c>
    </row>
    <row r="134" s="12" customFormat="1">
      <c r="B134" s="223"/>
      <c r="C134" s="224"/>
      <c r="D134" s="213" t="s">
        <v>141</v>
      </c>
      <c r="E134" s="225" t="s">
        <v>1</v>
      </c>
      <c r="F134" s="226" t="s">
        <v>148</v>
      </c>
      <c r="G134" s="224"/>
      <c r="H134" s="227">
        <v>4.4480000000000004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AT134" s="233" t="s">
        <v>141</v>
      </c>
      <c r="AU134" s="233" t="s">
        <v>76</v>
      </c>
      <c r="AV134" s="12" t="s">
        <v>140</v>
      </c>
      <c r="AW134" s="12" t="s">
        <v>30</v>
      </c>
      <c r="AX134" s="12" t="s">
        <v>74</v>
      </c>
      <c r="AY134" s="233" t="s">
        <v>133</v>
      </c>
    </row>
    <row r="135" s="1" customFormat="1" ht="16.5" customHeight="1">
      <c r="B135" s="36"/>
      <c r="C135" s="199" t="s">
        <v>154</v>
      </c>
      <c r="D135" s="199" t="s">
        <v>135</v>
      </c>
      <c r="E135" s="200" t="s">
        <v>168</v>
      </c>
      <c r="F135" s="201" t="s">
        <v>169</v>
      </c>
      <c r="G135" s="202" t="s">
        <v>138</v>
      </c>
      <c r="H135" s="203">
        <v>16.050000000000001</v>
      </c>
      <c r="I135" s="204"/>
      <c r="J135" s="205">
        <f>ROUND(I135*H135,2)</f>
        <v>0</v>
      </c>
      <c r="K135" s="201" t="s">
        <v>139</v>
      </c>
      <c r="L135" s="41"/>
      <c r="M135" s="206" t="s">
        <v>1</v>
      </c>
      <c r="N135" s="207" t="s">
        <v>40</v>
      </c>
      <c r="O135" s="77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9">
        <f>S135*H135</f>
        <v>0</v>
      </c>
      <c r="AR135" s="15" t="s">
        <v>140</v>
      </c>
      <c r="AT135" s="15" t="s">
        <v>135</v>
      </c>
      <c r="AU135" s="15" t="s">
        <v>76</v>
      </c>
      <c r="AY135" s="15" t="s">
        <v>133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5" t="s">
        <v>140</v>
      </c>
      <c r="BK135" s="210">
        <f>ROUND(I135*H135,2)</f>
        <v>0</v>
      </c>
      <c r="BL135" s="15" t="s">
        <v>140</v>
      </c>
      <c r="BM135" s="15" t="s">
        <v>170</v>
      </c>
    </row>
    <row r="136" s="1" customFormat="1" ht="16.5" customHeight="1">
      <c r="B136" s="36"/>
      <c r="C136" s="199" t="s">
        <v>171</v>
      </c>
      <c r="D136" s="199" t="s">
        <v>135</v>
      </c>
      <c r="E136" s="200" t="s">
        <v>172</v>
      </c>
      <c r="F136" s="201" t="s">
        <v>173</v>
      </c>
      <c r="G136" s="202" t="s">
        <v>138</v>
      </c>
      <c r="H136" s="203">
        <v>16.050000000000001</v>
      </c>
      <c r="I136" s="204"/>
      <c r="J136" s="205">
        <f>ROUND(I136*H136,2)</f>
        <v>0</v>
      </c>
      <c r="K136" s="201" t="s">
        <v>139</v>
      </c>
      <c r="L136" s="41"/>
      <c r="M136" s="206" t="s">
        <v>1</v>
      </c>
      <c r="N136" s="207" t="s">
        <v>40</v>
      </c>
      <c r="O136" s="77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9">
        <f>S136*H136</f>
        <v>0</v>
      </c>
      <c r="AR136" s="15" t="s">
        <v>140</v>
      </c>
      <c r="AT136" s="15" t="s">
        <v>135</v>
      </c>
      <c r="AU136" s="15" t="s">
        <v>76</v>
      </c>
      <c r="AY136" s="15" t="s">
        <v>133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5" t="s">
        <v>140</v>
      </c>
      <c r="BK136" s="210">
        <f>ROUND(I136*H136,2)</f>
        <v>0</v>
      </c>
      <c r="BL136" s="15" t="s">
        <v>140</v>
      </c>
      <c r="BM136" s="15" t="s">
        <v>174</v>
      </c>
    </row>
    <row r="137" s="10" customFormat="1" ht="22.8" customHeight="1">
      <c r="B137" s="183"/>
      <c r="C137" s="184"/>
      <c r="D137" s="185" t="s">
        <v>66</v>
      </c>
      <c r="E137" s="197" t="s">
        <v>76</v>
      </c>
      <c r="F137" s="197" t="s">
        <v>175</v>
      </c>
      <c r="G137" s="184"/>
      <c r="H137" s="184"/>
      <c r="I137" s="187"/>
      <c r="J137" s="198">
        <f>BK137</f>
        <v>0</v>
      </c>
      <c r="K137" s="184"/>
      <c r="L137" s="189"/>
      <c r="M137" s="190"/>
      <c r="N137" s="191"/>
      <c r="O137" s="191"/>
      <c r="P137" s="192">
        <f>SUM(P138:P143)</f>
        <v>0</v>
      </c>
      <c r="Q137" s="191"/>
      <c r="R137" s="192">
        <f>SUM(R138:R143)</f>
        <v>1.6030068900000001</v>
      </c>
      <c r="S137" s="191"/>
      <c r="T137" s="193">
        <f>SUM(T138:T143)</f>
        <v>0</v>
      </c>
      <c r="AR137" s="194" t="s">
        <v>74</v>
      </c>
      <c r="AT137" s="195" t="s">
        <v>66</v>
      </c>
      <c r="AU137" s="195" t="s">
        <v>74</v>
      </c>
      <c r="AY137" s="194" t="s">
        <v>133</v>
      </c>
      <c r="BK137" s="196">
        <f>SUM(BK138:BK143)</f>
        <v>0</v>
      </c>
    </row>
    <row r="138" s="1" customFormat="1" ht="16.5" customHeight="1">
      <c r="B138" s="36"/>
      <c r="C138" s="199" t="s">
        <v>159</v>
      </c>
      <c r="D138" s="199" t="s">
        <v>135</v>
      </c>
      <c r="E138" s="200" t="s">
        <v>176</v>
      </c>
      <c r="F138" s="201" t="s">
        <v>177</v>
      </c>
      <c r="G138" s="202" t="s">
        <v>138</v>
      </c>
      <c r="H138" s="203">
        <v>0.64800000000000002</v>
      </c>
      <c r="I138" s="204"/>
      <c r="J138" s="205">
        <f>ROUND(I138*H138,2)</f>
        <v>0</v>
      </c>
      <c r="K138" s="201" t="s">
        <v>139</v>
      </c>
      <c r="L138" s="41"/>
      <c r="M138" s="206" t="s">
        <v>1</v>
      </c>
      <c r="N138" s="207" t="s">
        <v>40</v>
      </c>
      <c r="O138" s="77"/>
      <c r="P138" s="208">
        <f>O138*H138</f>
        <v>0</v>
      </c>
      <c r="Q138" s="208">
        <v>2.47214</v>
      </c>
      <c r="R138" s="208">
        <f>Q138*H138</f>
        <v>1.6019467200000002</v>
      </c>
      <c r="S138" s="208">
        <v>0</v>
      </c>
      <c r="T138" s="209">
        <f>S138*H138</f>
        <v>0</v>
      </c>
      <c r="AR138" s="15" t="s">
        <v>140</v>
      </c>
      <c r="AT138" s="15" t="s">
        <v>135</v>
      </c>
      <c r="AU138" s="15" t="s">
        <v>76</v>
      </c>
      <c r="AY138" s="15" t="s">
        <v>133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5" t="s">
        <v>140</v>
      </c>
      <c r="BK138" s="210">
        <f>ROUND(I138*H138,2)</f>
        <v>0</v>
      </c>
      <c r="BL138" s="15" t="s">
        <v>140</v>
      </c>
      <c r="BM138" s="15" t="s">
        <v>178</v>
      </c>
    </row>
    <row r="139" s="11" customFormat="1">
      <c r="B139" s="211"/>
      <c r="C139" s="212"/>
      <c r="D139" s="213" t="s">
        <v>141</v>
      </c>
      <c r="E139" s="214" t="s">
        <v>1</v>
      </c>
      <c r="F139" s="215" t="s">
        <v>179</v>
      </c>
      <c r="G139" s="212"/>
      <c r="H139" s="216">
        <v>0.64800000000000002</v>
      </c>
      <c r="I139" s="217"/>
      <c r="J139" s="212"/>
      <c r="K139" s="212"/>
      <c r="L139" s="218"/>
      <c r="M139" s="219"/>
      <c r="N139" s="220"/>
      <c r="O139" s="220"/>
      <c r="P139" s="220"/>
      <c r="Q139" s="220"/>
      <c r="R139" s="220"/>
      <c r="S139" s="220"/>
      <c r="T139" s="221"/>
      <c r="AT139" s="222" t="s">
        <v>141</v>
      </c>
      <c r="AU139" s="222" t="s">
        <v>76</v>
      </c>
      <c r="AV139" s="11" t="s">
        <v>76</v>
      </c>
      <c r="AW139" s="11" t="s">
        <v>30</v>
      </c>
      <c r="AX139" s="11" t="s">
        <v>67</v>
      </c>
      <c r="AY139" s="222" t="s">
        <v>133</v>
      </c>
    </row>
    <row r="140" s="12" customFormat="1">
      <c r="B140" s="223"/>
      <c r="C140" s="224"/>
      <c r="D140" s="213" t="s">
        <v>141</v>
      </c>
      <c r="E140" s="225" t="s">
        <v>1</v>
      </c>
      <c r="F140" s="226" t="s">
        <v>148</v>
      </c>
      <c r="G140" s="224"/>
      <c r="H140" s="227">
        <v>0.64800000000000002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AT140" s="233" t="s">
        <v>141</v>
      </c>
      <c r="AU140" s="233" t="s">
        <v>76</v>
      </c>
      <c r="AV140" s="12" t="s">
        <v>140</v>
      </c>
      <c r="AW140" s="12" t="s">
        <v>30</v>
      </c>
      <c r="AX140" s="12" t="s">
        <v>74</v>
      </c>
      <c r="AY140" s="233" t="s">
        <v>133</v>
      </c>
    </row>
    <row r="141" s="1" customFormat="1" ht="16.5" customHeight="1">
      <c r="B141" s="36"/>
      <c r="C141" s="199" t="s">
        <v>180</v>
      </c>
      <c r="D141" s="199" t="s">
        <v>135</v>
      </c>
      <c r="E141" s="200" t="s">
        <v>181</v>
      </c>
      <c r="F141" s="201" t="s">
        <v>182</v>
      </c>
      <c r="G141" s="202" t="s">
        <v>165</v>
      </c>
      <c r="H141" s="203">
        <v>0.001</v>
      </c>
      <c r="I141" s="204"/>
      <c r="J141" s="205">
        <f>ROUND(I141*H141,2)</f>
        <v>0</v>
      </c>
      <c r="K141" s="201" t="s">
        <v>139</v>
      </c>
      <c r="L141" s="41"/>
      <c r="M141" s="206" t="s">
        <v>1</v>
      </c>
      <c r="N141" s="207" t="s">
        <v>40</v>
      </c>
      <c r="O141" s="77"/>
      <c r="P141" s="208">
        <f>O141*H141</f>
        <v>0</v>
      </c>
      <c r="Q141" s="208">
        <v>1.0601700000000001</v>
      </c>
      <c r="R141" s="208">
        <f>Q141*H141</f>
        <v>0.00106017</v>
      </c>
      <c r="S141" s="208">
        <v>0</v>
      </c>
      <c r="T141" s="209">
        <f>S141*H141</f>
        <v>0</v>
      </c>
      <c r="AR141" s="15" t="s">
        <v>140</v>
      </c>
      <c r="AT141" s="15" t="s">
        <v>135</v>
      </c>
      <c r="AU141" s="15" t="s">
        <v>76</v>
      </c>
      <c r="AY141" s="15" t="s">
        <v>133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5" t="s">
        <v>140</v>
      </c>
      <c r="BK141" s="210">
        <f>ROUND(I141*H141,2)</f>
        <v>0</v>
      </c>
      <c r="BL141" s="15" t="s">
        <v>140</v>
      </c>
      <c r="BM141" s="15" t="s">
        <v>183</v>
      </c>
    </row>
    <row r="142" s="11" customFormat="1">
      <c r="B142" s="211"/>
      <c r="C142" s="212"/>
      <c r="D142" s="213" t="s">
        <v>141</v>
      </c>
      <c r="E142" s="214" t="s">
        <v>1</v>
      </c>
      <c r="F142" s="215" t="s">
        <v>184</v>
      </c>
      <c r="G142" s="212"/>
      <c r="H142" s="216">
        <v>0.001</v>
      </c>
      <c r="I142" s="217"/>
      <c r="J142" s="212"/>
      <c r="K142" s="212"/>
      <c r="L142" s="218"/>
      <c r="M142" s="219"/>
      <c r="N142" s="220"/>
      <c r="O142" s="220"/>
      <c r="P142" s="220"/>
      <c r="Q142" s="220"/>
      <c r="R142" s="220"/>
      <c r="S142" s="220"/>
      <c r="T142" s="221"/>
      <c r="AT142" s="222" t="s">
        <v>141</v>
      </c>
      <c r="AU142" s="222" t="s">
        <v>76</v>
      </c>
      <c r="AV142" s="11" t="s">
        <v>76</v>
      </c>
      <c r="AW142" s="11" t="s">
        <v>30</v>
      </c>
      <c r="AX142" s="11" t="s">
        <v>67</v>
      </c>
      <c r="AY142" s="222" t="s">
        <v>133</v>
      </c>
    </row>
    <row r="143" s="12" customFormat="1">
      <c r="B143" s="223"/>
      <c r="C143" s="224"/>
      <c r="D143" s="213" t="s">
        <v>141</v>
      </c>
      <c r="E143" s="225" t="s">
        <v>1</v>
      </c>
      <c r="F143" s="226" t="s">
        <v>148</v>
      </c>
      <c r="G143" s="224"/>
      <c r="H143" s="227">
        <v>0.001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AT143" s="233" t="s">
        <v>141</v>
      </c>
      <c r="AU143" s="233" t="s">
        <v>76</v>
      </c>
      <c r="AV143" s="12" t="s">
        <v>140</v>
      </c>
      <c r="AW143" s="12" t="s">
        <v>30</v>
      </c>
      <c r="AX143" s="12" t="s">
        <v>74</v>
      </c>
      <c r="AY143" s="233" t="s">
        <v>133</v>
      </c>
    </row>
    <row r="144" s="10" customFormat="1" ht="22.8" customHeight="1">
      <c r="B144" s="183"/>
      <c r="C144" s="184"/>
      <c r="D144" s="185" t="s">
        <v>66</v>
      </c>
      <c r="E144" s="197" t="s">
        <v>151</v>
      </c>
      <c r="F144" s="197" t="s">
        <v>185</v>
      </c>
      <c r="G144" s="184"/>
      <c r="H144" s="184"/>
      <c r="I144" s="187"/>
      <c r="J144" s="198">
        <f>BK144</f>
        <v>0</v>
      </c>
      <c r="K144" s="184"/>
      <c r="L144" s="189"/>
      <c r="M144" s="190"/>
      <c r="N144" s="191"/>
      <c r="O144" s="191"/>
      <c r="P144" s="192">
        <f>SUM(P145:P176)</f>
        <v>0</v>
      </c>
      <c r="Q144" s="191"/>
      <c r="R144" s="192">
        <f>SUM(R145:R176)</f>
        <v>71.252753390000009</v>
      </c>
      <c r="S144" s="191"/>
      <c r="T144" s="193">
        <f>SUM(T145:T176)</f>
        <v>0</v>
      </c>
      <c r="AR144" s="194" t="s">
        <v>74</v>
      </c>
      <c r="AT144" s="195" t="s">
        <v>66</v>
      </c>
      <c r="AU144" s="195" t="s">
        <v>74</v>
      </c>
      <c r="AY144" s="194" t="s">
        <v>133</v>
      </c>
      <c r="BK144" s="196">
        <f>SUM(BK145:BK176)</f>
        <v>0</v>
      </c>
    </row>
    <row r="145" s="1" customFormat="1" ht="16.5" customHeight="1">
      <c r="B145" s="36"/>
      <c r="C145" s="199" t="s">
        <v>166</v>
      </c>
      <c r="D145" s="199" t="s">
        <v>135</v>
      </c>
      <c r="E145" s="200" t="s">
        <v>186</v>
      </c>
      <c r="F145" s="201" t="s">
        <v>187</v>
      </c>
      <c r="G145" s="202" t="s">
        <v>138</v>
      </c>
      <c r="H145" s="203">
        <v>0.089999999999999997</v>
      </c>
      <c r="I145" s="204"/>
      <c r="J145" s="205">
        <f>ROUND(I145*H145,2)</f>
        <v>0</v>
      </c>
      <c r="K145" s="201" t="s">
        <v>139</v>
      </c>
      <c r="L145" s="41"/>
      <c r="M145" s="206" t="s">
        <v>1</v>
      </c>
      <c r="N145" s="207" t="s">
        <v>40</v>
      </c>
      <c r="O145" s="77"/>
      <c r="P145" s="208">
        <f>O145*H145</f>
        <v>0</v>
      </c>
      <c r="Q145" s="208">
        <v>1.6285000000000001</v>
      </c>
      <c r="R145" s="208">
        <f>Q145*H145</f>
        <v>0.146565</v>
      </c>
      <c r="S145" s="208">
        <v>0</v>
      </c>
      <c r="T145" s="209">
        <f>S145*H145</f>
        <v>0</v>
      </c>
      <c r="AR145" s="15" t="s">
        <v>140</v>
      </c>
      <c r="AT145" s="15" t="s">
        <v>135</v>
      </c>
      <c r="AU145" s="15" t="s">
        <v>76</v>
      </c>
      <c r="AY145" s="15" t="s">
        <v>133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5" t="s">
        <v>140</v>
      </c>
      <c r="BK145" s="210">
        <f>ROUND(I145*H145,2)</f>
        <v>0</v>
      </c>
      <c r="BL145" s="15" t="s">
        <v>140</v>
      </c>
      <c r="BM145" s="15" t="s">
        <v>188</v>
      </c>
    </row>
    <row r="146" s="11" customFormat="1">
      <c r="B146" s="211"/>
      <c r="C146" s="212"/>
      <c r="D146" s="213" t="s">
        <v>141</v>
      </c>
      <c r="E146" s="214" t="s">
        <v>1</v>
      </c>
      <c r="F146" s="215" t="s">
        <v>189</v>
      </c>
      <c r="G146" s="212"/>
      <c r="H146" s="216">
        <v>0.089999999999999997</v>
      </c>
      <c r="I146" s="217"/>
      <c r="J146" s="212"/>
      <c r="K146" s="212"/>
      <c r="L146" s="218"/>
      <c r="M146" s="219"/>
      <c r="N146" s="220"/>
      <c r="O146" s="220"/>
      <c r="P146" s="220"/>
      <c r="Q146" s="220"/>
      <c r="R146" s="220"/>
      <c r="S146" s="220"/>
      <c r="T146" s="221"/>
      <c r="AT146" s="222" t="s">
        <v>141</v>
      </c>
      <c r="AU146" s="222" t="s">
        <v>76</v>
      </c>
      <c r="AV146" s="11" t="s">
        <v>76</v>
      </c>
      <c r="AW146" s="11" t="s">
        <v>30</v>
      </c>
      <c r="AX146" s="11" t="s">
        <v>67</v>
      </c>
      <c r="AY146" s="222" t="s">
        <v>133</v>
      </c>
    </row>
    <row r="147" s="12" customFormat="1">
      <c r="B147" s="223"/>
      <c r="C147" s="224"/>
      <c r="D147" s="213" t="s">
        <v>141</v>
      </c>
      <c r="E147" s="225" t="s">
        <v>1</v>
      </c>
      <c r="F147" s="226" t="s">
        <v>148</v>
      </c>
      <c r="G147" s="224"/>
      <c r="H147" s="227">
        <v>0.089999999999999997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AT147" s="233" t="s">
        <v>141</v>
      </c>
      <c r="AU147" s="233" t="s">
        <v>76</v>
      </c>
      <c r="AV147" s="12" t="s">
        <v>140</v>
      </c>
      <c r="AW147" s="12" t="s">
        <v>30</v>
      </c>
      <c r="AX147" s="12" t="s">
        <v>74</v>
      </c>
      <c r="AY147" s="233" t="s">
        <v>133</v>
      </c>
    </row>
    <row r="148" s="1" customFormat="1" ht="16.5" customHeight="1">
      <c r="B148" s="36"/>
      <c r="C148" s="199" t="s">
        <v>190</v>
      </c>
      <c r="D148" s="199" t="s">
        <v>135</v>
      </c>
      <c r="E148" s="200" t="s">
        <v>191</v>
      </c>
      <c r="F148" s="201" t="s">
        <v>192</v>
      </c>
      <c r="G148" s="202" t="s">
        <v>193</v>
      </c>
      <c r="H148" s="203">
        <v>0.25</v>
      </c>
      <c r="I148" s="204"/>
      <c r="J148" s="205">
        <f>ROUND(I148*H148,2)</f>
        <v>0</v>
      </c>
      <c r="K148" s="201" t="s">
        <v>139</v>
      </c>
      <c r="L148" s="41"/>
      <c r="M148" s="206" t="s">
        <v>1</v>
      </c>
      <c r="N148" s="207" t="s">
        <v>40</v>
      </c>
      <c r="O148" s="77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9">
        <f>S148*H148</f>
        <v>0</v>
      </c>
      <c r="AR148" s="15" t="s">
        <v>140</v>
      </c>
      <c r="AT148" s="15" t="s">
        <v>135</v>
      </c>
      <c r="AU148" s="15" t="s">
        <v>76</v>
      </c>
      <c r="AY148" s="15" t="s">
        <v>133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5" t="s">
        <v>140</v>
      </c>
      <c r="BK148" s="210">
        <f>ROUND(I148*H148,2)</f>
        <v>0</v>
      </c>
      <c r="BL148" s="15" t="s">
        <v>140</v>
      </c>
      <c r="BM148" s="15" t="s">
        <v>194</v>
      </c>
    </row>
    <row r="149" s="1" customFormat="1" ht="16.5" customHeight="1">
      <c r="B149" s="36"/>
      <c r="C149" s="199" t="s">
        <v>170</v>
      </c>
      <c r="D149" s="199" t="s">
        <v>135</v>
      </c>
      <c r="E149" s="200" t="s">
        <v>195</v>
      </c>
      <c r="F149" s="201" t="s">
        <v>196</v>
      </c>
      <c r="G149" s="202" t="s">
        <v>197</v>
      </c>
      <c r="H149" s="203">
        <v>89.75</v>
      </c>
      <c r="I149" s="204"/>
      <c r="J149" s="205">
        <f>ROUND(I149*H149,2)</f>
        <v>0</v>
      </c>
      <c r="K149" s="201" t="s">
        <v>139</v>
      </c>
      <c r="L149" s="41"/>
      <c r="M149" s="206" t="s">
        <v>1</v>
      </c>
      <c r="N149" s="207" t="s">
        <v>40</v>
      </c>
      <c r="O149" s="77"/>
      <c r="P149" s="208">
        <f>O149*H149</f>
        <v>0</v>
      </c>
      <c r="Q149" s="208">
        <v>0.58443000000000001</v>
      </c>
      <c r="R149" s="208">
        <f>Q149*H149</f>
        <v>52.452592500000002</v>
      </c>
      <c r="S149" s="208">
        <v>0</v>
      </c>
      <c r="T149" s="209">
        <f>S149*H149</f>
        <v>0</v>
      </c>
      <c r="AR149" s="15" t="s">
        <v>140</v>
      </c>
      <c r="AT149" s="15" t="s">
        <v>135</v>
      </c>
      <c r="AU149" s="15" t="s">
        <v>76</v>
      </c>
      <c r="AY149" s="15" t="s">
        <v>133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5" t="s">
        <v>140</v>
      </c>
      <c r="BK149" s="210">
        <f>ROUND(I149*H149,2)</f>
        <v>0</v>
      </c>
      <c r="BL149" s="15" t="s">
        <v>140</v>
      </c>
      <c r="BM149" s="15" t="s">
        <v>198</v>
      </c>
    </row>
    <row r="150" s="11" customFormat="1">
      <c r="B150" s="211"/>
      <c r="C150" s="212"/>
      <c r="D150" s="213" t="s">
        <v>141</v>
      </c>
      <c r="E150" s="214" t="s">
        <v>1</v>
      </c>
      <c r="F150" s="215" t="s">
        <v>199</v>
      </c>
      <c r="G150" s="212"/>
      <c r="H150" s="216">
        <v>96.049999999999997</v>
      </c>
      <c r="I150" s="217"/>
      <c r="J150" s="212"/>
      <c r="K150" s="212"/>
      <c r="L150" s="218"/>
      <c r="M150" s="219"/>
      <c r="N150" s="220"/>
      <c r="O150" s="220"/>
      <c r="P150" s="220"/>
      <c r="Q150" s="220"/>
      <c r="R150" s="220"/>
      <c r="S150" s="220"/>
      <c r="T150" s="221"/>
      <c r="AT150" s="222" t="s">
        <v>141</v>
      </c>
      <c r="AU150" s="222" t="s">
        <v>76</v>
      </c>
      <c r="AV150" s="11" t="s">
        <v>76</v>
      </c>
      <c r="AW150" s="11" t="s">
        <v>30</v>
      </c>
      <c r="AX150" s="11" t="s">
        <v>67</v>
      </c>
      <c r="AY150" s="222" t="s">
        <v>133</v>
      </c>
    </row>
    <row r="151" s="11" customFormat="1">
      <c r="B151" s="211"/>
      <c r="C151" s="212"/>
      <c r="D151" s="213" t="s">
        <v>141</v>
      </c>
      <c r="E151" s="214" t="s">
        <v>1</v>
      </c>
      <c r="F151" s="215" t="s">
        <v>200</v>
      </c>
      <c r="G151" s="212"/>
      <c r="H151" s="216">
        <v>-6.2999999999999998</v>
      </c>
      <c r="I151" s="217"/>
      <c r="J151" s="212"/>
      <c r="K151" s="212"/>
      <c r="L151" s="218"/>
      <c r="M151" s="219"/>
      <c r="N151" s="220"/>
      <c r="O151" s="220"/>
      <c r="P151" s="220"/>
      <c r="Q151" s="220"/>
      <c r="R151" s="220"/>
      <c r="S151" s="220"/>
      <c r="T151" s="221"/>
      <c r="AT151" s="222" t="s">
        <v>141</v>
      </c>
      <c r="AU151" s="222" t="s">
        <v>76</v>
      </c>
      <c r="AV151" s="11" t="s">
        <v>76</v>
      </c>
      <c r="AW151" s="11" t="s">
        <v>30</v>
      </c>
      <c r="AX151" s="11" t="s">
        <v>67</v>
      </c>
      <c r="AY151" s="222" t="s">
        <v>133</v>
      </c>
    </row>
    <row r="152" s="12" customFormat="1">
      <c r="B152" s="223"/>
      <c r="C152" s="224"/>
      <c r="D152" s="213" t="s">
        <v>141</v>
      </c>
      <c r="E152" s="225" t="s">
        <v>1</v>
      </c>
      <c r="F152" s="226" t="s">
        <v>148</v>
      </c>
      <c r="G152" s="224"/>
      <c r="H152" s="227">
        <v>89.75</v>
      </c>
      <c r="I152" s="228"/>
      <c r="J152" s="224"/>
      <c r="K152" s="224"/>
      <c r="L152" s="229"/>
      <c r="M152" s="230"/>
      <c r="N152" s="231"/>
      <c r="O152" s="231"/>
      <c r="P152" s="231"/>
      <c r="Q152" s="231"/>
      <c r="R152" s="231"/>
      <c r="S152" s="231"/>
      <c r="T152" s="232"/>
      <c r="AT152" s="233" t="s">
        <v>141</v>
      </c>
      <c r="AU152" s="233" t="s">
        <v>76</v>
      </c>
      <c r="AV152" s="12" t="s">
        <v>140</v>
      </c>
      <c r="AW152" s="12" t="s">
        <v>30</v>
      </c>
      <c r="AX152" s="12" t="s">
        <v>74</v>
      </c>
      <c r="AY152" s="233" t="s">
        <v>133</v>
      </c>
    </row>
    <row r="153" s="1" customFormat="1" ht="16.5" customHeight="1">
      <c r="B153" s="36"/>
      <c r="C153" s="199" t="s">
        <v>201</v>
      </c>
      <c r="D153" s="199" t="s">
        <v>135</v>
      </c>
      <c r="E153" s="200" t="s">
        <v>202</v>
      </c>
      <c r="F153" s="201" t="s">
        <v>203</v>
      </c>
      <c r="G153" s="202" t="s">
        <v>165</v>
      </c>
      <c r="H153" s="203">
        <v>1.0900000000000001</v>
      </c>
      <c r="I153" s="204"/>
      <c r="J153" s="205">
        <f>ROUND(I153*H153,2)</f>
        <v>0</v>
      </c>
      <c r="K153" s="201" t="s">
        <v>139</v>
      </c>
      <c r="L153" s="41"/>
      <c r="M153" s="206" t="s">
        <v>1</v>
      </c>
      <c r="N153" s="207" t="s">
        <v>40</v>
      </c>
      <c r="O153" s="77"/>
      <c r="P153" s="208">
        <f>O153*H153</f>
        <v>0</v>
      </c>
      <c r="Q153" s="208">
        <v>1.04881</v>
      </c>
      <c r="R153" s="208">
        <f>Q153*H153</f>
        <v>1.1432029000000001</v>
      </c>
      <c r="S153" s="208">
        <v>0</v>
      </c>
      <c r="T153" s="209">
        <f>S153*H153</f>
        <v>0</v>
      </c>
      <c r="AR153" s="15" t="s">
        <v>140</v>
      </c>
      <c r="AT153" s="15" t="s">
        <v>135</v>
      </c>
      <c r="AU153" s="15" t="s">
        <v>76</v>
      </c>
      <c r="AY153" s="15" t="s">
        <v>133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5" t="s">
        <v>140</v>
      </c>
      <c r="BK153" s="210">
        <f>ROUND(I153*H153,2)</f>
        <v>0</v>
      </c>
      <c r="BL153" s="15" t="s">
        <v>140</v>
      </c>
      <c r="BM153" s="15" t="s">
        <v>204</v>
      </c>
    </row>
    <row r="154" s="11" customFormat="1">
      <c r="B154" s="211"/>
      <c r="C154" s="212"/>
      <c r="D154" s="213" t="s">
        <v>141</v>
      </c>
      <c r="E154" s="214" t="s">
        <v>1</v>
      </c>
      <c r="F154" s="215" t="s">
        <v>205</v>
      </c>
      <c r="G154" s="212"/>
      <c r="H154" s="216">
        <v>0.70099999999999996</v>
      </c>
      <c r="I154" s="217"/>
      <c r="J154" s="212"/>
      <c r="K154" s="212"/>
      <c r="L154" s="218"/>
      <c r="M154" s="219"/>
      <c r="N154" s="220"/>
      <c r="O154" s="220"/>
      <c r="P154" s="220"/>
      <c r="Q154" s="220"/>
      <c r="R154" s="220"/>
      <c r="S154" s="220"/>
      <c r="T154" s="221"/>
      <c r="AT154" s="222" t="s">
        <v>141</v>
      </c>
      <c r="AU154" s="222" t="s">
        <v>76</v>
      </c>
      <c r="AV154" s="11" t="s">
        <v>76</v>
      </c>
      <c r="AW154" s="11" t="s">
        <v>30</v>
      </c>
      <c r="AX154" s="11" t="s">
        <v>67</v>
      </c>
      <c r="AY154" s="222" t="s">
        <v>133</v>
      </c>
    </row>
    <row r="155" s="11" customFormat="1">
      <c r="B155" s="211"/>
      <c r="C155" s="212"/>
      <c r="D155" s="213" t="s">
        <v>141</v>
      </c>
      <c r="E155" s="214" t="s">
        <v>1</v>
      </c>
      <c r="F155" s="215" t="s">
        <v>206</v>
      </c>
      <c r="G155" s="212"/>
      <c r="H155" s="216">
        <v>0.38900000000000001</v>
      </c>
      <c r="I155" s="217"/>
      <c r="J155" s="212"/>
      <c r="K155" s="212"/>
      <c r="L155" s="218"/>
      <c r="M155" s="219"/>
      <c r="N155" s="220"/>
      <c r="O155" s="220"/>
      <c r="P155" s="220"/>
      <c r="Q155" s="220"/>
      <c r="R155" s="220"/>
      <c r="S155" s="220"/>
      <c r="T155" s="221"/>
      <c r="AT155" s="222" t="s">
        <v>141</v>
      </c>
      <c r="AU155" s="222" t="s">
        <v>76</v>
      </c>
      <c r="AV155" s="11" t="s">
        <v>76</v>
      </c>
      <c r="AW155" s="11" t="s">
        <v>30</v>
      </c>
      <c r="AX155" s="11" t="s">
        <v>67</v>
      </c>
      <c r="AY155" s="222" t="s">
        <v>133</v>
      </c>
    </row>
    <row r="156" s="12" customFormat="1">
      <c r="B156" s="223"/>
      <c r="C156" s="224"/>
      <c r="D156" s="213" t="s">
        <v>141</v>
      </c>
      <c r="E156" s="225" t="s">
        <v>1</v>
      </c>
      <c r="F156" s="226" t="s">
        <v>148</v>
      </c>
      <c r="G156" s="224"/>
      <c r="H156" s="227">
        <v>1.0900000000000001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AT156" s="233" t="s">
        <v>141</v>
      </c>
      <c r="AU156" s="233" t="s">
        <v>76</v>
      </c>
      <c r="AV156" s="12" t="s">
        <v>140</v>
      </c>
      <c r="AW156" s="12" t="s">
        <v>30</v>
      </c>
      <c r="AX156" s="12" t="s">
        <v>74</v>
      </c>
      <c r="AY156" s="233" t="s">
        <v>133</v>
      </c>
    </row>
    <row r="157" s="1" customFormat="1" ht="16.5" customHeight="1">
      <c r="B157" s="36"/>
      <c r="C157" s="199" t="s">
        <v>174</v>
      </c>
      <c r="D157" s="199" t="s">
        <v>135</v>
      </c>
      <c r="E157" s="200" t="s">
        <v>207</v>
      </c>
      <c r="F157" s="201" t="s">
        <v>208</v>
      </c>
      <c r="G157" s="202" t="s">
        <v>197</v>
      </c>
      <c r="H157" s="203">
        <v>50.835000000000001</v>
      </c>
      <c r="I157" s="204"/>
      <c r="J157" s="205">
        <f>ROUND(I157*H157,2)</f>
        <v>0</v>
      </c>
      <c r="K157" s="201" t="s">
        <v>139</v>
      </c>
      <c r="L157" s="41"/>
      <c r="M157" s="206" t="s">
        <v>1</v>
      </c>
      <c r="N157" s="207" t="s">
        <v>40</v>
      </c>
      <c r="O157" s="77"/>
      <c r="P157" s="208">
        <f>O157*H157</f>
        <v>0</v>
      </c>
      <c r="Q157" s="208">
        <v>0.30032999999999999</v>
      </c>
      <c r="R157" s="208">
        <f>Q157*H157</f>
        <v>15.267275549999999</v>
      </c>
      <c r="S157" s="208">
        <v>0</v>
      </c>
      <c r="T157" s="209">
        <f>S157*H157</f>
        <v>0</v>
      </c>
      <c r="AR157" s="15" t="s">
        <v>140</v>
      </c>
      <c r="AT157" s="15" t="s">
        <v>135</v>
      </c>
      <c r="AU157" s="15" t="s">
        <v>76</v>
      </c>
      <c r="AY157" s="15" t="s">
        <v>133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5" t="s">
        <v>140</v>
      </c>
      <c r="BK157" s="210">
        <f>ROUND(I157*H157,2)</f>
        <v>0</v>
      </c>
      <c r="BL157" s="15" t="s">
        <v>140</v>
      </c>
      <c r="BM157" s="15" t="s">
        <v>209</v>
      </c>
    </row>
    <row r="158" s="11" customFormat="1">
      <c r="B158" s="211"/>
      <c r="C158" s="212"/>
      <c r="D158" s="213" t="s">
        <v>141</v>
      </c>
      <c r="E158" s="214" t="s">
        <v>1</v>
      </c>
      <c r="F158" s="215" t="s">
        <v>210</v>
      </c>
      <c r="G158" s="212"/>
      <c r="H158" s="216">
        <v>5.875</v>
      </c>
      <c r="I158" s="217"/>
      <c r="J158" s="212"/>
      <c r="K158" s="212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141</v>
      </c>
      <c r="AU158" s="222" t="s">
        <v>76</v>
      </c>
      <c r="AV158" s="11" t="s">
        <v>76</v>
      </c>
      <c r="AW158" s="11" t="s">
        <v>30</v>
      </c>
      <c r="AX158" s="11" t="s">
        <v>67</v>
      </c>
      <c r="AY158" s="222" t="s">
        <v>133</v>
      </c>
    </row>
    <row r="159" s="11" customFormat="1">
      <c r="B159" s="211"/>
      <c r="C159" s="212"/>
      <c r="D159" s="213" t="s">
        <v>141</v>
      </c>
      <c r="E159" s="214" t="s">
        <v>1</v>
      </c>
      <c r="F159" s="215" t="s">
        <v>211</v>
      </c>
      <c r="G159" s="212"/>
      <c r="H159" s="216">
        <v>1.3999999999999999</v>
      </c>
      <c r="I159" s="217"/>
      <c r="J159" s="212"/>
      <c r="K159" s="212"/>
      <c r="L159" s="218"/>
      <c r="M159" s="219"/>
      <c r="N159" s="220"/>
      <c r="O159" s="220"/>
      <c r="P159" s="220"/>
      <c r="Q159" s="220"/>
      <c r="R159" s="220"/>
      <c r="S159" s="220"/>
      <c r="T159" s="221"/>
      <c r="AT159" s="222" t="s">
        <v>141</v>
      </c>
      <c r="AU159" s="222" t="s">
        <v>76</v>
      </c>
      <c r="AV159" s="11" t="s">
        <v>76</v>
      </c>
      <c r="AW159" s="11" t="s">
        <v>30</v>
      </c>
      <c r="AX159" s="11" t="s">
        <v>67</v>
      </c>
      <c r="AY159" s="222" t="s">
        <v>133</v>
      </c>
    </row>
    <row r="160" s="11" customFormat="1">
      <c r="B160" s="211"/>
      <c r="C160" s="212"/>
      <c r="D160" s="213" t="s">
        <v>141</v>
      </c>
      <c r="E160" s="214" t="s">
        <v>1</v>
      </c>
      <c r="F160" s="215" t="s">
        <v>212</v>
      </c>
      <c r="G160" s="212"/>
      <c r="H160" s="216">
        <v>43.560000000000002</v>
      </c>
      <c r="I160" s="217"/>
      <c r="J160" s="212"/>
      <c r="K160" s="212"/>
      <c r="L160" s="218"/>
      <c r="M160" s="219"/>
      <c r="N160" s="220"/>
      <c r="O160" s="220"/>
      <c r="P160" s="220"/>
      <c r="Q160" s="220"/>
      <c r="R160" s="220"/>
      <c r="S160" s="220"/>
      <c r="T160" s="221"/>
      <c r="AT160" s="222" t="s">
        <v>141</v>
      </c>
      <c r="AU160" s="222" t="s">
        <v>76</v>
      </c>
      <c r="AV160" s="11" t="s">
        <v>76</v>
      </c>
      <c r="AW160" s="11" t="s">
        <v>30</v>
      </c>
      <c r="AX160" s="11" t="s">
        <v>67</v>
      </c>
      <c r="AY160" s="222" t="s">
        <v>133</v>
      </c>
    </row>
    <row r="161" s="12" customFormat="1">
      <c r="B161" s="223"/>
      <c r="C161" s="224"/>
      <c r="D161" s="213" t="s">
        <v>141</v>
      </c>
      <c r="E161" s="225" t="s">
        <v>1</v>
      </c>
      <c r="F161" s="226" t="s">
        <v>148</v>
      </c>
      <c r="G161" s="224"/>
      <c r="H161" s="227">
        <v>50.835000000000001</v>
      </c>
      <c r="I161" s="228"/>
      <c r="J161" s="224"/>
      <c r="K161" s="224"/>
      <c r="L161" s="229"/>
      <c r="M161" s="230"/>
      <c r="N161" s="231"/>
      <c r="O161" s="231"/>
      <c r="P161" s="231"/>
      <c r="Q161" s="231"/>
      <c r="R161" s="231"/>
      <c r="S161" s="231"/>
      <c r="T161" s="232"/>
      <c r="AT161" s="233" t="s">
        <v>141</v>
      </c>
      <c r="AU161" s="233" t="s">
        <v>76</v>
      </c>
      <c r="AV161" s="12" t="s">
        <v>140</v>
      </c>
      <c r="AW161" s="12" t="s">
        <v>30</v>
      </c>
      <c r="AX161" s="12" t="s">
        <v>74</v>
      </c>
      <c r="AY161" s="233" t="s">
        <v>133</v>
      </c>
    </row>
    <row r="162" s="1" customFormat="1" ht="16.5" customHeight="1">
      <c r="B162" s="36"/>
      <c r="C162" s="199" t="s">
        <v>8</v>
      </c>
      <c r="D162" s="199" t="s">
        <v>135</v>
      </c>
      <c r="E162" s="200" t="s">
        <v>213</v>
      </c>
      <c r="F162" s="201" t="s">
        <v>214</v>
      </c>
      <c r="G162" s="202" t="s">
        <v>215</v>
      </c>
      <c r="H162" s="203">
        <v>4</v>
      </c>
      <c r="I162" s="204"/>
      <c r="J162" s="205">
        <f>ROUND(I162*H162,2)</f>
        <v>0</v>
      </c>
      <c r="K162" s="201" t="s">
        <v>139</v>
      </c>
      <c r="L162" s="41"/>
      <c r="M162" s="206" t="s">
        <v>1</v>
      </c>
      <c r="N162" s="207" t="s">
        <v>40</v>
      </c>
      <c r="O162" s="77"/>
      <c r="P162" s="208">
        <f>O162*H162</f>
        <v>0</v>
      </c>
      <c r="Q162" s="208">
        <v>0.021260000000000001</v>
      </c>
      <c r="R162" s="208">
        <f>Q162*H162</f>
        <v>0.085040000000000004</v>
      </c>
      <c r="S162" s="208">
        <v>0</v>
      </c>
      <c r="T162" s="209">
        <f>S162*H162</f>
        <v>0</v>
      </c>
      <c r="AR162" s="15" t="s">
        <v>140</v>
      </c>
      <c r="AT162" s="15" t="s">
        <v>135</v>
      </c>
      <c r="AU162" s="15" t="s">
        <v>76</v>
      </c>
      <c r="AY162" s="15" t="s">
        <v>133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5" t="s">
        <v>140</v>
      </c>
      <c r="BK162" s="210">
        <f>ROUND(I162*H162,2)</f>
        <v>0</v>
      </c>
      <c r="BL162" s="15" t="s">
        <v>140</v>
      </c>
      <c r="BM162" s="15" t="s">
        <v>216</v>
      </c>
    </row>
    <row r="163" s="1" customFormat="1" ht="16.5" customHeight="1">
      <c r="B163" s="36"/>
      <c r="C163" s="199" t="s">
        <v>178</v>
      </c>
      <c r="D163" s="199" t="s">
        <v>135</v>
      </c>
      <c r="E163" s="200" t="s">
        <v>217</v>
      </c>
      <c r="F163" s="201" t="s">
        <v>218</v>
      </c>
      <c r="G163" s="202" t="s">
        <v>197</v>
      </c>
      <c r="H163" s="203">
        <v>4.8789999999999996</v>
      </c>
      <c r="I163" s="204"/>
      <c r="J163" s="205">
        <f>ROUND(I163*H163,2)</f>
        <v>0</v>
      </c>
      <c r="K163" s="201" t="s">
        <v>139</v>
      </c>
      <c r="L163" s="41"/>
      <c r="M163" s="206" t="s">
        <v>1</v>
      </c>
      <c r="N163" s="207" t="s">
        <v>40</v>
      </c>
      <c r="O163" s="77"/>
      <c r="P163" s="208">
        <f>O163*H163</f>
        <v>0</v>
      </c>
      <c r="Q163" s="208">
        <v>0.26723000000000002</v>
      </c>
      <c r="R163" s="208">
        <f>Q163*H163</f>
        <v>1.30381517</v>
      </c>
      <c r="S163" s="208">
        <v>0</v>
      </c>
      <c r="T163" s="209">
        <f>S163*H163</f>
        <v>0</v>
      </c>
      <c r="AR163" s="15" t="s">
        <v>140</v>
      </c>
      <c r="AT163" s="15" t="s">
        <v>135</v>
      </c>
      <c r="AU163" s="15" t="s">
        <v>76</v>
      </c>
      <c r="AY163" s="15" t="s">
        <v>133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5" t="s">
        <v>140</v>
      </c>
      <c r="BK163" s="210">
        <f>ROUND(I163*H163,2)</f>
        <v>0</v>
      </c>
      <c r="BL163" s="15" t="s">
        <v>140</v>
      </c>
      <c r="BM163" s="15" t="s">
        <v>219</v>
      </c>
    </row>
    <row r="164" s="11" customFormat="1">
      <c r="B164" s="211"/>
      <c r="C164" s="212"/>
      <c r="D164" s="213" t="s">
        <v>141</v>
      </c>
      <c r="E164" s="214" t="s">
        <v>1</v>
      </c>
      <c r="F164" s="215" t="s">
        <v>220</v>
      </c>
      <c r="G164" s="212"/>
      <c r="H164" s="216">
        <v>2.125</v>
      </c>
      <c r="I164" s="217"/>
      <c r="J164" s="212"/>
      <c r="K164" s="212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141</v>
      </c>
      <c r="AU164" s="222" t="s">
        <v>76</v>
      </c>
      <c r="AV164" s="11" t="s">
        <v>76</v>
      </c>
      <c r="AW164" s="11" t="s">
        <v>30</v>
      </c>
      <c r="AX164" s="11" t="s">
        <v>67</v>
      </c>
      <c r="AY164" s="222" t="s">
        <v>133</v>
      </c>
    </row>
    <row r="165" s="11" customFormat="1">
      <c r="B165" s="211"/>
      <c r="C165" s="212"/>
      <c r="D165" s="213" t="s">
        <v>141</v>
      </c>
      <c r="E165" s="214" t="s">
        <v>1</v>
      </c>
      <c r="F165" s="215" t="s">
        <v>221</v>
      </c>
      <c r="G165" s="212"/>
      <c r="H165" s="216">
        <v>2.754</v>
      </c>
      <c r="I165" s="217"/>
      <c r="J165" s="212"/>
      <c r="K165" s="212"/>
      <c r="L165" s="218"/>
      <c r="M165" s="219"/>
      <c r="N165" s="220"/>
      <c r="O165" s="220"/>
      <c r="P165" s="220"/>
      <c r="Q165" s="220"/>
      <c r="R165" s="220"/>
      <c r="S165" s="220"/>
      <c r="T165" s="221"/>
      <c r="AT165" s="222" t="s">
        <v>141</v>
      </c>
      <c r="AU165" s="222" t="s">
        <v>76</v>
      </c>
      <c r="AV165" s="11" t="s">
        <v>76</v>
      </c>
      <c r="AW165" s="11" t="s">
        <v>30</v>
      </c>
      <c r="AX165" s="11" t="s">
        <v>67</v>
      </c>
      <c r="AY165" s="222" t="s">
        <v>133</v>
      </c>
    </row>
    <row r="166" s="12" customFormat="1">
      <c r="B166" s="223"/>
      <c r="C166" s="224"/>
      <c r="D166" s="213" t="s">
        <v>141</v>
      </c>
      <c r="E166" s="225" t="s">
        <v>1</v>
      </c>
      <c r="F166" s="226" t="s">
        <v>148</v>
      </c>
      <c r="G166" s="224"/>
      <c r="H166" s="227">
        <v>4.8789999999999996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AT166" s="233" t="s">
        <v>141</v>
      </c>
      <c r="AU166" s="233" t="s">
        <v>76</v>
      </c>
      <c r="AV166" s="12" t="s">
        <v>140</v>
      </c>
      <c r="AW166" s="12" t="s">
        <v>30</v>
      </c>
      <c r="AX166" s="12" t="s">
        <v>74</v>
      </c>
      <c r="AY166" s="233" t="s">
        <v>133</v>
      </c>
    </row>
    <row r="167" s="1" customFormat="1" ht="16.5" customHeight="1">
      <c r="B167" s="36"/>
      <c r="C167" s="199" t="s">
        <v>222</v>
      </c>
      <c r="D167" s="199" t="s">
        <v>135</v>
      </c>
      <c r="E167" s="200" t="s">
        <v>223</v>
      </c>
      <c r="F167" s="201" t="s">
        <v>224</v>
      </c>
      <c r="G167" s="202" t="s">
        <v>165</v>
      </c>
      <c r="H167" s="203">
        <v>0.17499999999999999</v>
      </c>
      <c r="I167" s="204"/>
      <c r="J167" s="205">
        <f>ROUND(I167*H167,2)</f>
        <v>0</v>
      </c>
      <c r="K167" s="201" t="s">
        <v>139</v>
      </c>
      <c r="L167" s="41"/>
      <c r="M167" s="206" t="s">
        <v>1</v>
      </c>
      <c r="N167" s="207" t="s">
        <v>40</v>
      </c>
      <c r="O167" s="77"/>
      <c r="P167" s="208">
        <f>O167*H167</f>
        <v>0</v>
      </c>
      <c r="Q167" s="208">
        <v>0.017090000000000001</v>
      </c>
      <c r="R167" s="208">
        <f>Q167*H167</f>
        <v>0.0029907499999999999</v>
      </c>
      <c r="S167" s="208">
        <v>0</v>
      </c>
      <c r="T167" s="209">
        <f>S167*H167</f>
        <v>0</v>
      </c>
      <c r="AR167" s="15" t="s">
        <v>140</v>
      </c>
      <c r="AT167" s="15" t="s">
        <v>135</v>
      </c>
      <c r="AU167" s="15" t="s">
        <v>76</v>
      </c>
      <c r="AY167" s="15" t="s">
        <v>133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5" t="s">
        <v>140</v>
      </c>
      <c r="BK167" s="210">
        <f>ROUND(I167*H167,2)</f>
        <v>0</v>
      </c>
      <c r="BL167" s="15" t="s">
        <v>140</v>
      </c>
      <c r="BM167" s="15" t="s">
        <v>225</v>
      </c>
    </row>
    <row r="168" s="11" customFormat="1">
      <c r="B168" s="211"/>
      <c r="C168" s="212"/>
      <c r="D168" s="213" t="s">
        <v>141</v>
      </c>
      <c r="E168" s="214" t="s">
        <v>1</v>
      </c>
      <c r="F168" s="215" t="s">
        <v>226</v>
      </c>
      <c r="G168" s="212"/>
      <c r="H168" s="216">
        <v>0.17499999999999999</v>
      </c>
      <c r="I168" s="217"/>
      <c r="J168" s="212"/>
      <c r="K168" s="212"/>
      <c r="L168" s="218"/>
      <c r="M168" s="219"/>
      <c r="N168" s="220"/>
      <c r="O168" s="220"/>
      <c r="P168" s="220"/>
      <c r="Q168" s="220"/>
      <c r="R168" s="220"/>
      <c r="S168" s="220"/>
      <c r="T168" s="221"/>
      <c r="AT168" s="222" t="s">
        <v>141</v>
      </c>
      <c r="AU168" s="222" t="s">
        <v>76</v>
      </c>
      <c r="AV168" s="11" t="s">
        <v>76</v>
      </c>
      <c r="AW168" s="11" t="s">
        <v>30</v>
      </c>
      <c r="AX168" s="11" t="s">
        <v>67</v>
      </c>
      <c r="AY168" s="222" t="s">
        <v>133</v>
      </c>
    </row>
    <row r="169" s="12" customFormat="1">
      <c r="B169" s="223"/>
      <c r="C169" s="224"/>
      <c r="D169" s="213" t="s">
        <v>141</v>
      </c>
      <c r="E169" s="225" t="s">
        <v>1</v>
      </c>
      <c r="F169" s="226" t="s">
        <v>148</v>
      </c>
      <c r="G169" s="224"/>
      <c r="H169" s="227">
        <v>0.17499999999999999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AT169" s="233" t="s">
        <v>141</v>
      </c>
      <c r="AU169" s="233" t="s">
        <v>76</v>
      </c>
      <c r="AV169" s="12" t="s">
        <v>140</v>
      </c>
      <c r="AW169" s="12" t="s">
        <v>30</v>
      </c>
      <c r="AX169" s="12" t="s">
        <v>74</v>
      </c>
      <c r="AY169" s="233" t="s">
        <v>133</v>
      </c>
    </row>
    <row r="170" s="1" customFormat="1" ht="16.5" customHeight="1">
      <c r="B170" s="36"/>
      <c r="C170" s="234" t="s">
        <v>183</v>
      </c>
      <c r="D170" s="234" t="s">
        <v>162</v>
      </c>
      <c r="E170" s="235" t="s">
        <v>227</v>
      </c>
      <c r="F170" s="236" t="s">
        <v>228</v>
      </c>
      <c r="G170" s="237" t="s">
        <v>165</v>
      </c>
      <c r="H170" s="238">
        <v>0.17499999999999999</v>
      </c>
      <c r="I170" s="239"/>
      <c r="J170" s="240">
        <f>ROUND(I170*H170,2)</f>
        <v>0</v>
      </c>
      <c r="K170" s="236" t="s">
        <v>139</v>
      </c>
      <c r="L170" s="241"/>
      <c r="M170" s="242" t="s">
        <v>1</v>
      </c>
      <c r="N170" s="243" t="s">
        <v>40</v>
      </c>
      <c r="O170" s="77"/>
      <c r="P170" s="208">
        <f>O170*H170</f>
        <v>0</v>
      </c>
      <c r="Q170" s="208">
        <v>1</v>
      </c>
      <c r="R170" s="208">
        <f>Q170*H170</f>
        <v>0.17499999999999999</v>
      </c>
      <c r="S170" s="208">
        <v>0</v>
      </c>
      <c r="T170" s="209">
        <f>S170*H170</f>
        <v>0</v>
      </c>
      <c r="AR170" s="15" t="s">
        <v>159</v>
      </c>
      <c r="AT170" s="15" t="s">
        <v>162</v>
      </c>
      <c r="AU170" s="15" t="s">
        <v>76</v>
      </c>
      <c r="AY170" s="15" t="s">
        <v>133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5" t="s">
        <v>140</v>
      </c>
      <c r="BK170" s="210">
        <f>ROUND(I170*H170,2)</f>
        <v>0</v>
      </c>
      <c r="BL170" s="15" t="s">
        <v>140</v>
      </c>
      <c r="BM170" s="15" t="s">
        <v>229</v>
      </c>
    </row>
    <row r="171" s="1" customFormat="1" ht="16.5" customHeight="1">
      <c r="B171" s="36"/>
      <c r="C171" s="199" t="s">
        <v>230</v>
      </c>
      <c r="D171" s="199" t="s">
        <v>135</v>
      </c>
      <c r="E171" s="200" t="s">
        <v>231</v>
      </c>
      <c r="F171" s="201" t="s">
        <v>232</v>
      </c>
      <c r="G171" s="202" t="s">
        <v>138</v>
      </c>
      <c r="H171" s="203">
        <v>0.216</v>
      </c>
      <c r="I171" s="204"/>
      <c r="J171" s="205">
        <f>ROUND(I171*H171,2)</f>
        <v>0</v>
      </c>
      <c r="K171" s="201" t="s">
        <v>139</v>
      </c>
      <c r="L171" s="41"/>
      <c r="M171" s="206" t="s">
        <v>1</v>
      </c>
      <c r="N171" s="207" t="s">
        <v>40</v>
      </c>
      <c r="O171" s="77"/>
      <c r="P171" s="208">
        <f>O171*H171</f>
        <v>0</v>
      </c>
      <c r="Q171" s="208">
        <v>1.94302</v>
      </c>
      <c r="R171" s="208">
        <f>Q171*H171</f>
        <v>0.41969232000000001</v>
      </c>
      <c r="S171" s="208">
        <v>0</v>
      </c>
      <c r="T171" s="209">
        <f>S171*H171</f>
        <v>0</v>
      </c>
      <c r="AR171" s="15" t="s">
        <v>140</v>
      </c>
      <c r="AT171" s="15" t="s">
        <v>135</v>
      </c>
      <c r="AU171" s="15" t="s">
        <v>76</v>
      </c>
      <c r="AY171" s="15" t="s">
        <v>133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5" t="s">
        <v>140</v>
      </c>
      <c r="BK171" s="210">
        <f>ROUND(I171*H171,2)</f>
        <v>0</v>
      </c>
      <c r="BL171" s="15" t="s">
        <v>140</v>
      </c>
      <c r="BM171" s="15" t="s">
        <v>233</v>
      </c>
    </row>
    <row r="172" s="11" customFormat="1">
      <c r="B172" s="211"/>
      <c r="C172" s="212"/>
      <c r="D172" s="213" t="s">
        <v>141</v>
      </c>
      <c r="E172" s="214" t="s">
        <v>1</v>
      </c>
      <c r="F172" s="215" t="s">
        <v>234</v>
      </c>
      <c r="G172" s="212"/>
      <c r="H172" s="216">
        <v>0.216</v>
      </c>
      <c r="I172" s="217"/>
      <c r="J172" s="212"/>
      <c r="K172" s="212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141</v>
      </c>
      <c r="AU172" s="222" t="s">
        <v>76</v>
      </c>
      <c r="AV172" s="11" t="s">
        <v>76</v>
      </c>
      <c r="AW172" s="11" t="s">
        <v>30</v>
      </c>
      <c r="AX172" s="11" t="s">
        <v>67</v>
      </c>
      <c r="AY172" s="222" t="s">
        <v>133</v>
      </c>
    </row>
    <row r="173" s="12" customFormat="1">
      <c r="B173" s="223"/>
      <c r="C173" s="224"/>
      <c r="D173" s="213" t="s">
        <v>141</v>
      </c>
      <c r="E173" s="225" t="s">
        <v>1</v>
      </c>
      <c r="F173" s="226" t="s">
        <v>148</v>
      </c>
      <c r="G173" s="224"/>
      <c r="H173" s="227">
        <v>0.216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2"/>
      <c r="AT173" s="233" t="s">
        <v>141</v>
      </c>
      <c r="AU173" s="233" t="s">
        <v>76</v>
      </c>
      <c r="AV173" s="12" t="s">
        <v>140</v>
      </c>
      <c r="AW173" s="12" t="s">
        <v>30</v>
      </c>
      <c r="AX173" s="12" t="s">
        <v>74</v>
      </c>
      <c r="AY173" s="233" t="s">
        <v>133</v>
      </c>
    </row>
    <row r="174" s="1" customFormat="1" ht="16.5" customHeight="1">
      <c r="B174" s="36"/>
      <c r="C174" s="199" t="s">
        <v>188</v>
      </c>
      <c r="D174" s="199" t="s">
        <v>135</v>
      </c>
      <c r="E174" s="200" t="s">
        <v>235</v>
      </c>
      <c r="F174" s="201" t="s">
        <v>236</v>
      </c>
      <c r="G174" s="202" t="s">
        <v>197</v>
      </c>
      <c r="H174" s="203">
        <v>1.44</v>
      </c>
      <c r="I174" s="204"/>
      <c r="J174" s="205">
        <f>ROUND(I174*H174,2)</f>
        <v>0</v>
      </c>
      <c r="K174" s="201" t="s">
        <v>139</v>
      </c>
      <c r="L174" s="41"/>
      <c r="M174" s="206" t="s">
        <v>1</v>
      </c>
      <c r="N174" s="207" t="s">
        <v>40</v>
      </c>
      <c r="O174" s="77"/>
      <c r="P174" s="208">
        <f>O174*H174</f>
        <v>0</v>
      </c>
      <c r="Q174" s="208">
        <v>0.17818000000000001</v>
      </c>
      <c r="R174" s="208">
        <f>Q174*H174</f>
        <v>0.25657920000000001</v>
      </c>
      <c r="S174" s="208">
        <v>0</v>
      </c>
      <c r="T174" s="209">
        <f>S174*H174</f>
        <v>0</v>
      </c>
      <c r="AR174" s="15" t="s">
        <v>140</v>
      </c>
      <c r="AT174" s="15" t="s">
        <v>135</v>
      </c>
      <c r="AU174" s="15" t="s">
        <v>76</v>
      </c>
      <c r="AY174" s="15" t="s">
        <v>133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5" t="s">
        <v>140</v>
      </c>
      <c r="BK174" s="210">
        <f>ROUND(I174*H174,2)</f>
        <v>0</v>
      </c>
      <c r="BL174" s="15" t="s">
        <v>140</v>
      </c>
      <c r="BM174" s="15" t="s">
        <v>237</v>
      </c>
    </row>
    <row r="175" s="11" customFormat="1">
      <c r="B175" s="211"/>
      <c r="C175" s="212"/>
      <c r="D175" s="213" t="s">
        <v>141</v>
      </c>
      <c r="E175" s="214" t="s">
        <v>1</v>
      </c>
      <c r="F175" s="215" t="s">
        <v>238</v>
      </c>
      <c r="G175" s="212"/>
      <c r="H175" s="216">
        <v>1.44</v>
      </c>
      <c r="I175" s="217"/>
      <c r="J175" s="212"/>
      <c r="K175" s="212"/>
      <c r="L175" s="218"/>
      <c r="M175" s="219"/>
      <c r="N175" s="220"/>
      <c r="O175" s="220"/>
      <c r="P175" s="220"/>
      <c r="Q175" s="220"/>
      <c r="R175" s="220"/>
      <c r="S175" s="220"/>
      <c r="T175" s="221"/>
      <c r="AT175" s="222" t="s">
        <v>141</v>
      </c>
      <c r="AU175" s="222" t="s">
        <v>76</v>
      </c>
      <c r="AV175" s="11" t="s">
        <v>76</v>
      </c>
      <c r="AW175" s="11" t="s">
        <v>30</v>
      </c>
      <c r="AX175" s="11" t="s">
        <v>67</v>
      </c>
      <c r="AY175" s="222" t="s">
        <v>133</v>
      </c>
    </row>
    <row r="176" s="12" customFormat="1">
      <c r="B176" s="223"/>
      <c r="C176" s="224"/>
      <c r="D176" s="213" t="s">
        <v>141</v>
      </c>
      <c r="E176" s="225" t="s">
        <v>1</v>
      </c>
      <c r="F176" s="226" t="s">
        <v>148</v>
      </c>
      <c r="G176" s="224"/>
      <c r="H176" s="227">
        <v>1.44</v>
      </c>
      <c r="I176" s="228"/>
      <c r="J176" s="224"/>
      <c r="K176" s="224"/>
      <c r="L176" s="229"/>
      <c r="M176" s="230"/>
      <c r="N176" s="231"/>
      <c r="O176" s="231"/>
      <c r="P176" s="231"/>
      <c r="Q176" s="231"/>
      <c r="R176" s="231"/>
      <c r="S176" s="231"/>
      <c r="T176" s="232"/>
      <c r="AT176" s="233" t="s">
        <v>141</v>
      </c>
      <c r="AU176" s="233" t="s">
        <v>76</v>
      </c>
      <c r="AV176" s="12" t="s">
        <v>140</v>
      </c>
      <c r="AW176" s="12" t="s">
        <v>30</v>
      </c>
      <c r="AX176" s="12" t="s">
        <v>74</v>
      </c>
      <c r="AY176" s="233" t="s">
        <v>133</v>
      </c>
    </row>
    <row r="177" s="10" customFormat="1" ht="22.8" customHeight="1">
      <c r="B177" s="183"/>
      <c r="C177" s="184"/>
      <c r="D177" s="185" t="s">
        <v>66</v>
      </c>
      <c r="E177" s="197" t="s">
        <v>140</v>
      </c>
      <c r="F177" s="197" t="s">
        <v>239</v>
      </c>
      <c r="G177" s="184"/>
      <c r="H177" s="184"/>
      <c r="I177" s="187"/>
      <c r="J177" s="198">
        <f>BK177</f>
        <v>0</v>
      </c>
      <c r="K177" s="184"/>
      <c r="L177" s="189"/>
      <c r="M177" s="190"/>
      <c r="N177" s="191"/>
      <c r="O177" s="191"/>
      <c r="P177" s="192">
        <f>SUM(P178:P210)</f>
        <v>0</v>
      </c>
      <c r="Q177" s="191"/>
      <c r="R177" s="192">
        <f>SUM(R178:R210)</f>
        <v>13.116311</v>
      </c>
      <c r="S177" s="191"/>
      <c r="T177" s="193">
        <f>SUM(T178:T210)</f>
        <v>0</v>
      </c>
      <c r="AR177" s="194" t="s">
        <v>74</v>
      </c>
      <c r="AT177" s="195" t="s">
        <v>66</v>
      </c>
      <c r="AU177" s="195" t="s">
        <v>74</v>
      </c>
      <c r="AY177" s="194" t="s">
        <v>133</v>
      </c>
      <c r="BK177" s="196">
        <f>SUM(BK178:BK210)</f>
        <v>0</v>
      </c>
    </row>
    <row r="178" s="1" customFormat="1" ht="16.5" customHeight="1">
      <c r="B178" s="36"/>
      <c r="C178" s="199" t="s">
        <v>7</v>
      </c>
      <c r="D178" s="199" t="s">
        <v>135</v>
      </c>
      <c r="E178" s="200" t="s">
        <v>240</v>
      </c>
      <c r="F178" s="201" t="s">
        <v>241</v>
      </c>
      <c r="G178" s="202" t="s">
        <v>138</v>
      </c>
      <c r="H178" s="203">
        <v>4.5529999999999999</v>
      </c>
      <c r="I178" s="204"/>
      <c r="J178" s="205">
        <f>ROUND(I178*H178,2)</f>
        <v>0</v>
      </c>
      <c r="K178" s="201" t="s">
        <v>139</v>
      </c>
      <c r="L178" s="41"/>
      <c r="M178" s="206" t="s">
        <v>1</v>
      </c>
      <c r="N178" s="207" t="s">
        <v>40</v>
      </c>
      <c r="O178" s="77"/>
      <c r="P178" s="208">
        <f>O178*H178</f>
        <v>0</v>
      </c>
      <c r="Q178" s="208">
        <v>2.4533999999999998</v>
      </c>
      <c r="R178" s="208">
        <f>Q178*H178</f>
        <v>11.170330199999999</v>
      </c>
      <c r="S178" s="208">
        <v>0</v>
      </c>
      <c r="T178" s="209">
        <f>S178*H178</f>
        <v>0</v>
      </c>
      <c r="AR178" s="15" t="s">
        <v>140</v>
      </c>
      <c r="AT178" s="15" t="s">
        <v>135</v>
      </c>
      <c r="AU178" s="15" t="s">
        <v>76</v>
      </c>
      <c r="AY178" s="15" t="s">
        <v>133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5" t="s">
        <v>140</v>
      </c>
      <c r="BK178" s="210">
        <f>ROUND(I178*H178,2)</f>
        <v>0</v>
      </c>
      <c r="BL178" s="15" t="s">
        <v>140</v>
      </c>
      <c r="BM178" s="15" t="s">
        <v>242</v>
      </c>
    </row>
    <row r="179" s="11" customFormat="1">
      <c r="B179" s="211"/>
      <c r="C179" s="212"/>
      <c r="D179" s="213" t="s">
        <v>141</v>
      </c>
      <c r="E179" s="214" t="s">
        <v>1</v>
      </c>
      <c r="F179" s="215" t="s">
        <v>243</v>
      </c>
      <c r="G179" s="212"/>
      <c r="H179" s="216">
        <v>0.91800000000000004</v>
      </c>
      <c r="I179" s="217"/>
      <c r="J179" s="212"/>
      <c r="K179" s="212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141</v>
      </c>
      <c r="AU179" s="222" t="s">
        <v>76</v>
      </c>
      <c r="AV179" s="11" t="s">
        <v>76</v>
      </c>
      <c r="AW179" s="11" t="s">
        <v>30</v>
      </c>
      <c r="AX179" s="11" t="s">
        <v>67</v>
      </c>
      <c r="AY179" s="222" t="s">
        <v>133</v>
      </c>
    </row>
    <row r="180" s="11" customFormat="1">
      <c r="B180" s="211"/>
      <c r="C180" s="212"/>
      <c r="D180" s="213" t="s">
        <v>141</v>
      </c>
      <c r="E180" s="214" t="s">
        <v>1</v>
      </c>
      <c r="F180" s="215" t="s">
        <v>244</v>
      </c>
      <c r="G180" s="212"/>
      <c r="H180" s="216">
        <v>0.81000000000000005</v>
      </c>
      <c r="I180" s="217"/>
      <c r="J180" s="212"/>
      <c r="K180" s="212"/>
      <c r="L180" s="218"/>
      <c r="M180" s="219"/>
      <c r="N180" s="220"/>
      <c r="O180" s="220"/>
      <c r="P180" s="220"/>
      <c r="Q180" s="220"/>
      <c r="R180" s="220"/>
      <c r="S180" s="220"/>
      <c r="T180" s="221"/>
      <c r="AT180" s="222" t="s">
        <v>141</v>
      </c>
      <c r="AU180" s="222" t="s">
        <v>76</v>
      </c>
      <c r="AV180" s="11" t="s">
        <v>76</v>
      </c>
      <c r="AW180" s="11" t="s">
        <v>30</v>
      </c>
      <c r="AX180" s="11" t="s">
        <v>67</v>
      </c>
      <c r="AY180" s="222" t="s">
        <v>133</v>
      </c>
    </row>
    <row r="181" s="11" customFormat="1">
      <c r="B181" s="211"/>
      <c r="C181" s="212"/>
      <c r="D181" s="213" t="s">
        <v>141</v>
      </c>
      <c r="E181" s="214" t="s">
        <v>1</v>
      </c>
      <c r="F181" s="215" t="s">
        <v>245</v>
      </c>
      <c r="G181" s="212"/>
      <c r="H181" s="216">
        <v>2.8250000000000002</v>
      </c>
      <c r="I181" s="217"/>
      <c r="J181" s="212"/>
      <c r="K181" s="212"/>
      <c r="L181" s="218"/>
      <c r="M181" s="219"/>
      <c r="N181" s="220"/>
      <c r="O181" s="220"/>
      <c r="P181" s="220"/>
      <c r="Q181" s="220"/>
      <c r="R181" s="220"/>
      <c r="S181" s="220"/>
      <c r="T181" s="221"/>
      <c r="AT181" s="222" t="s">
        <v>141</v>
      </c>
      <c r="AU181" s="222" t="s">
        <v>76</v>
      </c>
      <c r="AV181" s="11" t="s">
        <v>76</v>
      </c>
      <c r="AW181" s="11" t="s">
        <v>30</v>
      </c>
      <c r="AX181" s="11" t="s">
        <v>67</v>
      </c>
      <c r="AY181" s="222" t="s">
        <v>133</v>
      </c>
    </row>
    <row r="182" s="12" customFormat="1">
      <c r="B182" s="223"/>
      <c r="C182" s="224"/>
      <c r="D182" s="213" t="s">
        <v>141</v>
      </c>
      <c r="E182" s="225" t="s">
        <v>1</v>
      </c>
      <c r="F182" s="226" t="s">
        <v>148</v>
      </c>
      <c r="G182" s="224"/>
      <c r="H182" s="227">
        <v>4.5529999999999999</v>
      </c>
      <c r="I182" s="228"/>
      <c r="J182" s="224"/>
      <c r="K182" s="224"/>
      <c r="L182" s="229"/>
      <c r="M182" s="230"/>
      <c r="N182" s="231"/>
      <c r="O182" s="231"/>
      <c r="P182" s="231"/>
      <c r="Q182" s="231"/>
      <c r="R182" s="231"/>
      <c r="S182" s="231"/>
      <c r="T182" s="232"/>
      <c r="AT182" s="233" t="s">
        <v>141</v>
      </c>
      <c r="AU182" s="233" t="s">
        <v>76</v>
      </c>
      <c r="AV182" s="12" t="s">
        <v>140</v>
      </c>
      <c r="AW182" s="12" t="s">
        <v>30</v>
      </c>
      <c r="AX182" s="12" t="s">
        <v>74</v>
      </c>
      <c r="AY182" s="233" t="s">
        <v>133</v>
      </c>
    </row>
    <row r="183" s="1" customFormat="1" ht="16.5" customHeight="1">
      <c r="B183" s="36"/>
      <c r="C183" s="199" t="s">
        <v>194</v>
      </c>
      <c r="D183" s="199" t="s">
        <v>135</v>
      </c>
      <c r="E183" s="200" t="s">
        <v>246</v>
      </c>
      <c r="F183" s="201" t="s">
        <v>247</v>
      </c>
      <c r="G183" s="202" t="s">
        <v>197</v>
      </c>
      <c r="H183" s="203">
        <v>44.32</v>
      </c>
      <c r="I183" s="204"/>
      <c r="J183" s="205">
        <f>ROUND(I183*H183,2)</f>
        <v>0</v>
      </c>
      <c r="K183" s="201" t="s">
        <v>139</v>
      </c>
      <c r="L183" s="41"/>
      <c r="M183" s="206" t="s">
        <v>1</v>
      </c>
      <c r="N183" s="207" t="s">
        <v>40</v>
      </c>
      <c r="O183" s="77"/>
      <c r="P183" s="208">
        <f>O183*H183</f>
        <v>0</v>
      </c>
      <c r="Q183" s="208">
        <v>0.0051900000000000002</v>
      </c>
      <c r="R183" s="208">
        <f>Q183*H183</f>
        <v>0.2300208</v>
      </c>
      <c r="S183" s="208">
        <v>0</v>
      </c>
      <c r="T183" s="209">
        <f>S183*H183</f>
        <v>0</v>
      </c>
      <c r="AR183" s="15" t="s">
        <v>140</v>
      </c>
      <c r="AT183" s="15" t="s">
        <v>135</v>
      </c>
      <c r="AU183" s="15" t="s">
        <v>76</v>
      </c>
      <c r="AY183" s="15" t="s">
        <v>133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5" t="s">
        <v>140</v>
      </c>
      <c r="BK183" s="210">
        <f>ROUND(I183*H183,2)</f>
        <v>0</v>
      </c>
      <c r="BL183" s="15" t="s">
        <v>140</v>
      </c>
      <c r="BM183" s="15" t="s">
        <v>248</v>
      </c>
    </row>
    <row r="184" s="11" customFormat="1">
      <c r="B184" s="211"/>
      <c r="C184" s="212"/>
      <c r="D184" s="213" t="s">
        <v>141</v>
      </c>
      <c r="E184" s="214" t="s">
        <v>1</v>
      </c>
      <c r="F184" s="215" t="s">
        <v>249</v>
      </c>
      <c r="G184" s="212"/>
      <c r="H184" s="216">
        <v>17.199999999999999</v>
      </c>
      <c r="I184" s="217"/>
      <c r="J184" s="212"/>
      <c r="K184" s="212"/>
      <c r="L184" s="218"/>
      <c r="M184" s="219"/>
      <c r="N184" s="220"/>
      <c r="O184" s="220"/>
      <c r="P184" s="220"/>
      <c r="Q184" s="220"/>
      <c r="R184" s="220"/>
      <c r="S184" s="220"/>
      <c r="T184" s="221"/>
      <c r="AT184" s="222" t="s">
        <v>141</v>
      </c>
      <c r="AU184" s="222" t="s">
        <v>76</v>
      </c>
      <c r="AV184" s="11" t="s">
        <v>76</v>
      </c>
      <c r="AW184" s="11" t="s">
        <v>30</v>
      </c>
      <c r="AX184" s="11" t="s">
        <v>67</v>
      </c>
      <c r="AY184" s="222" t="s">
        <v>133</v>
      </c>
    </row>
    <row r="185" s="11" customFormat="1">
      <c r="B185" s="211"/>
      <c r="C185" s="212"/>
      <c r="D185" s="213" t="s">
        <v>141</v>
      </c>
      <c r="E185" s="214" t="s">
        <v>1</v>
      </c>
      <c r="F185" s="215" t="s">
        <v>250</v>
      </c>
      <c r="G185" s="212"/>
      <c r="H185" s="216">
        <v>27.120000000000001</v>
      </c>
      <c r="I185" s="217"/>
      <c r="J185" s="212"/>
      <c r="K185" s="212"/>
      <c r="L185" s="218"/>
      <c r="M185" s="219"/>
      <c r="N185" s="220"/>
      <c r="O185" s="220"/>
      <c r="P185" s="220"/>
      <c r="Q185" s="220"/>
      <c r="R185" s="220"/>
      <c r="S185" s="220"/>
      <c r="T185" s="221"/>
      <c r="AT185" s="222" t="s">
        <v>141</v>
      </c>
      <c r="AU185" s="222" t="s">
        <v>76</v>
      </c>
      <c r="AV185" s="11" t="s">
        <v>76</v>
      </c>
      <c r="AW185" s="11" t="s">
        <v>30</v>
      </c>
      <c r="AX185" s="11" t="s">
        <v>67</v>
      </c>
      <c r="AY185" s="222" t="s">
        <v>133</v>
      </c>
    </row>
    <row r="186" s="12" customFormat="1">
      <c r="B186" s="223"/>
      <c r="C186" s="224"/>
      <c r="D186" s="213" t="s">
        <v>141</v>
      </c>
      <c r="E186" s="225" t="s">
        <v>1</v>
      </c>
      <c r="F186" s="226" t="s">
        <v>148</v>
      </c>
      <c r="G186" s="224"/>
      <c r="H186" s="227">
        <v>44.32</v>
      </c>
      <c r="I186" s="228"/>
      <c r="J186" s="224"/>
      <c r="K186" s="224"/>
      <c r="L186" s="229"/>
      <c r="M186" s="230"/>
      <c r="N186" s="231"/>
      <c r="O186" s="231"/>
      <c r="P186" s="231"/>
      <c r="Q186" s="231"/>
      <c r="R186" s="231"/>
      <c r="S186" s="231"/>
      <c r="T186" s="232"/>
      <c r="AT186" s="233" t="s">
        <v>141</v>
      </c>
      <c r="AU186" s="233" t="s">
        <v>76</v>
      </c>
      <c r="AV186" s="12" t="s">
        <v>140</v>
      </c>
      <c r="AW186" s="12" t="s">
        <v>30</v>
      </c>
      <c r="AX186" s="12" t="s">
        <v>74</v>
      </c>
      <c r="AY186" s="233" t="s">
        <v>133</v>
      </c>
    </row>
    <row r="187" s="1" customFormat="1" ht="16.5" customHeight="1">
      <c r="B187" s="36"/>
      <c r="C187" s="199" t="s">
        <v>251</v>
      </c>
      <c r="D187" s="199" t="s">
        <v>135</v>
      </c>
      <c r="E187" s="200" t="s">
        <v>252</v>
      </c>
      <c r="F187" s="201" t="s">
        <v>253</v>
      </c>
      <c r="G187" s="202" t="s">
        <v>197</v>
      </c>
      <c r="H187" s="203">
        <v>44.32</v>
      </c>
      <c r="I187" s="204"/>
      <c r="J187" s="205">
        <f>ROUND(I187*H187,2)</f>
        <v>0</v>
      </c>
      <c r="K187" s="201" t="s">
        <v>139</v>
      </c>
      <c r="L187" s="41"/>
      <c r="M187" s="206" t="s">
        <v>1</v>
      </c>
      <c r="N187" s="207" t="s">
        <v>40</v>
      </c>
      <c r="O187" s="77"/>
      <c r="P187" s="208">
        <f>O187*H187</f>
        <v>0</v>
      </c>
      <c r="Q187" s="208">
        <v>0</v>
      </c>
      <c r="R187" s="208">
        <f>Q187*H187</f>
        <v>0</v>
      </c>
      <c r="S187" s="208">
        <v>0</v>
      </c>
      <c r="T187" s="209">
        <f>S187*H187</f>
        <v>0</v>
      </c>
      <c r="AR187" s="15" t="s">
        <v>140</v>
      </c>
      <c r="AT187" s="15" t="s">
        <v>135</v>
      </c>
      <c r="AU187" s="15" t="s">
        <v>76</v>
      </c>
      <c r="AY187" s="15" t="s">
        <v>133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5" t="s">
        <v>140</v>
      </c>
      <c r="BK187" s="210">
        <f>ROUND(I187*H187,2)</f>
        <v>0</v>
      </c>
      <c r="BL187" s="15" t="s">
        <v>140</v>
      </c>
      <c r="BM187" s="15" t="s">
        <v>254</v>
      </c>
    </row>
    <row r="188" s="1" customFormat="1" ht="16.5" customHeight="1">
      <c r="B188" s="36"/>
      <c r="C188" s="199" t="s">
        <v>198</v>
      </c>
      <c r="D188" s="199" t="s">
        <v>135</v>
      </c>
      <c r="E188" s="200" t="s">
        <v>255</v>
      </c>
      <c r="F188" s="201" t="s">
        <v>256</v>
      </c>
      <c r="G188" s="202" t="s">
        <v>165</v>
      </c>
      <c r="H188" s="203">
        <v>0.29399999999999998</v>
      </c>
      <c r="I188" s="204"/>
      <c r="J188" s="205">
        <f>ROUND(I188*H188,2)</f>
        <v>0</v>
      </c>
      <c r="K188" s="201" t="s">
        <v>139</v>
      </c>
      <c r="L188" s="41"/>
      <c r="M188" s="206" t="s">
        <v>1</v>
      </c>
      <c r="N188" s="207" t="s">
        <v>40</v>
      </c>
      <c r="O188" s="77"/>
      <c r="P188" s="208">
        <f>O188*H188</f>
        <v>0</v>
      </c>
      <c r="Q188" s="208">
        <v>1.0525599999999999</v>
      </c>
      <c r="R188" s="208">
        <f>Q188*H188</f>
        <v>0.30945263999999995</v>
      </c>
      <c r="S188" s="208">
        <v>0</v>
      </c>
      <c r="T188" s="209">
        <f>S188*H188</f>
        <v>0</v>
      </c>
      <c r="AR188" s="15" t="s">
        <v>140</v>
      </c>
      <c r="AT188" s="15" t="s">
        <v>135</v>
      </c>
      <c r="AU188" s="15" t="s">
        <v>76</v>
      </c>
      <c r="AY188" s="15" t="s">
        <v>133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5" t="s">
        <v>140</v>
      </c>
      <c r="BK188" s="210">
        <f>ROUND(I188*H188,2)</f>
        <v>0</v>
      </c>
      <c r="BL188" s="15" t="s">
        <v>140</v>
      </c>
      <c r="BM188" s="15" t="s">
        <v>257</v>
      </c>
    </row>
    <row r="189" s="11" customFormat="1">
      <c r="B189" s="211"/>
      <c r="C189" s="212"/>
      <c r="D189" s="213" t="s">
        <v>141</v>
      </c>
      <c r="E189" s="214" t="s">
        <v>1</v>
      </c>
      <c r="F189" s="215" t="s">
        <v>258</v>
      </c>
      <c r="G189" s="212"/>
      <c r="H189" s="216">
        <v>0.070000000000000007</v>
      </c>
      <c r="I189" s="217"/>
      <c r="J189" s="212"/>
      <c r="K189" s="212"/>
      <c r="L189" s="218"/>
      <c r="M189" s="219"/>
      <c r="N189" s="220"/>
      <c r="O189" s="220"/>
      <c r="P189" s="220"/>
      <c r="Q189" s="220"/>
      <c r="R189" s="220"/>
      <c r="S189" s="220"/>
      <c r="T189" s="221"/>
      <c r="AT189" s="222" t="s">
        <v>141</v>
      </c>
      <c r="AU189" s="222" t="s">
        <v>76</v>
      </c>
      <c r="AV189" s="11" t="s">
        <v>76</v>
      </c>
      <c r="AW189" s="11" t="s">
        <v>30</v>
      </c>
      <c r="AX189" s="11" t="s">
        <v>67</v>
      </c>
      <c r="AY189" s="222" t="s">
        <v>133</v>
      </c>
    </row>
    <row r="190" s="11" customFormat="1">
      <c r="B190" s="211"/>
      <c r="C190" s="212"/>
      <c r="D190" s="213" t="s">
        <v>141</v>
      </c>
      <c r="E190" s="214" t="s">
        <v>1</v>
      </c>
      <c r="F190" s="215" t="s">
        <v>259</v>
      </c>
      <c r="G190" s="212"/>
      <c r="H190" s="216">
        <v>0.012</v>
      </c>
      <c r="I190" s="217"/>
      <c r="J190" s="212"/>
      <c r="K190" s="212"/>
      <c r="L190" s="218"/>
      <c r="M190" s="219"/>
      <c r="N190" s="220"/>
      <c r="O190" s="220"/>
      <c r="P190" s="220"/>
      <c r="Q190" s="220"/>
      <c r="R190" s="220"/>
      <c r="S190" s="220"/>
      <c r="T190" s="221"/>
      <c r="AT190" s="222" t="s">
        <v>141</v>
      </c>
      <c r="AU190" s="222" t="s">
        <v>76</v>
      </c>
      <c r="AV190" s="11" t="s">
        <v>76</v>
      </c>
      <c r="AW190" s="11" t="s">
        <v>30</v>
      </c>
      <c r="AX190" s="11" t="s">
        <v>67</v>
      </c>
      <c r="AY190" s="222" t="s">
        <v>133</v>
      </c>
    </row>
    <row r="191" s="11" customFormat="1">
      <c r="B191" s="211"/>
      <c r="C191" s="212"/>
      <c r="D191" s="213" t="s">
        <v>141</v>
      </c>
      <c r="E191" s="214" t="s">
        <v>1</v>
      </c>
      <c r="F191" s="215" t="s">
        <v>260</v>
      </c>
      <c r="G191" s="212"/>
      <c r="H191" s="216">
        <v>0.086999999999999994</v>
      </c>
      <c r="I191" s="217"/>
      <c r="J191" s="212"/>
      <c r="K191" s="212"/>
      <c r="L191" s="218"/>
      <c r="M191" s="219"/>
      <c r="N191" s="220"/>
      <c r="O191" s="220"/>
      <c r="P191" s="220"/>
      <c r="Q191" s="220"/>
      <c r="R191" s="220"/>
      <c r="S191" s="220"/>
      <c r="T191" s="221"/>
      <c r="AT191" s="222" t="s">
        <v>141</v>
      </c>
      <c r="AU191" s="222" t="s">
        <v>76</v>
      </c>
      <c r="AV191" s="11" t="s">
        <v>76</v>
      </c>
      <c r="AW191" s="11" t="s">
        <v>30</v>
      </c>
      <c r="AX191" s="11" t="s">
        <v>67</v>
      </c>
      <c r="AY191" s="222" t="s">
        <v>133</v>
      </c>
    </row>
    <row r="192" s="11" customFormat="1">
      <c r="B192" s="211"/>
      <c r="C192" s="212"/>
      <c r="D192" s="213" t="s">
        <v>141</v>
      </c>
      <c r="E192" s="214" t="s">
        <v>1</v>
      </c>
      <c r="F192" s="215" t="s">
        <v>261</v>
      </c>
      <c r="G192" s="212"/>
      <c r="H192" s="216">
        <v>0.089999999999999997</v>
      </c>
      <c r="I192" s="217"/>
      <c r="J192" s="212"/>
      <c r="K192" s="212"/>
      <c r="L192" s="218"/>
      <c r="M192" s="219"/>
      <c r="N192" s="220"/>
      <c r="O192" s="220"/>
      <c r="P192" s="220"/>
      <c r="Q192" s="220"/>
      <c r="R192" s="220"/>
      <c r="S192" s="220"/>
      <c r="T192" s="221"/>
      <c r="AT192" s="222" t="s">
        <v>141</v>
      </c>
      <c r="AU192" s="222" t="s">
        <v>76</v>
      </c>
      <c r="AV192" s="11" t="s">
        <v>76</v>
      </c>
      <c r="AW192" s="11" t="s">
        <v>30</v>
      </c>
      <c r="AX192" s="11" t="s">
        <v>67</v>
      </c>
      <c r="AY192" s="222" t="s">
        <v>133</v>
      </c>
    </row>
    <row r="193" s="11" customFormat="1">
      <c r="B193" s="211"/>
      <c r="C193" s="212"/>
      <c r="D193" s="213" t="s">
        <v>141</v>
      </c>
      <c r="E193" s="214" t="s">
        <v>1</v>
      </c>
      <c r="F193" s="215" t="s">
        <v>262</v>
      </c>
      <c r="G193" s="212"/>
      <c r="H193" s="216">
        <v>0.017000000000000001</v>
      </c>
      <c r="I193" s="217"/>
      <c r="J193" s="212"/>
      <c r="K193" s="212"/>
      <c r="L193" s="218"/>
      <c r="M193" s="219"/>
      <c r="N193" s="220"/>
      <c r="O193" s="220"/>
      <c r="P193" s="220"/>
      <c r="Q193" s="220"/>
      <c r="R193" s="220"/>
      <c r="S193" s="220"/>
      <c r="T193" s="221"/>
      <c r="AT193" s="222" t="s">
        <v>141</v>
      </c>
      <c r="AU193" s="222" t="s">
        <v>76</v>
      </c>
      <c r="AV193" s="11" t="s">
        <v>76</v>
      </c>
      <c r="AW193" s="11" t="s">
        <v>30</v>
      </c>
      <c r="AX193" s="11" t="s">
        <v>67</v>
      </c>
      <c r="AY193" s="222" t="s">
        <v>133</v>
      </c>
    </row>
    <row r="194" s="11" customFormat="1">
      <c r="B194" s="211"/>
      <c r="C194" s="212"/>
      <c r="D194" s="213" t="s">
        <v>141</v>
      </c>
      <c r="E194" s="214" t="s">
        <v>1</v>
      </c>
      <c r="F194" s="215" t="s">
        <v>263</v>
      </c>
      <c r="G194" s="212"/>
      <c r="H194" s="216">
        <v>0.017999999999999999</v>
      </c>
      <c r="I194" s="217"/>
      <c r="J194" s="212"/>
      <c r="K194" s="212"/>
      <c r="L194" s="218"/>
      <c r="M194" s="219"/>
      <c r="N194" s="220"/>
      <c r="O194" s="220"/>
      <c r="P194" s="220"/>
      <c r="Q194" s="220"/>
      <c r="R194" s="220"/>
      <c r="S194" s="220"/>
      <c r="T194" s="221"/>
      <c r="AT194" s="222" t="s">
        <v>141</v>
      </c>
      <c r="AU194" s="222" t="s">
        <v>76</v>
      </c>
      <c r="AV194" s="11" t="s">
        <v>76</v>
      </c>
      <c r="AW194" s="11" t="s">
        <v>30</v>
      </c>
      <c r="AX194" s="11" t="s">
        <v>67</v>
      </c>
      <c r="AY194" s="222" t="s">
        <v>133</v>
      </c>
    </row>
    <row r="195" s="12" customFormat="1">
      <c r="B195" s="223"/>
      <c r="C195" s="224"/>
      <c r="D195" s="213" t="s">
        <v>141</v>
      </c>
      <c r="E195" s="225" t="s">
        <v>1</v>
      </c>
      <c r="F195" s="226" t="s">
        <v>148</v>
      </c>
      <c r="G195" s="224"/>
      <c r="H195" s="227">
        <v>0.29399999999999998</v>
      </c>
      <c r="I195" s="228"/>
      <c r="J195" s="224"/>
      <c r="K195" s="224"/>
      <c r="L195" s="229"/>
      <c r="M195" s="230"/>
      <c r="N195" s="231"/>
      <c r="O195" s="231"/>
      <c r="P195" s="231"/>
      <c r="Q195" s="231"/>
      <c r="R195" s="231"/>
      <c r="S195" s="231"/>
      <c r="T195" s="232"/>
      <c r="AT195" s="233" t="s">
        <v>141</v>
      </c>
      <c r="AU195" s="233" t="s">
        <v>76</v>
      </c>
      <c r="AV195" s="12" t="s">
        <v>140</v>
      </c>
      <c r="AW195" s="12" t="s">
        <v>30</v>
      </c>
      <c r="AX195" s="12" t="s">
        <v>74</v>
      </c>
      <c r="AY195" s="233" t="s">
        <v>133</v>
      </c>
    </row>
    <row r="196" s="1" customFormat="1" ht="16.5" customHeight="1">
      <c r="B196" s="36"/>
      <c r="C196" s="199" t="s">
        <v>264</v>
      </c>
      <c r="D196" s="199" t="s">
        <v>135</v>
      </c>
      <c r="E196" s="200" t="s">
        <v>265</v>
      </c>
      <c r="F196" s="201" t="s">
        <v>266</v>
      </c>
      <c r="G196" s="202" t="s">
        <v>197</v>
      </c>
      <c r="H196" s="203">
        <v>6.5999999999999996</v>
      </c>
      <c r="I196" s="204"/>
      <c r="J196" s="205">
        <f>ROUND(I196*H196,2)</f>
        <v>0</v>
      </c>
      <c r="K196" s="201" t="s">
        <v>139</v>
      </c>
      <c r="L196" s="41"/>
      <c r="M196" s="206" t="s">
        <v>1</v>
      </c>
      <c r="N196" s="207" t="s">
        <v>40</v>
      </c>
      <c r="O196" s="77"/>
      <c r="P196" s="208">
        <f>O196*H196</f>
        <v>0</v>
      </c>
      <c r="Q196" s="208">
        <v>0.0066299999999999996</v>
      </c>
      <c r="R196" s="208">
        <f>Q196*H196</f>
        <v>0.043757999999999998</v>
      </c>
      <c r="S196" s="208">
        <v>0</v>
      </c>
      <c r="T196" s="209">
        <f>S196*H196</f>
        <v>0</v>
      </c>
      <c r="AR196" s="15" t="s">
        <v>140</v>
      </c>
      <c r="AT196" s="15" t="s">
        <v>135</v>
      </c>
      <c r="AU196" s="15" t="s">
        <v>76</v>
      </c>
      <c r="AY196" s="15" t="s">
        <v>133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5" t="s">
        <v>140</v>
      </c>
      <c r="BK196" s="210">
        <f>ROUND(I196*H196,2)</f>
        <v>0</v>
      </c>
      <c r="BL196" s="15" t="s">
        <v>140</v>
      </c>
      <c r="BM196" s="15" t="s">
        <v>267</v>
      </c>
    </row>
    <row r="197" s="11" customFormat="1">
      <c r="B197" s="211"/>
      <c r="C197" s="212"/>
      <c r="D197" s="213" t="s">
        <v>141</v>
      </c>
      <c r="E197" s="214" t="s">
        <v>1</v>
      </c>
      <c r="F197" s="215" t="s">
        <v>268</v>
      </c>
      <c r="G197" s="212"/>
      <c r="H197" s="216">
        <v>6.5999999999999996</v>
      </c>
      <c r="I197" s="217"/>
      <c r="J197" s="212"/>
      <c r="K197" s="212"/>
      <c r="L197" s="218"/>
      <c r="M197" s="219"/>
      <c r="N197" s="220"/>
      <c r="O197" s="220"/>
      <c r="P197" s="220"/>
      <c r="Q197" s="220"/>
      <c r="R197" s="220"/>
      <c r="S197" s="220"/>
      <c r="T197" s="221"/>
      <c r="AT197" s="222" t="s">
        <v>141</v>
      </c>
      <c r="AU197" s="222" t="s">
        <v>76</v>
      </c>
      <c r="AV197" s="11" t="s">
        <v>76</v>
      </c>
      <c r="AW197" s="11" t="s">
        <v>30</v>
      </c>
      <c r="AX197" s="11" t="s">
        <v>67</v>
      </c>
      <c r="AY197" s="222" t="s">
        <v>133</v>
      </c>
    </row>
    <row r="198" s="12" customFormat="1">
      <c r="B198" s="223"/>
      <c r="C198" s="224"/>
      <c r="D198" s="213" t="s">
        <v>141</v>
      </c>
      <c r="E198" s="225" t="s">
        <v>1</v>
      </c>
      <c r="F198" s="226" t="s">
        <v>148</v>
      </c>
      <c r="G198" s="224"/>
      <c r="H198" s="227">
        <v>6.5999999999999996</v>
      </c>
      <c r="I198" s="228"/>
      <c r="J198" s="224"/>
      <c r="K198" s="224"/>
      <c r="L198" s="229"/>
      <c r="M198" s="230"/>
      <c r="N198" s="231"/>
      <c r="O198" s="231"/>
      <c r="P198" s="231"/>
      <c r="Q198" s="231"/>
      <c r="R198" s="231"/>
      <c r="S198" s="231"/>
      <c r="T198" s="232"/>
      <c r="AT198" s="233" t="s">
        <v>141</v>
      </c>
      <c r="AU198" s="233" t="s">
        <v>76</v>
      </c>
      <c r="AV198" s="12" t="s">
        <v>140</v>
      </c>
      <c r="AW198" s="12" t="s">
        <v>30</v>
      </c>
      <c r="AX198" s="12" t="s">
        <v>74</v>
      </c>
      <c r="AY198" s="233" t="s">
        <v>133</v>
      </c>
    </row>
    <row r="199" s="1" customFormat="1" ht="16.5" customHeight="1">
      <c r="B199" s="36"/>
      <c r="C199" s="199" t="s">
        <v>204</v>
      </c>
      <c r="D199" s="199" t="s">
        <v>135</v>
      </c>
      <c r="E199" s="200" t="s">
        <v>269</v>
      </c>
      <c r="F199" s="201" t="s">
        <v>270</v>
      </c>
      <c r="G199" s="202" t="s">
        <v>197</v>
      </c>
      <c r="H199" s="203">
        <v>6.5999999999999996</v>
      </c>
      <c r="I199" s="204"/>
      <c r="J199" s="205">
        <f>ROUND(I199*H199,2)</f>
        <v>0</v>
      </c>
      <c r="K199" s="201" t="s">
        <v>139</v>
      </c>
      <c r="L199" s="41"/>
      <c r="M199" s="206" t="s">
        <v>1</v>
      </c>
      <c r="N199" s="207" t="s">
        <v>40</v>
      </c>
      <c r="O199" s="77"/>
      <c r="P199" s="208">
        <f>O199*H199</f>
        <v>0</v>
      </c>
      <c r="Q199" s="208">
        <v>0</v>
      </c>
      <c r="R199" s="208">
        <f>Q199*H199</f>
        <v>0</v>
      </c>
      <c r="S199" s="208">
        <v>0</v>
      </c>
      <c r="T199" s="209">
        <f>S199*H199</f>
        <v>0</v>
      </c>
      <c r="AR199" s="15" t="s">
        <v>140</v>
      </c>
      <c r="AT199" s="15" t="s">
        <v>135</v>
      </c>
      <c r="AU199" s="15" t="s">
        <v>76</v>
      </c>
      <c r="AY199" s="15" t="s">
        <v>133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5" t="s">
        <v>140</v>
      </c>
      <c r="BK199" s="210">
        <f>ROUND(I199*H199,2)</f>
        <v>0</v>
      </c>
      <c r="BL199" s="15" t="s">
        <v>140</v>
      </c>
      <c r="BM199" s="15" t="s">
        <v>271</v>
      </c>
    </row>
    <row r="200" s="1" customFormat="1" ht="16.5" customHeight="1">
      <c r="B200" s="36"/>
      <c r="C200" s="199" t="s">
        <v>272</v>
      </c>
      <c r="D200" s="199" t="s">
        <v>135</v>
      </c>
      <c r="E200" s="200" t="s">
        <v>273</v>
      </c>
      <c r="F200" s="201" t="s">
        <v>274</v>
      </c>
      <c r="G200" s="202" t="s">
        <v>197</v>
      </c>
      <c r="H200" s="203">
        <v>1.5</v>
      </c>
      <c r="I200" s="204"/>
      <c r="J200" s="205">
        <f>ROUND(I200*H200,2)</f>
        <v>0</v>
      </c>
      <c r="K200" s="201" t="s">
        <v>139</v>
      </c>
      <c r="L200" s="41"/>
      <c r="M200" s="206" t="s">
        <v>1</v>
      </c>
      <c r="N200" s="207" t="s">
        <v>40</v>
      </c>
      <c r="O200" s="77"/>
      <c r="P200" s="208">
        <f>O200*H200</f>
        <v>0</v>
      </c>
      <c r="Q200" s="208">
        <v>0.0013400000000000001</v>
      </c>
      <c r="R200" s="208">
        <f>Q200*H200</f>
        <v>0.0020100000000000001</v>
      </c>
      <c r="S200" s="208">
        <v>0</v>
      </c>
      <c r="T200" s="209">
        <f>S200*H200</f>
        <v>0</v>
      </c>
      <c r="AR200" s="15" t="s">
        <v>140</v>
      </c>
      <c r="AT200" s="15" t="s">
        <v>135</v>
      </c>
      <c r="AU200" s="15" t="s">
        <v>76</v>
      </c>
      <c r="AY200" s="15" t="s">
        <v>133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5" t="s">
        <v>140</v>
      </c>
      <c r="BK200" s="210">
        <f>ROUND(I200*H200,2)</f>
        <v>0</v>
      </c>
      <c r="BL200" s="15" t="s">
        <v>140</v>
      </c>
      <c r="BM200" s="15" t="s">
        <v>275</v>
      </c>
    </row>
    <row r="201" s="11" customFormat="1">
      <c r="B201" s="211"/>
      <c r="C201" s="212"/>
      <c r="D201" s="213" t="s">
        <v>141</v>
      </c>
      <c r="E201" s="214" t="s">
        <v>1</v>
      </c>
      <c r="F201" s="215" t="s">
        <v>276</v>
      </c>
      <c r="G201" s="212"/>
      <c r="H201" s="216">
        <v>1.5</v>
      </c>
      <c r="I201" s="217"/>
      <c r="J201" s="212"/>
      <c r="K201" s="212"/>
      <c r="L201" s="218"/>
      <c r="M201" s="219"/>
      <c r="N201" s="220"/>
      <c r="O201" s="220"/>
      <c r="P201" s="220"/>
      <c r="Q201" s="220"/>
      <c r="R201" s="220"/>
      <c r="S201" s="220"/>
      <c r="T201" s="221"/>
      <c r="AT201" s="222" t="s">
        <v>141</v>
      </c>
      <c r="AU201" s="222" t="s">
        <v>76</v>
      </c>
      <c r="AV201" s="11" t="s">
        <v>76</v>
      </c>
      <c r="AW201" s="11" t="s">
        <v>30</v>
      </c>
      <c r="AX201" s="11" t="s">
        <v>67</v>
      </c>
      <c r="AY201" s="222" t="s">
        <v>133</v>
      </c>
    </row>
    <row r="202" s="12" customFormat="1">
      <c r="B202" s="223"/>
      <c r="C202" s="224"/>
      <c r="D202" s="213" t="s">
        <v>141</v>
      </c>
      <c r="E202" s="225" t="s">
        <v>1</v>
      </c>
      <c r="F202" s="226" t="s">
        <v>148</v>
      </c>
      <c r="G202" s="224"/>
      <c r="H202" s="227">
        <v>1.5</v>
      </c>
      <c r="I202" s="228"/>
      <c r="J202" s="224"/>
      <c r="K202" s="224"/>
      <c r="L202" s="229"/>
      <c r="M202" s="230"/>
      <c r="N202" s="231"/>
      <c r="O202" s="231"/>
      <c r="P202" s="231"/>
      <c r="Q202" s="231"/>
      <c r="R202" s="231"/>
      <c r="S202" s="231"/>
      <c r="T202" s="232"/>
      <c r="AT202" s="233" t="s">
        <v>141</v>
      </c>
      <c r="AU202" s="233" t="s">
        <v>76</v>
      </c>
      <c r="AV202" s="12" t="s">
        <v>140</v>
      </c>
      <c r="AW202" s="12" t="s">
        <v>30</v>
      </c>
      <c r="AX202" s="12" t="s">
        <v>74</v>
      </c>
      <c r="AY202" s="233" t="s">
        <v>133</v>
      </c>
    </row>
    <row r="203" s="1" customFormat="1" ht="16.5" customHeight="1">
      <c r="B203" s="36"/>
      <c r="C203" s="199" t="s">
        <v>209</v>
      </c>
      <c r="D203" s="199" t="s">
        <v>135</v>
      </c>
      <c r="E203" s="200" t="s">
        <v>277</v>
      </c>
      <c r="F203" s="201" t="s">
        <v>278</v>
      </c>
      <c r="G203" s="202" t="s">
        <v>197</v>
      </c>
      <c r="H203" s="203">
        <v>1.5</v>
      </c>
      <c r="I203" s="204"/>
      <c r="J203" s="205">
        <f>ROUND(I203*H203,2)</f>
        <v>0</v>
      </c>
      <c r="K203" s="201" t="s">
        <v>139</v>
      </c>
      <c r="L203" s="41"/>
      <c r="M203" s="206" t="s">
        <v>1</v>
      </c>
      <c r="N203" s="207" t="s">
        <v>40</v>
      </c>
      <c r="O203" s="77"/>
      <c r="P203" s="208">
        <f>O203*H203</f>
        <v>0</v>
      </c>
      <c r="Q203" s="208">
        <v>0</v>
      </c>
      <c r="R203" s="208">
        <f>Q203*H203</f>
        <v>0</v>
      </c>
      <c r="S203" s="208">
        <v>0</v>
      </c>
      <c r="T203" s="209">
        <f>S203*H203</f>
        <v>0</v>
      </c>
      <c r="AR203" s="15" t="s">
        <v>140</v>
      </c>
      <c r="AT203" s="15" t="s">
        <v>135</v>
      </c>
      <c r="AU203" s="15" t="s">
        <v>76</v>
      </c>
      <c r="AY203" s="15" t="s">
        <v>133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5" t="s">
        <v>140</v>
      </c>
      <c r="BK203" s="210">
        <f>ROUND(I203*H203,2)</f>
        <v>0</v>
      </c>
      <c r="BL203" s="15" t="s">
        <v>140</v>
      </c>
      <c r="BM203" s="15" t="s">
        <v>279</v>
      </c>
    </row>
    <row r="204" s="1" customFormat="1" ht="16.5" customHeight="1">
      <c r="B204" s="36"/>
      <c r="C204" s="199" t="s">
        <v>280</v>
      </c>
      <c r="D204" s="199" t="s">
        <v>135</v>
      </c>
      <c r="E204" s="200" t="s">
        <v>281</v>
      </c>
      <c r="F204" s="201" t="s">
        <v>282</v>
      </c>
      <c r="G204" s="202" t="s">
        <v>165</v>
      </c>
      <c r="H204" s="203">
        <v>0.055</v>
      </c>
      <c r="I204" s="204"/>
      <c r="J204" s="205">
        <f>ROUND(I204*H204,2)</f>
        <v>0</v>
      </c>
      <c r="K204" s="201" t="s">
        <v>139</v>
      </c>
      <c r="L204" s="41"/>
      <c r="M204" s="206" t="s">
        <v>1</v>
      </c>
      <c r="N204" s="207" t="s">
        <v>40</v>
      </c>
      <c r="O204" s="77"/>
      <c r="P204" s="208">
        <f>O204*H204</f>
        <v>0</v>
      </c>
      <c r="Q204" s="208">
        <v>1.05464</v>
      </c>
      <c r="R204" s="208">
        <f>Q204*H204</f>
        <v>0.0580052</v>
      </c>
      <c r="S204" s="208">
        <v>0</v>
      </c>
      <c r="T204" s="209">
        <f>S204*H204</f>
        <v>0</v>
      </c>
      <c r="AR204" s="15" t="s">
        <v>140</v>
      </c>
      <c r="AT204" s="15" t="s">
        <v>135</v>
      </c>
      <c r="AU204" s="15" t="s">
        <v>76</v>
      </c>
      <c r="AY204" s="15" t="s">
        <v>133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5" t="s">
        <v>140</v>
      </c>
      <c r="BK204" s="210">
        <f>ROUND(I204*H204,2)</f>
        <v>0</v>
      </c>
      <c r="BL204" s="15" t="s">
        <v>140</v>
      </c>
      <c r="BM204" s="15" t="s">
        <v>283</v>
      </c>
    </row>
    <row r="205" s="11" customFormat="1">
      <c r="B205" s="211"/>
      <c r="C205" s="212"/>
      <c r="D205" s="213" t="s">
        <v>141</v>
      </c>
      <c r="E205" s="214" t="s">
        <v>1</v>
      </c>
      <c r="F205" s="215" t="s">
        <v>284</v>
      </c>
      <c r="G205" s="212"/>
      <c r="H205" s="216">
        <v>0.042000000000000003</v>
      </c>
      <c r="I205" s="217"/>
      <c r="J205" s="212"/>
      <c r="K205" s="212"/>
      <c r="L205" s="218"/>
      <c r="M205" s="219"/>
      <c r="N205" s="220"/>
      <c r="O205" s="220"/>
      <c r="P205" s="220"/>
      <c r="Q205" s="220"/>
      <c r="R205" s="220"/>
      <c r="S205" s="220"/>
      <c r="T205" s="221"/>
      <c r="AT205" s="222" t="s">
        <v>141</v>
      </c>
      <c r="AU205" s="222" t="s">
        <v>76</v>
      </c>
      <c r="AV205" s="11" t="s">
        <v>76</v>
      </c>
      <c r="AW205" s="11" t="s">
        <v>30</v>
      </c>
      <c r="AX205" s="11" t="s">
        <v>67</v>
      </c>
      <c r="AY205" s="222" t="s">
        <v>133</v>
      </c>
    </row>
    <row r="206" s="11" customFormat="1">
      <c r="B206" s="211"/>
      <c r="C206" s="212"/>
      <c r="D206" s="213" t="s">
        <v>141</v>
      </c>
      <c r="E206" s="214" t="s">
        <v>1</v>
      </c>
      <c r="F206" s="215" t="s">
        <v>285</v>
      </c>
      <c r="G206" s="212"/>
      <c r="H206" s="216">
        <v>0.012999999999999999</v>
      </c>
      <c r="I206" s="217"/>
      <c r="J206" s="212"/>
      <c r="K206" s="212"/>
      <c r="L206" s="218"/>
      <c r="M206" s="219"/>
      <c r="N206" s="220"/>
      <c r="O206" s="220"/>
      <c r="P206" s="220"/>
      <c r="Q206" s="220"/>
      <c r="R206" s="220"/>
      <c r="S206" s="220"/>
      <c r="T206" s="221"/>
      <c r="AT206" s="222" t="s">
        <v>141</v>
      </c>
      <c r="AU206" s="222" t="s">
        <v>76</v>
      </c>
      <c r="AV206" s="11" t="s">
        <v>76</v>
      </c>
      <c r="AW206" s="11" t="s">
        <v>30</v>
      </c>
      <c r="AX206" s="11" t="s">
        <v>67</v>
      </c>
      <c r="AY206" s="222" t="s">
        <v>133</v>
      </c>
    </row>
    <row r="207" s="12" customFormat="1">
      <c r="B207" s="223"/>
      <c r="C207" s="224"/>
      <c r="D207" s="213" t="s">
        <v>141</v>
      </c>
      <c r="E207" s="225" t="s">
        <v>1</v>
      </c>
      <c r="F207" s="226" t="s">
        <v>148</v>
      </c>
      <c r="G207" s="224"/>
      <c r="H207" s="227">
        <v>0.055</v>
      </c>
      <c r="I207" s="228"/>
      <c r="J207" s="224"/>
      <c r="K207" s="224"/>
      <c r="L207" s="229"/>
      <c r="M207" s="230"/>
      <c r="N207" s="231"/>
      <c r="O207" s="231"/>
      <c r="P207" s="231"/>
      <c r="Q207" s="231"/>
      <c r="R207" s="231"/>
      <c r="S207" s="231"/>
      <c r="T207" s="232"/>
      <c r="AT207" s="233" t="s">
        <v>141</v>
      </c>
      <c r="AU207" s="233" t="s">
        <v>76</v>
      </c>
      <c r="AV207" s="12" t="s">
        <v>140</v>
      </c>
      <c r="AW207" s="12" t="s">
        <v>30</v>
      </c>
      <c r="AX207" s="12" t="s">
        <v>74</v>
      </c>
      <c r="AY207" s="233" t="s">
        <v>133</v>
      </c>
    </row>
    <row r="208" s="1" customFormat="1" ht="16.5" customHeight="1">
      <c r="B208" s="36"/>
      <c r="C208" s="199" t="s">
        <v>216</v>
      </c>
      <c r="D208" s="199" t="s">
        <v>135</v>
      </c>
      <c r="E208" s="200" t="s">
        <v>286</v>
      </c>
      <c r="F208" s="201" t="s">
        <v>287</v>
      </c>
      <c r="G208" s="202" t="s">
        <v>138</v>
      </c>
      <c r="H208" s="203">
        <v>0.53100000000000003</v>
      </c>
      <c r="I208" s="204"/>
      <c r="J208" s="205">
        <f>ROUND(I208*H208,2)</f>
        <v>0</v>
      </c>
      <c r="K208" s="201" t="s">
        <v>139</v>
      </c>
      <c r="L208" s="41"/>
      <c r="M208" s="206" t="s">
        <v>1</v>
      </c>
      <c r="N208" s="207" t="s">
        <v>40</v>
      </c>
      <c r="O208" s="77"/>
      <c r="P208" s="208">
        <f>O208*H208</f>
        <v>0</v>
      </c>
      <c r="Q208" s="208">
        <v>2.45336</v>
      </c>
      <c r="R208" s="208">
        <f>Q208*H208</f>
        <v>1.30273416</v>
      </c>
      <c r="S208" s="208">
        <v>0</v>
      </c>
      <c r="T208" s="209">
        <f>S208*H208</f>
        <v>0</v>
      </c>
      <c r="AR208" s="15" t="s">
        <v>140</v>
      </c>
      <c r="AT208" s="15" t="s">
        <v>135</v>
      </c>
      <c r="AU208" s="15" t="s">
        <v>76</v>
      </c>
      <c r="AY208" s="15" t="s">
        <v>133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5" t="s">
        <v>140</v>
      </c>
      <c r="BK208" s="210">
        <f>ROUND(I208*H208,2)</f>
        <v>0</v>
      </c>
      <c r="BL208" s="15" t="s">
        <v>140</v>
      </c>
      <c r="BM208" s="15" t="s">
        <v>288</v>
      </c>
    </row>
    <row r="209" s="11" customFormat="1">
      <c r="B209" s="211"/>
      <c r="C209" s="212"/>
      <c r="D209" s="213" t="s">
        <v>141</v>
      </c>
      <c r="E209" s="214" t="s">
        <v>1</v>
      </c>
      <c r="F209" s="215" t="s">
        <v>289</v>
      </c>
      <c r="G209" s="212"/>
      <c r="H209" s="216">
        <v>0.53100000000000003</v>
      </c>
      <c r="I209" s="217"/>
      <c r="J209" s="212"/>
      <c r="K209" s="212"/>
      <c r="L209" s="218"/>
      <c r="M209" s="219"/>
      <c r="N209" s="220"/>
      <c r="O209" s="220"/>
      <c r="P209" s="220"/>
      <c r="Q209" s="220"/>
      <c r="R209" s="220"/>
      <c r="S209" s="220"/>
      <c r="T209" s="221"/>
      <c r="AT209" s="222" t="s">
        <v>141</v>
      </c>
      <c r="AU209" s="222" t="s">
        <v>76</v>
      </c>
      <c r="AV209" s="11" t="s">
        <v>76</v>
      </c>
      <c r="AW209" s="11" t="s">
        <v>30</v>
      </c>
      <c r="AX209" s="11" t="s">
        <v>67</v>
      </c>
      <c r="AY209" s="222" t="s">
        <v>133</v>
      </c>
    </row>
    <row r="210" s="12" customFormat="1">
      <c r="B210" s="223"/>
      <c r="C210" s="224"/>
      <c r="D210" s="213" t="s">
        <v>141</v>
      </c>
      <c r="E210" s="225" t="s">
        <v>1</v>
      </c>
      <c r="F210" s="226" t="s">
        <v>148</v>
      </c>
      <c r="G210" s="224"/>
      <c r="H210" s="227">
        <v>0.53100000000000003</v>
      </c>
      <c r="I210" s="228"/>
      <c r="J210" s="224"/>
      <c r="K210" s="224"/>
      <c r="L210" s="229"/>
      <c r="M210" s="230"/>
      <c r="N210" s="231"/>
      <c r="O210" s="231"/>
      <c r="P210" s="231"/>
      <c r="Q210" s="231"/>
      <c r="R210" s="231"/>
      <c r="S210" s="231"/>
      <c r="T210" s="232"/>
      <c r="AT210" s="233" t="s">
        <v>141</v>
      </c>
      <c r="AU210" s="233" t="s">
        <v>76</v>
      </c>
      <c r="AV210" s="12" t="s">
        <v>140</v>
      </c>
      <c r="AW210" s="12" t="s">
        <v>30</v>
      </c>
      <c r="AX210" s="12" t="s">
        <v>74</v>
      </c>
      <c r="AY210" s="233" t="s">
        <v>133</v>
      </c>
    </row>
    <row r="211" s="10" customFormat="1" ht="22.8" customHeight="1">
      <c r="B211" s="183"/>
      <c r="C211" s="184"/>
      <c r="D211" s="185" t="s">
        <v>66</v>
      </c>
      <c r="E211" s="197" t="s">
        <v>161</v>
      </c>
      <c r="F211" s="197" t="s">
        <v>290</v>
      </c>
      <c r="G211" s="184"/>
      <c r="H211" s="184"/>
      <c r="I211" s="187"/>
      <c r="J211" s="198">
        <f>BK211</f>
        <v>0</v>
      </c>
      <c r="K211" s="184"/>
      <c r="L211" s="189"/>
      <c r="M211" s="190"/>
      <c r="N211" s="191"/>
      <c r="O211" s="191"/>
      <c r="P211" s="192">
        <f>SUM(P212:P223)</f>
        <v>0</v>
      </c>
      <c r="Q211" s="191"/>
      <c r="R211" s="192">
        <f>SUM(R212:R223)</f>
        <v>20.082221899999997</v>
      </c>
      <c r="S211" s="191"/>
      <c r="T211" s="193">
        <f>SUM(T212:T223)</f>
        <v>0</v>
      </c>
      <c r="AR211" s="194" t="s">
        <v>74</v>
      </c>
      <c r="AT211" s="195" t="s">
        <v>66</v>
      </c>
      <c r="AU211" s="195" t="s">
        <v>74</v>
      </c>
      <c r="AY211" s="194" t="s">
        <v>133</v>
      </c>
      <c r="BK211" s="196">
        <f>SUM(BK212:BK223)</f>
        <v>0</v>
      </c>
    </row>
    <row r="212" s="1" customFormat="1" ht="16.5" customHeight="1">
      <c r="B212" s="36"/>
      <c r="C212" s="199" t="s">
        <v>291</v>
      </c>
      <c r="D212" s="199" t="s">
        <v>135</v>
      </c>
      <c r="E212" s="200" t="s">
        <v>292</v>
      </c>
      <c r="F212" s="201" t="s">
        <v>293</v>
      </c>
      <c r="G212" s="202" t="s">
        <v>197</v>
      </c>
      <c r="H212" s="203">
        <v>27.789999999999999</v>
      </c>
      <c r="I212" s="204"/>
      <c r="J212" s="205">
        <f>ROUND(I212*H212,2)</f>
        <v>0</v>
      </c>
      <c r="K212" s="201" t="s">
        <v>139</v>
      </c>
      <c r="L212" s="41"/>
      <c r="M212" s="206" t="s">
        <v>1</v>
      </c>
      <c r="N212" s="207" t="s">
        <v>40</v>
      </c>
      <c r="O212" s="77"/>
      <c r="P212" s="208">
        <f>O212*H212</f>
        <v>0</v>
      </c>
      <c r="Q212" s="208">
        <v>0.30360999999999999</v>
      </c>
      <c r="R212" s="208">
        <f>Q212*H212</f>
        <v>8.4373218999999988</v>
      </c>
      <c r="S212" s="208">
        <v>0</v>
      </c>
      <c r="T212" s="209">
        <f>S212*H212</f>
        <v>0</v>
      </c>
      <c r="AR212" s="15" t="s">
        <v>140</v>
      </c>
      <c r="AT212" s="15" t="s">
        <v>135</v>
      </c>
      <c r="AU212" s="15" t="s">
        <v>76</v>
      </c>
      <c r="AY212" s="15" t="s">
        <v>133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5" t="s">
        <v>140</v>
      </c>
      <c r="BK212" s="210">
        <f>ROUND(I212*H212,2)</f>
        <v>0</v>
      </c>
      <c r="BL212" s="15" t="s">
        <v>140</v>
      </c>
      <c r="BM212" s="15" t="s">
        <v>294</v>
      </c>
    </row>
    <row r="213" s="11" customFormat="1">
      <c r="B213" s="211"/>
      <c r="C213" s="212"/>
      <c r="D213" s="213" t="s">
        <v>141</v>
      </c>
      <c r="E213" s="214" t="s">
        <v>1</v>
      </c>
      <c r="F213" s="215" t="s">
        <v>295</v>
      </c>
      <c r="G213" s="212"/>
      <c r="H213" s="216">
        <v>1.1399999999999999</v>
      </c>
      <c r="I213" s="217"/>
      <c r="J213" s="212"/>
      <c r="K213" s="212"/>
      <c r="L213" s="218"/>
      <c r="M213" s="219"/>
      <c r="N213" s="220"/>
      <c r="O213" s="220"/>
      <c r="P213" s="220"/>
      <c r="Q213" s="220"/>
      <c r="R213" s="220"/>
      <c r="S213" s="220"/>
      <c r="T213" s="221"/>
      <c r="AT213" s="222" t="s">
        <v>141</v>
      </c>
      <c r="AU213" s="222" t="s">
        <v>76</v>
      </c>
      <c r="AV213" s="11" t="s">
        <v>76</v>
      </c>
      <c r="AW213" s="11" t="s">
        <v>30</v>
      </c>
      <c r="AX213" s="11" t="s">
        <v>67</v>
      </c>
      <c r="AY213" s="222" t="s">
        <v>133</v>
      </c>
    </row>
    <row r="214" s="11" customFormat="1">
      <c r="B214" s="211"/>
      <c r="C214" s="212"/>
      <c r="D214" s="213" t="s">
        <v>141</v>
      </c>
      <c r="E214" s="214" t="s">
        <v>1</v>
      </c>
      <c r="F214" s="215" t="s">
        <v>296</v>
      </c>
      <c r="G214" s="212"/>
      <c r="H214" s="216">
        <v>14.050000000000001</v>
      </c>
      <c r="I214" s="217"/>
      <c r="J214" s="212"/>
      <c r="K214" s="212"/>
      <c r="L214" s="218"/>
      <c r="M214" s="219"/>
      <c r="N214" s="220"/>
      <c r="O214" s="220"/>
      <c r="P214" s="220"/>
      <c r="Q214" s="220"/>
      <c r="R214" s="220"/>
      <c r="S214" s="220"/>
      <c r="T214" s="221"/>
      <c r="AT214" s="222" t="s">
        <v>141</v>
      </c>
      <c r="AU214" s="222" t="s">
        <v>76</v>
      </c>
      <c r="AV214" s="11" t="s">
        <v>76</v>
      </c>
      <c r="AW214" s="11" t="s">
        <v>30</v>
      </c>
      <c r="AX214" s="11" t="s">
        <v>67</v>
      </c>
      <c r="AY214" s="222" t="s">
        <v>133</v>
      </c>
    </row>
    <row r="215" s="11" customFormat="1">
      <c r="B215" s="211"/>
      <c r="C215" s="212"/>
      <c r="D215" s="213" t="s">
        <v>141</v>
      </c>
      <c r="E215" s="214" t="s">
        <v>1</v>
      </c>
      <c r="F215" s="215" t="s">
        <v>297</v>
      </c>
      <c r="G215" s="212"/>
      <c r="H215" s="216">
        <v>12.6</v>
      </c>
      <c r="I215" s="217"/>
      <c r="J215" s="212"/>
      <c r="K215" s="212"/>
      <c r="L215" s="218"/>
      <c r="M215" s="219"/>
      <c r="N215" s="220"/>
      <c r="O215" s="220"/>
      <c r="P215" s="220"/>
      <c r="Q215" s="220"/>
      <c r="R215" s="220"/>
      <c r="S215" s="220"/>
      <c r="T215" s="221"/>
      <c r="AT215" s="222" t="s">
        <v>141</v>
      </c>
      <c r="AU215" s="222" t="s">
        <v>76</v>
      </c>
      <c r="AV215" s="11" t="s">
        <v>76</v>
      </c>
      <c r="AW215" s="11" t="s">
        <v>30</v>
      </c>
      <c r="AX215" s="11" t="s">
        <v>67</v>
      </c>
      <c r="AY215" s="222" t="s">
        <v>133</v>
      </c>
    </row>
    <row r="216" s="12" customFormat="1">
      <c r="B216" s="223"/>
      <c r="C216" s="224"/>
      <c r="D216" s="213" t="s">
        <v>141</v>
      </c>
      <c r="E216" s="225" t="s">
        <v>1</v>
      </c>
      <c r="F216" s="226" t="s">
        <v>148</v>
      </c>
      <c r="G216" s="224"/>
      <c r="H216" s="227">
        <v>27.789999999999999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AT216" s="233" t="s">
        <v>141</v>
      </c>
      <c r="AU216" s="233" t="s">
        <v>76</v>
      </c>
      <c r="AV216" s="12" t="s">
        <v>140</v>
      </c>
      <c r="AW216" s="12" t="s">
        <v>30</v>
      </c>
      <c r="AX216" s="12" t="s">
        <v>74</v>
      </c>
      <c r="AY216" s="233" t="s">
        <v>133</v>
      </c>
    </row>
    <row r="217" s="1" customFormat="1" ht="16.5" customHeight="1">
      <c r="B217" s="36"/>
      <c r="C217" s="199" t="s">
        <v>219</v>
      </c>
      <c r="D217" s="199" t="s">
        <v>135</v>
      </c>
      <c r="E217" s="200" t="s">
        <v>298</v>
      </c>
      <c r="F217" s="201" t="s">
        <v>299</v>
      </c>
      <c r="G217" s="202" t="s">
        <v>197</v>
      </c>
      <c r="H217" s="203">
        <v>16</v>
      </c>
      <c r="I217" s="204"/>
      <c r="J217" s="205">
        <f>ROUND(I217*H217,2)</f>
        <v>0</v>
      </c>
      <c r="K217" s="201" t="s">
        <v>139</v>
      </c>
      <c r="L217" s="41"/>
      <c r="M217" s="206" t="s">
        <v>1</v>
      </c>
      <c r="N217" s="207" t="s">
        <v>40</v>
      </c>
      <c r="O217" s="77"/>
      <c r="P217" s="208">
        <f>O217*H217</f>
        <v>0</v>
      </c>
      <c r="Q217" s="208">
        <v>0.098199999999999996</v>
      </c>
      <c r="R217" s="208">
        <f>Q217*H217</f>
        <v>1.5711999999999999</v>
      </c>
      <c r="S217" s="208">
        <v>0</v>
      </c>
      <c r="T217" s="209">
        <f>S217*H217</f>
        <v>0</v>
      </c>
      <c r="AR217" s="15" t="s">
        <v>140</v>
      </c>
      <c r="AT217" s="15" t="s">
        <v>135</v>
      </c>
      <c r="AU217" s="15" t="s">
        <v>76</v>
      </c>
      <c r="AY217" s="15" t="s">
        <v>133</v>
      </c>
      <c r="BE217" s="210">
        <f>IF(N217="základní",J217,0)</f>
        <v>0</v>
      </c>
      <c r="BF217" s="210">
        <f>IF(N217="snížená",J217,0)</f>
        <v>0</v>
      </c>
      <c r="BG217" s="210">
        <f>IF(N217="zákl. přenesená",J217,0)</f>
        <v>0</v>
      </c>
      <c r="BH217" s="210">
        <f>IF(N217="sníž. přenesená",J217,0)</f>
        <v>0</v>
      </c>
      <c r="BI217" s="210">
        <f>IF(N217="nulová",J217,0)</f>
        <v>0</v>
      </c>
      <c r="BJ217" s="15" t="s">
        <v>140</v>
      </c>
      <c r="BK217" s="210">
        <f>ROUND(I217*H217,2)</f>
        <v>0</v>
      </c>
      <c r="BL217" s="15" t="s">
        <v>140</v>
      </c>
      <c r="BM217" s="15" t="s">
        <v>300</v>
      </c>
    </row>
    <row r="218" s="11" customFormat="1">
      <c r="B218" s="211"/>
      <c r="C218" s="212"/>
      <c r="D218" s="213" t="s">
        <v>141</v>
      </c>
      <c r="E218" s="214" t="s">
        <v>1</v>
      </c>
      <c r="F218" s="215" t="s">
        <v>301</v>
      </c>
      <c r="G218" s="212"/>
      <c r="H218" s="216">
        <v>16</v>
      </c>
      <c r="I218" s="217"/>
      <c r="J218" s="212"/>
      <c r="K218" s="212"/>
      <c r="L218" s="218"/>
      <c r="M218" s="219"/>
      <c r="N218" s="220"/>
      <c r="O218" s="220"/>
      <c r="P218" s="220"/>
      <c r="Q218" s="220"/>
      <c r="R218" s="220"/>
      <c r="S218" s="220"/>
      <c r="T218" s="221"/>
      <c r="AT218" s="222" t="s">
        <v>141</v>
      </c>
      <c r="AU218" s="222" t="s">
        <v>76</v>
      </c>
      <c r="AV218" s="11" t="s">
        <v>76</v>
      </c>
      <c r="AW218" s="11" t="s">
        <v>30</v>
      </c>
      <c r="AX218" s="11" t="s">
        <v>67</v>
      </c>
      <c r="AY218" s="222" t="s">
        <v>133</v>
      </c>
    </row>
    <row r="219" s="12" customFormat="1">
      <c r="B219" s="223"/>
      <c r="C219" s="224"/>
      <c r="D219" s="213" t="s">
        <v>141</v>
      </c>
      <c r="E219" s="225" t="s">
        <v>1</v>
      </c>
      <c r="F219" s="226" t="s">
        <v>148</v>
      </c>
      <c r="G219" s="224"/>
      <c r="H219" s="227">
        <v>16</v>
      </c>
      <c r="I219" s="228"/>
      <c r="J219" s="224"/>
      <c r="K219" s="224"/>
      <c r="L219" s="229"/>
      <c r="M219" s="230"/>
      <c r="N219" s="231"/>
      <c r="O219" s="231"/>
      <c r="P219" s="231"/>
      <c r="Q219" s="231"/>
      <c r="R219" s="231"/>
      <c r="S219" s="231"/>
      <c r="T219" s="232"/>
      <c r="AT219" s="233" t="s">
        <v>141</v>
      </c>
      <c r="AU219" s="233" t="s">
        <v>76</v>
      </c>
      <c r="AV219" s="12" t="s">
        <v>140</v>
      </c>
      <c r="AW219" s="12" t="s">
        <v>30</v>
      </c>
      <c r="AX219" s="12" t="s">
        <v>74</v>
      </c>
      <c r="AY219" s="233" t="s">
        <v>133</v>
      </c>
    </row>
    <row r="220" s="1" customFormat="1" ht="16.5" customHeight="1">
      <c r="B220" s="36"/>
      <c r="C220" s="199" t="s">
        <v>302</v>
      </c>
      <c r="D220" s="199" t="s">
        <v>135</v>
      </c>
      <c r="E220" s="200" t="s">
        <v>303</v>
      </c>
      <c r="F220" s="201" t="s">
        <v>304</v>
      </c>
      <c r="G220" s="202" t="s">
        <v>197</v>
      </c>
      <c r="H220" s="203">
        <v>26.649999999999999</v>
      </c>
      <c r="I220" s="204"/>
      <c r="J220" s="205">
        <f>ROUND(I220*H220,2)</f>
        <v>0</v>
      </c>
      <c r="K220" s="201" t="s">
        <v>139</v>
      </c>
      <c r="L220" s="41"/>
      <c r="M220" s="206" t="s">
        <v>1</v>
      </c>
      <c r="N220" s="207" t="s">
        <v>40</v>
      </c>
      <c r="O220" s="77"/>
      <c r="P220" s="208">
        <f>O220*H220</f>
        <v>0</v>
      </c>
      <c r="Q220" s="208">
        <v>0.378</v>
      </c>
      <c r="R220" s="208">
        <f>Q220*H220</f>
        <v>10.073699999999999</v>
      </c>
      <c r="S220" s="208">
        <v>0</v>
      </c>
      <c r="T220" s="209">
        <f>S220*H220</f>
        <v>0</v>
      </c>
      <c r="AR220" s="15" t="s">
        <v>140</v>
      </c>
      <c r="AT220" s="15" t="s">
        <v>135</v>
      </c>
      <c r="AU220" s="15" t="s">
        <v>76</v>
      </c>
      <c r="AY220" s="15" t="s">
        <v>133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5" t="s">
        <v>140</v>
      </c>
      <c r="BK220" s="210">
        <f>ROUND(I220*H220,2)</f>
        <v>0</v>
      </c>
      <c r="BL220" s="15" t="s">
        <v>140</v>
      </c>
      <c r="BM220" s="15" t="s">
        <v>305</v>
      </c>
    </row>
    <row r="221" s="11" customFormat="1">
      <c r="B221" s="211"/>
      <c r="C221" s="212"/>
      <c r="D221" s="213" t="s">
        <v>141</v>
      </c>
      <c r="E221" s="214" t="s">
        <v>1</v>
      </c>
      <c r="F221" s="215" t="s">
        <v>296</v>
      </c>
      <c r="G221" s="212"/>
      <c r="H221" s="216">
        <v>14.050000000000001</v>
      </c>
      <c r="I221" s="217"/>
      <c r="J221" s="212"/>
      <c r="K221" s="212"/>
      <c r="L221" s="218"/>
      <c r="M221" s="219"/>
      <c r="N221" s="220"/>
      <c r="O221" s="220"/>
      <c r="P221" s="220"/>
      <c r="Q221" s="220"/>
      <c r="R221" s="220"/>
      <c r="S221" s="220"/>
      <c r="T221" s="221"/>
      <c r="AT221" s="222" t="s">
        <v>141</v>
      </c>
      <c r="AU221" s="222" t="s">
        <v>76</v>
      </c>
      <c r="AV221" s="11" t="s">
        <v>76</v>
      </c>
      <c r="AW221" s="11" t="s">
        <v>30</v>
      </c>
      <c r="AX221" s="11" t="s">
        <v>67</v>
      </c>
      <c r="AY221" s="222" t="s">
        <v>133</v>
      </c>
    </row>
    <row r="222" s="11" customFormat="1">
      <c r="B222" s="211"/>
      <c r="C222" s="212"/>
      <c r="D222" s="213" t="s">
        <v>141</v>
      </c>
      <c r="E222" s="214" t="s">
        <v>1</v>
      </c>
      <c r="F222" s="215" t="s">
        <v>297</v>
      </c>
      <c r="G222" s="212"/>
      <c r="H222" s="216">
        <v>12.6</v>
      </c>
      <c r="I222" s="217"/>
      <c r="J222" s="212"/>
      <c r="K222" s="212"/>
      <c r="L222" s="218"/>
      <c r="M222" s="219"/>
      <c r="N222" s="220"/>
      <c r="O222" s="220"/>
      <c r="P222" s="220"/>
      <c r="Q222" s="220"/>
      <c r="R222" s="220"/>
      <c r="S222" s="220"/>
      <c r="T222" s="221"/>
      <c r="AT222" s="222" t="s">
        <v>141</v>
      </c>
      <c r="AU222" s="222" t="s">
        <v>76</v>
      </c>
      <c r="AV222" s="11" t="s">
        <v>76</v>
      </c>
      <c r="AW222" s="11" t="s">
        <v>30</v>
      </c>
      <c r="AX222" s="11" t="s">
        <v>67</v>
      </c>
      <c r="AY222" s="222" t="s">
        <v>133</v>
      </c>
    </row>
    <row r="223" s="12" customFormat="1">
      <c r="B223" s="223"/>
      <c r="C223" s="224"/>
      <c r="D223" s="213" t="s">
        <v>141</v>
      </c>
      <c r="E223" s="225" t="s">
        <v>1</v>
      </c>
      <c r="F223" s="226" t="s">
        <v>148</v>
      </c>
      <c r="G223" s="224"/>
      <c r="H223" s="227">
        <v>26.649999999999999</v>
      </c>
      <c r="I223" s="228"/>
      <c r="J223" s="224"/>
      <c r="K223" s="224"/>
      <c r="L223" s="229"/>
      <c r="M223" s="230"/>
      <c r="N223" s="231"/>
      <c r="O223" s="231"/>
      <c r="P223" s="231"/>
      <c r="Q223" s="231"/>
      <c r="R223" s="231"/>
      <c r="S223" s="231"/>
      <c r="T223" s="232"/>
      <c r="AT223" s="233" t="s">
        <v>141</v>
      </c>
      <c r="AU223" s="233" t="s">
        <v>76</v>
      </c>
      <c r="AV223" s="12" t="s">
        <v>140</v>
      </c>
      <c r="AW223" s="12" t="s">
        <v>30</v>
      </c>
      <c r="AX223" s="12" t="s">
        <v>74</v>
      </c>
      <c r="AY223" s="233" t="s">
        <v>133</v>
      </c>
    </row>
    <row r="224" s="10" customFormat="1" ht="22.8" customHeight="1">
      <c r="B224" s="183"/>
      <c r="C224" s="184"/>
      <c r="D224" s="185" t="s">
        <v>66</v>
      </c>
      <c r="E224" s="197" t="s">
        <v>154</v>
      </c>
      <c r="F224" s="197" t="s">
        <v>306</v>
      </c>
      <c r="G224" s="184"/>
      <c r="H224" s="184"/>
      <c r="I224" s="187"/>
      <c r="J224" s="198">
        <f>BK224</f>
        <v>0</v>
      </c>
      <c r="K224" s="184"/>
      <c r="L224" s="189"/>
      <c r="M224" s="190"/>
      <c r="N224" s="191"/>
      <c r="O224" s="191"/>
      <c r="P224" s="192">
        <f>SUM(P225:P337)</f>
        <v>0</v>
      </c>
      <c r="Q224" s="191"/>
      <c r="R224" s="192">
        <f>SUM(R225:R337)</f>
        <v>33.249049319999997</v>
      </c>
      <c r="S224" s="191"/>
      <c r="T224" s="193">
        <f>SUM(T225:T337)</f>
        <v>0</v>
      </c>
      <c r="AR224" s="194" t="s">
        <v>74</v>
      </c>
      <c r="AT224" s="195" t="s">
        <v>66</v>
      </c>
      <c r="AU224" s="195" t="s">
        <v>74</v>
      </c>
      <c r="AY224" s="194" t="s">
        <v>133</v>
      </c>
      <c r="BK224" s="196">
        <f>SUM(BK225:BK337)</f>
        <v>0</v>
      </c>
    </row>
    <row r="225" s="1" customFormat="1" ht="16.5" customHeight="1">
      <c r="B225" s="36"/>
      <c r="C225" s="199" t="s">
        <v>225</v>
      </c>
      <c r="D225" s="199" t="s">
        <v>135</v>
      </c>
      <c r="E225" s="200" t="s">
        <v>307</v>
      </c>
      <c r="F225" s="201" t="s">
        <v>308</v>
      </c>
      <c r="G225" s="202" t="s">
        <v>197</v>
      </c>
      <c r="H225" s="203">
        <v>59.676000000000002</v>
      </c>
      <c r="I225" s="204"/>
      <c r="J225" s="205">
        <f>ROUND(I225*H225,2)</f>
        <v>0</v>
      </c>
      <c r="K225" s="201" t="s">
        <v>139</v>
      </c>
      <c r="L225" s="41"/>
      <c r="M225" s="206" t="s">
        <v>1</v>
      </c>
      <c r="N225" s="207" t="s">
        <v>40</v>
      </c>
      <c r="O225" s="77"/>
      <c r="P225" s="208">
        <f>O225*H225</f>
        <v>0</v>
      </c>
      <c r="Q225" s="208">
        <v>0.018380000000000001</v>
      </c>
      <c r="R225" s="208">
        <f>Q225*H225</f>
        <v>1.0968448800000001</v>
      </c>
      <c r="S225" s="208">
        <v>0</v>
      </c>
      <c r="T225" s="209">
        <f>S225*H225</f>
        <v>0</v>
      </c>
      <c r="AR225" s="15" t="s">
        <v>140</v>
      </c>
      <c r="AT225" s="15" t="s">
        <v>135</v>
      </c>
      <c r="AU225" s="15" t="s">
        <v>76</v>
      </c>
      <c r="AY225" s="15" t="s">
        <v>133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5" t="s">
        <v>140</v>
      </c>
      <c r="BK225" s="210">
        <f>ROUND(I225*H225,2)</f>
        <v>0</v>
      </c>
      <c r="BL225" s="15" t="s">
        <v>140</v>
      </c>
      <c r="BM225" s="15" t="s">
        <v>309</v>
      </c>
    </row>
    <row r="226" s="11" customFormat="1">
      <c r="B226" s="211"/>
      <c r="C226" s="212"/>
      <c r="D226" s="213" t="s">
        <v>141</v>
      </c>
      <c r="E226" s="214" t="s">
        <v>1</v>
      </c>
      <c r="F226" s="215" t="s">
        <v>310</v>
      </c>
      <c r="G226" s="212"/>
      <c r="H226" s="216">
        <v>38.643999999999998</v>
      </c>
      <c r="I226" s="217"/>
      <c r="J226" s="212"/>
      <c r="K226" s="212"/>
      <c r="L226" s="218"/>
      <c r="M226" s="219"/>
      <c r="N226" s="220"/>
      <c r="O226" s="220"/>
      <c r="P226" s="220"/>
      <c r="Q226" s="220"/>
      <c r="R226" s="220"/>
      <c r="S226" s="220"/>
      <c r="T226" s="221"/>
      <c r="AT226" s="222" t="s">
        <v>141</v>
      </c>
      <c r="AU226" s="222" t="s">
        <v>76</v>
      </c>
      <c r="AV226" s="11" t="s">
        <v>76</v>
      </c>
      <c r="AW226" s="11" t="s">
        <v>30</v>
      </c>
      <c r="AX226" s="11" t="s">
        <v>67</v>
      </c>
      <c r="AY226" s="222" t="s">
        <v>133</v>
      </c>
    </row>
    <row r="227" s="11" customFormat="1">
      <c r="B227" s="211"/>
      <c r="C227" s="212"/>
      <c r="D227" s="213" t="s">
        <v>141</v>
      </c>
      <c r="E227" s="214" t="s">
        <v>1</v>
      </c>
      <c r="F227" s="215" t="s">
        <v>311</v>
      </c>
      <c r="G227" s="212"/>
      <c r="H227" s="216">
        <v>-1.44</v>
      </c>
      <c r="I227" s="217"/>
      <c r="J227" s="212"/>
      <c r="K227" s="212"/>
      <c r="L227" s="218"/>
      <c r="M227" s="219"/>
      <c r="N227" s="220"/>
      <c r="O227" s="220"/>
      <c r="P227" s="220"/>
      <c r="Q227" s="220"/>
      <c r="R227" s="220"/>
      <c r="S227" s="220"/>
      <c r="T227" s="221"/>
      <c r="AT227" s="222" t="s">
        <v>141</v>
      </c>
      <c r="AU227" s="222" t="s">
        <v>76</v>
      </c>
      <c r="AV227" s="11" t="s">
        <v>76</v>
      </c>
      <c r="AW227" s="11" t="s">
        <v>30</v>
      </c>
      <c r="AX227" s="11" t="s">
        <v>67</v>
      </c>
      <c r="AY227" s="222" t="s">
        <v>133</v>
      </c>
    </row>
    <row r="228" s="11" customFormat="1">
      <c r="B228" s="211"/>
      <c r="C228" s="212"/>
      <c r="D228" s="213" t="s">
        <v>141</v>
      </c>
      <c r="E228" s="214" t="s">
        <v>1</v>
      </c>
      <c r="F228" s="215" t="s">
        <v>312</v>
      </c>
      <c r="G228" s="212"/>
      <c r="H228" s="216">
        <v>8.5999999999999996</v>
      </c>
      <c r="I228" s="217"/>
      <c r="J228" s="212"/>
      <c r="K228" s="212"/>
      <c r="L228" s="218"/>
      <c r="M228" s="219"/>
      <c r="N228" s="220"/>
      <c r="O228" s="220"/>
      <c r="P228" s="220"/>
      <c r="Q228" s="220"/>
      <c r="R228" s="220"/>
      <c r="S228" s="220"/>
      <c r="T228" s="221"/>
      <c r="AT228" s="222" t="s">
        <v>141</v>
      </c>
      <c r="AU228" s="222" t="s">
        <v>76</v>
      </c>
      <c r="AV228" s="11" t="s">
        <v>76</v>
      </c>
      <c r="AW228" s="11" t="s">
        <v>30</v>
      </c>
      <c r="AX228" s="11" t="s">
        <v>67</v>
      </c>
      <c r="AY228" s="222" t="s">
        <v>133</v>
      </c>
    </row>
    <row r="229" s="11" customFormat="1">
      <c r="B229" s="211"/>
      <c r="C229" s="212"/>
      <c r="D229" s="213" t="s">
        <v>141</v>
      </c>
      <c r="E229" s="214" t="s">
        <v>1</v>
      </c>
      <c r="F229" s="215" t="s">
        <v>313</v>
      </c>
      <c r="G229" s="212"/>
      <c r="H229" s="216">
        <v>11.94</v>
      </c>
      <c r="I229" s="217"/>
      <c r="J229" s="212"/>
      <c r="K229" s="212"/>
      <c r="L229" s="218"/>
      <c r="M229" s="219"/>
      <c r="N229" s="220"/>
      <c r="O229" s="220"/>
      <c r="P229" s="220"/>
      <c r="Q229" s="220"/>
      <c r="R229" s="220"/>
      <c r="S229" s="220"/>
      <c r="T229" s="221"/>
      <c r="AT229" s="222" t="s">
        <v>141</v>
      </c>
      <c r="AU229" s="222" t="s">
        <v>76</v>
      </c>
      <c r="AV229" s="11" t="s">
        <v>76</v>
      </c>
      <c r="AW229" s="11" t="s">
        <v>30</v>
      </c>
      <c r="AX229" s="11" t="s">
        <v>67</v>
      </c>
      <c r="AY229" s="222" t="s">
        <v>133</v>
      </c>
    </row>
    <row r="230" s="11" customFormat="1">
      <c r="B230" s="211"/>
      <c r="C230" s="212"/>
      <c r="D230" s="213" t="s">
        <v>141</v>
      </c>
      <c r="E230" s="214" t="s">
        <v>1</v>
      </c>
      <c r="F230" s="215" t="s">
        <v>314</v>
      </c>
      <c r="G230" s="212"/>
      <c r="H230" s="216">
        <v>0.59999999999999998</v>
      </c>
      <c r="I230" s="217"/>
      <c r="J230" s="212"/>
      <c r="K230" s="212"/>
      <c r="L230" s="218"/>
      <c r="M230" s="219"/>
      <c r="N230" s="220"/>
      <c r="O230" s="220"/>
      <c r="P230" s="220"/>
      <c r="Q230" s="220"/>
      <c r="R230" s="220"/>
      <c r="S230" s="220"/>
      <c r="T230" s="221"/>
      <c r="AT230" s="222" t="s">
        <v>141</v>
      </c>
      <c r="AU230" s="222" t="s">
        <v>76</v>
      </c>
      <c r="AV230" s="11" t="s">
        <v>76</v>
      </c>
      <c r="AW230" s="11" t="s">
        <v>30</v>
      </c>
      <c r="AX230" s="11" t="s">
        <v>67</v>
      </c>
      <c r="AY230" s="222" t="s">
        <v>133</v>
      </c>
    </row>
    <row r="231" s="11" customFormat="1">
      <c r="B231" s="211"/>
      <c r="C231" s="212"/>
      <c r="D231" s="213" t="s">
        <v>141</v>
      </c>
      <c r="E231" s="214" t="s">
        <v>1</v>
      </c>
      <c r="F231" s="215" t="s">
        <v>315</v>
      </c>
      <c r="G231" s="212"/>
      <c r="H231" s="216">
        <v>1.3320000000000001</v>
      </c>
      <c r="I231" s="217"/>
      <c r="J231" s="212"/>
      <c r="K231" s="212"/>
      <c r="L231" s="218"/>
      <c r="M231" s="219"/>
      <c r="N231" s="220"/>
      <c r="O231" s="220"/>
      <c r="P231" s="220"/>
      <c r="Q231" s="220"/>
      <c r="R231" s="220"/>
      <c r="S231" s="220"/>
      <c r="T231" s="221"/>
      <c r="AT231" s="222" t="s">
        <v>141</v>
      </c>
      <c r="AU231" s="222" t="s">
        <v>76</v>
      </c>
      <c r="AV231" s="11" t="s">
        <v>76</v>
      </c>
      <c r="AW231" s="11" t="s">
        <v>30</v>
      </c>
      <c r="AX231" s="11" t="s">
        <v>67</v>
      </c>
      <c r="AY231" s="222" t="s">
        <v>133</v>
      </c>
    </row>
    <row r="232" s="12" customFormat="1">
      <c r="B232" s="223"/>
      <c r="C232" s="224"/>
      <c r="D232" s="213" t="s">
        <v>141</v>
      </c>
      <c r="E232" s="225" t="s">
        <v>1</v>
      </c>
      <c r="F232" s="226" t="s">
        <v>148</v>
      </c>
      <c r="G232" s="224"/>
      <c r="H232" s="227">
        <v>59.676000000000002</v>
      </c>
      <c r="I232" s="228"/>
      <c r="J232" s="224"/>
      <c r="K232" s="224"/>
      <c r="L232" s="229"/>
      <c r="M232" s="230"/>
      <c r="N232" s="231"/>
      <c r="O232" s="231"/>
      <c r="P232" s="231"/>
      <c r="Q232" s="231"/>
      <c r="R232" s="231"/>
      <c r="S232" s="231"/>
      <c r="T232" s="232"/>
      <c r="AT232" s="233" t="s">
        <v>141</v>
      </c>
      <c r="AU232" s="233" t="s">
        <v>76</v>
      </c>
      <c r="AV232" s="12" t="s">
        <v>140</v>
      </c>
      <c r="AW232" s="12" t="s">
        <v>30</v>
      </c>
      <c r="AX232" s="12" t="s">
        <v>74</v>
      </c>
      <c r="AY232" s="233" t="s">
        <v>133</v>
      </c>
    </row>
    <row r="233" s="1" customFormat="1" ht="16.5" customHeight="1">
      <c r="B233" s="36"/>
      <c r="C233" s="199" t="s">
        <v>316</v>
      </c>
      <c r="D233" s="199" t="s">
        <v>135</v>
      </c>
      <c r="E233" s="200" t="s">
        <v>317</v>
      </c>
      <c r="F233" s="201" t="s">
        <v>318</v>
      </c>
      <c r="G233" s="202" t="s">
        <v>197</v>
      </c>
      <c r="H233" s="203">
        <v>179.02799999999999</v>
      </c>
      <c r="I233" s="204"/>
      <c r="J233" s="205">
        <f>ROUND(I233*H233,2)</f>
        <v>0</v>
      </c>
      <c r="K233" s="201" t="s">
        <v>139</v>
      </c>
      <c r="L233" s="41"/>
      <c r="M233" s="206" t="s">
        <v>1</v>
      </c>
      <c r="N233" s="207" t="s">
        <v>40</v>
      </c>
      <c r="O233" s="77"/>
      <c r="P233" s="208">
        <f>O233*H233</f>
        <v>0</v>
      </c>
      <c r="Q233" s="208">
        <v>0.0079000000000000008</v>
      </c>
      <c r="R233" s="208">
        <f>Q233*H233</f>
        <v>1.4143212000000001</v>
      </c>
      <c r="S233" s="208">
        <v>0</v>
      </c>
      <c r="T233" s="209">
        <f>S233*H233</f>
        <v>0</v>
      </c>
      <c r="AR233" s="15" t="s">
        <v>140</v>
      </c>
      <c r="AT233" s="15" t="s">
        <v>135</v>
      </c>
      <c r="AU233" s="15" t="s">
        <v>76</v>
      </c>
      <c r="AY233" s="15" t="s">
        <v>133</v>
      </c>
      <c r="BE233" s="210">
        <f>IF(N233="základní",J233,0)</f>
        <v>0</v>
      </c>
      <c r="BF233" s="210">
        <f>IF(N233="snížená",J233,0)</f>
        <v>0</v>
      </c>
      <c r="BG233" s="210">
        <f>IF(N233="zákl. přenesená",J233,0)</f>
        <v>0</v>
      </c>
      <c r="BH233" s="210">
        <f>IF(N233="sníž. přenesená",J233,0)</f>
        <v>0</v>
      </c>
      <c r="BI233" s="210">
        <f>IF(N233="nulová",J233,0)</f>
        <v>0</v>
      </c>
      <c r="BJ233" s="15" t="s">
        <v>140</v>
      </c>
      <c r="BK233" s="210">
        <f>ROUND(I233*H233,2)</f>
        <v>0</v>
      </c>
      <c r="BL233" s="15" t="s">
        <v>140</v>
      </c>
      <c r="BM233" s="15" t="s">
        <v>319</v>
      </c>
    </row>
    <row r="234" s="11" customFormat="1">
      <c r="B234" s="211"/>
      <c r="C234" s="212"/>
      <c r="D234" s="213" t="s">
        <v>141</v>
      </c>
      <c r="E234" s="214" t="s">
        <v>1</v>
      </c>
      <c r="F234" s="215" t="s">
        <v>320</v>
      </c>
      <c r="G234" s="212"/>
      <c r="H234" s="216">
        <v>179.02799999999999</v>
      </c>
      <c r="I234" s="217"/>
      <c r="J234" s="212"/>
      <c r="K234" s="212"/>
      <c r="L234" s="218"/>
      <c r="M234" s="219"/>
      <c r="N234" s="220"/>
      <c r="O234" s="220"/>
      <c r="P234" s="220"/>
      <c r="Q234" s="220"/>
      <c r="R234" s="220"/>
      <c r="S234" s="220"/>
      <c r="T234" s="221"/>
      <c r="AT234" s="222" t="s">
        <v>141</v>
      </c>
      <c r="AU234" s="222" t="s">
        <v>76</v>
      </c>
      <c r="AV234" s="11" t="s">
        <v>76</v>
      </c>
      <c r="AW234" s="11" t="s">
        <v>30</v>
      </c>
      <c r="AX234" s="11" t="s">
        <v>67</v>
      </c>
      <c r="AY234" s="222" t="s">
        <v>133</v>
      </c>
    </row>
    <row r="235" s="12" customFormat="1">
      <c r="B235" s="223"/>
      <c r="C235" s="224"/>
      <c r="D235" s="213" t="s">
        <v>141</v>
      </c>
      <c r="E235" s="225" t="s">
        <v>1</v>
      </c>
      <c r="F235" s="226" t="s">
        <v>148</v>
      </c>
      <c r="G235" s="224"/>
      <c r="H235" s="227">
        <v>179.02799999999999</v>
      </c>
      <c r="I235" s="228"/>
      <c r="J235" s="224"/>
      <c r="K235" s="224"/>
      <c r="L235" s="229"/>
      <c r="M235" s="230"/>
      <c r="N235" s="231"/>
      <c r="O235" s="231"/>
      <c r="P235" s="231"/>
      <c r="Q235" s="231"/>
      <c r="R235" s="231"/>
      <c r="S235" s="231"/>
      <c r="T235" s="232"/>
      <c r="AT235" s="233" t="s">
        <v>141</v>
      </c>
      <c r="AU235" s="233" t="s">
        <v>76</v>
      </c>
      <c r="AV235" s="12" t="s">
        <v>140</v>
      </c>
      <c r="AW235" s="12" t="s">
        <v>30</v>
      </c>
      <c r="AX235" s="12" t="s">
        <v>74</v>
      </c>
      <c r="AY235" s="233" t="s">
        <v>133</v>
      </c>
    </row>
    <row r="236" s="1" customFormat="1" ht="16.5" customHeight="1">
      <c r="B236" s="36"/>
      <c r="C236" s="199" t="s">
        <v>229</v>
      </c>
      <c r="D236" s="199" t="s">
        <v>135</v>
      </c>
      <c r="E236" s="200" t="s">
        <v>321</v>
      </c>
      <c r="F236" s="201" t="s">
        <v>322</v>
      </c>
      <c r="G236" s="202" t="s">
        <v>197</v>
      </c>
      <c r="H236" s="203">
        <v>1.44</v>
      </c>
      <c r="I236" s="204"/>
      <c r="J236" s="205">
        <f>ROUND(I236*H236,2)</f>
        <v>0</v>
      </c>
      <c r="K236" s="201" t="s">
        <v>139</v>
      </c>
      <c r="L236" s="41"/>
      <c r="M236" s="206" t="s">
        <v>1</v>
      </c>
      <c r="N236" s="207" t="s">
        <v>40</v>
      </c>
      <c r="O236" s="77"/>
      <c r="P236" s="208">
        <f>O236*H236</f>
        <v>0</v>
      </c>
      <c r="Q236" s="208">
        <v>0.0065599999999999999</v>
      </c>
      <c r="R236" s="208">
        <f>Q236*H236</f>
        <v>0.0094463999999999989</v>
      </c>
      <c r="S236" s="208">
        <v>0</v>
      </c>
      <c r="T236" s="209">
        <f>S236*H236</f>
        <v>0</v>
      </c>
      <c r="AR236" s="15" t="s">
        <v>140</v>
      </c>
      <c r="AT236" s="15" t="s">
        <v>135</v>
      </c>
      <c r="AU236" s="15" t="s">
        <v>76</v>
      </c>
      <c r="AY236" s="15" t="s">
        <v>133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5" t="s">
        <v>140</v>
      </c>
      <c r="BK236" s="210">
        <f>ROUND(I236*H236,2)</f>
        <v>0</v>
      </c>
      <c r="BL236" s="15" t="s">
        <v>140</v>
      </c>
      <c r="BM236" s="15" t="s">
        <v>323</v>
      </c>
    </row>
    <row r="237" s="13" customFormat="1">
      <c r="B237" s="244"/>
      <c r="C237" s="245"/>
      <c r="D237" s="213" t="s">
        <v>141</v>
      </c>
      <c r="E237" s="246" t="s">
        <v>1</v>
      </c>
      <c r="F237" s="247" t="s">
        <v>324</v>
      </c>
      <c r="G237" s="245"/>
      <c r="H237" s="246" t="s">
        <v>1</v>
      </c>
      <c r="I237" s="248"/>
      <c r="J237" s="245"/>
      <c r="K237" s="245"/>
      <c r="L237" s="249"/>
      <c r="M237" s="250"/>
      <c r="N237" s="251"/>
      <c r="O237" s="251"/>
      <c r="P237" s="251"/>
      <c r="Q237" s="251"/>
      <c r="R237" s="251"/>
      <c r="S237" s="251"/>
      <c r="T237" s="252"/>
      <c r="AT237" s="253" t="s">
        <v>141</v>
      </c>
      <c r="AU237" s="253" t="s">
        <v>76</v>
      </c>
      <c r="AV237" s="13" t="s">
        <v>74</v>
      </c>
      <c r="AW237" s="13" t="s">
        <v>30</v>
      </c>
      <c r="AX237" s="13" t="s">
        <v>67</v>
      </c>
      <c r="AY237" s="253" t="s">
        <v>133</v>
      </c>
    </row>
    <row r="238" s="11" customFormat="1">
      <c r="B238" s="211"/>
      <c r="C238" s="212"/>
      <c r="D238" s="213" t="s">
        <v>141</v>
      </c>
      <c r="E238" s="214" t="s">
        <v>1</v>
      </c>
      <c r="F238" s="215" t="s">
        <v>325</v>
      </c>
      <c r="G238" s="212"/>
      <c r="H238" s="216">
        <v>1.44</v>
      </c>
      <c r="I238" s="217"/>
      <c r="J238" s="212"/>
      <c r="K238" s="212"/>
      <c r="L238" s="218"/>
      <c r="M238" s="219"/>
      <c r="N238" s="220"/>
      <c r="O238" s="220"/>
      <c r="P238" s="220"/>
      <c r="Q238" s="220"/>
      <c r="R238" s="220"/>
      <c r="S238" s="220"/>
      <c r="T238" s="221"/>
      <c r="AT238" s="222" t="s">
        <v>141</v>
      </c>
      <c r="AU238" s="222" t="s">
        <v>76</v>
      </c>
      <c r="AV238" s="11" t="s">
        <v>76</v>
      </c>
      <c r="AW238" s="11" t="s">
        <v>30</v>
      </c>
      <c r="AX238" s="11" t="s">
        <v>67</v>
      </c>
      <c r="AY238" s="222" t="s">
        <v>133</v>
      </c>
    </row>
    <row r="239" s="12" customFormat="1">
      <c r="B239" s="223"/>
      <c r="C239" s="224"/>
      <c r="D239" s="213" t="s">
        <v>141</v>
      </c>
      <c r="E239" s="225" t="s">
        <v>1</v>
      </c>
      <c r="F239" s="226" t="s">
        <v>148</v>
      </c>
      <c r="G239" s="224"/>
      <c r="H239" s="227">
        <v>1.44</v>
      </c>
      <c r="I239" s="228"/>
      <c r="J239" s="224"/>
      <c r="K239" s="224"/>
      <c r="L239" s="229"/>
      <c r="M239" s="230"/>
      <c r="N239" s="231"/>
      <c r="O239" s="231"/>
      <c r="P239" s="231"/>
      <c r="Q239" s="231"/>
      <c r="R239" s="231"/>
      <c r="S239" s="231"/>
      <c r="T239" s="232"/>
      <c r="AT239" s="233" t="s">
        <v>141</v>
      </c>
      <c r="AU239" s="233" t="s">
        <v>76</v>
      </c>
      <c r="AV239" s="12" t="s">
        <v>140</v>
      </c>
      <c r="AW239" s="12" t="s">
        <v>30</v>
      </c>
      <c r="AX239" s="12" t="s">
        <v>74</v>
      </c>
      <c r="AY239" s="233" t="s">
        <v>133</v>
      </c>
    </row>
    <row r="240" s="1" customFormat="1" ht="16.5" customHeight="1">
      <c r="B240" s="36"/>
      <c r="C240" s="199" t="s">
        <v>326</v>
      </c>
      <c r="D240" s="199" t="s">
        <v>135</v>
      </c>
      <c r="E240" s="200" t="s">
        <v>327</v>
      </c>
      <c r="F240" s="201" t="s">
        <v>328</v>
      </c>
      <c r="G240" s="202" t="s">
        <v>197</v>
      </c>
      <c r="H240" s="203">
        <v>158.447</v>
      </c>
      <c r="I240" s="204"/>
      <c r="J240" s="205">
        <f>ROUND(I240*H240,2)</f>
        <v>0</v>
      </c>
      <c r="K240" s="201" t="s">
        <v>139</v>
      </c>
      <c r="L240" s="41"/>
      <c r="M240" s="206" t="s">
        <v>1</v>
      </c>
      <c r="N240" s="207" t="s">
        <v>40</v>
      </c>
      <c r="O240" s="77"/>
      <c r="P240" s="208">
        <f>O240*H240</f>
        <v>0</v>
      </c>
      <c r="Q240" s="208">
        <v>0.028400000000000002</v>
      </c>
      <c r="R240" s="208">
        <f>Q240*H240</f>
        <v>4.4998948000000007</v>
      </c>
      <c r="S240" s="208">
        <v>0</v>
      </c>
      <c r="T240" s="209">
        <f>S240*H240</f>
        <v>0</v>
      </c>
      <c r="AR240" s="15" t="s">
        <v>140</v>
      </c>
      <c r="AT240" s="15" t="s">
        <v>135</v>
      </c>
      <c r="AU240" s="15" t="s">
        <v>76</v>
      </c>
      <c r="AY240" s="15" t="s">
        <v>133</v>
      </c>
      <c r="BE240" s="210">
        <f>IF(N240="základní",J240,0)</f>
        <v>0</v>
      </c>
      <c r="BF240" s="210">
        <f>IF(N240="snížená",J240,0)</f>
        <v>0</v>
      </c>
      <c r="BG240" s="210">
        <f>IF(N240="zákl. přenesená",J240,0)</f>
        <v>0</v>
      </c>
      <c r="BH240" s="210">
        <f>IF(N240="sníž. přenesená",J240,0)</f>
        <v>0</v>
      </c>
      <c r="BI240" s="210">
        <f>IF(N240="nulová",J240,0)</f>
        <v>0</v>
      </c>
      <c r="BJ240" s="15" t="s">
        <v>140</v>
      </c>
      <c r="BK240" s="210">
        <f>ROUND(I240*H240,2)</f>
        <v>0</v>
      </c>
      <c r="BL240" s="15" t="s">
        <v>140</v>
      </c>
      <c r="BM240" s="15" t="s">
        <v>329</v>
      </c>
    </row>
    <row r="241" s="11" customFormat="1">
      <c r="B241" s="211"/>
      <c r="C241" s="212"/>
      <c r="D241" s="213" t="s">
        <v>141</v>
      </c>
      <c r="E241" s="214" t="s">
        <v>1</v>
      </c>
      <c r="F241" s="215" t="s">
        <v>330</v>
      </c>
      <c r="G241" s="212"/>
      <c r="H241" s="216">
        <v>62.609999999999999</v>
      </c>
      <c r="I241" s="217"/>
      <c r="J241" s="212"/>
      <c r="K241" s="212"/>
      <c r="L241" s="218"/>
      <c r="M241" s="219"/>
      <c r="N241" s="220"/>
      <c r="O241" s="220"/>
      <c r="P241" s="220"/>
      <c r="Q241" s="220"/>
      <c r="R241" s="220"/>
      <c r="S241" s="220"/>
      <c r="T241" s="221"/>
      <c r="AT241" s="222" t="s">
        <v>141</v>
      </c>
      <c r="AU241" s="222" t="s">
        <v>76</v>
      </c>
      <c r="AV241" s="11" t="s">
        <v>76</v>
      </c>
      <c r="AW241" s="11" t="s">
        <v>30</v>
      </c>
      <c r="AX241" s="11" t="s">
        <v>67</v>
      </c>
      <c r="AY241" s="222" t="s">
        <v>133</v>
      </c>
    </row>
    <row r="242" s="11" customFormat="1">
      <c r="B242" s="211"/>
      <c r="C242" s="212"/>
      <c r="D242" s="213" t="s">
        <v>141</v>
      </c>
      <c r="E242" s="214" t="s">
        <v>1</v>
      </c>
      <c r="F242" s="215" t="s">
        <v>331</v>
      </c>
      <c r="G242" s="212"/>
      <c r="H242" s="216">
        <v>-5.0339999999999998</v>
      </c>
      <c r="I242" s="217"/>
      <c r="J242" s="212"/>
      <c r="K242" s="212"/>
      <c r="L242" s="218"/>
      <c r="M242" s="219"/>
      <c r="N242" s="220"/>
      <c r="O242" s="220"/>
      <c r="P242" s="220"/>
      <c r="Q242" s="220"/>
      <c r="R242" s="220"/>
      <c r="S242" s="220"/>
      <c r="T242" s="221"/>
      <c r="AT242" s="222" t="s">
        <v>141</v>
      </c>
      <c r="AU242" s="222" t="s">
        <v>76</v>
      </c>
      <c r="AV242" s="11" t="s">
        <v>76</v>
      </c>
      <c r="AW242" s="11" t="s">
        <v>30</v>
      </c>
      <c r="AX242" s="11" t="s">
        <v>67</v>
      </c>
      <c r="AY242" s="222" t="s">
        <v>133</v>
      </c>
    </row>
    <row r="243" s="11" customFormat="1">
      <c r="B243" s="211"/>
      <c r="C243" s="212"/>
      <c r="D243" s="213" t="s">
        <v>141</v>
      </c>
      <c r="E243" s="214" t="s">
        <v>1</v>
      </c>
      <c r="F243" s="215" t="s">
        <v>332</v>
      </c>
      <c r="G243" s="212"/>
      <c r="H243" s="216">
        <v>7.8979999999999997</v>
      </c>
      <c r="I243" s="217"/>
      <c r="J243" s="212"/>
      <c r="K243" s="212"/>
      <c r="L243" s="218"/>
      <c r="M243" s="219"/>
      <c r="N243" s="220"/>
      <c r="O243" s="220"/>
      <c r="P243" s="220"/>
      <c r="Q243" s="220"/>
      <c r="R243" s="220"/>
      <c r="S243" s="220"/>
      <c r="T243" s="221"/>
      <c r="AT243" s="222" t="s">
        <v>141</v>
      </c>
      <c r="AU243" s="222" t="s">
        <v>76</v>
      </c>
      <c r="AV243" s="11" t="s">
        <v>76</v>
      </c>
      <c r="AW243" s="11" t="s">
        <v>30</v>
      </c>
      <c r="AX243" s="11" t="s">
        <v>67</v>
      </c>
      <c r="AY243" s="222" t="s">
        <v>133</v>
      </c>
    </row>
    <row r="244" s="11" customFormat="1">
      <c r="B244" s="211"/>
      <c r="C244" s="212"/>
      <c r="D244" s="213" t="s">
        <v>141</v>
      </c>
      <c r="E244" s="214" t="s">
        <v>1</v>
      </c>
      <c r="F244" s="215" t="s">
        <v>333</v>
      </c>
      <c r="G244" s="212"/>
      <c r="H244" s="216">
        <v>46.790999999999997</v>
      </c>
      <c r="I244" s="217"/>
      <c r="J244" s="212"/>
      <c r="K244" s="212"/>
      <c r="L244" s="218"/>
      <c r="M244" s="219"/>
      <c r="N244" s="220"/>
      <c r="O244" s="220"/>
      <c r="P244" s="220"/>
      <c r="Q244" s="220"/>
      <c r="R244" s="220"/>
      <c r="S244" s="220"/>
      <c r="T244" s="221"/>
      <c r="AT244" s="222" t="s">
        <v>141</v>
      </c>
      <c r="AU244" s="222" t="s">
        <v>76</v>
      </c>
      <c r="AV244" s="11" t="s">
        <v>76</v>
      </c>
      <c r="AW244" s="11" t="s">
        <v>30</v>
      </c>
      <c r="AX244" s="11" t="s">
        <v>67</v>
      </c>
      <c r="AY244" s="222" t="s">
        <v>133</v>
      </c>
    </row>
    <row r="245" s="11" customFormat="1">
      <c r="B245" s="211"/>
      <c r="C245" s="212"/>
      <c r="D245" s="213" t="s">
        <v>141</v>
      </c>
      <c r="E245" s="214" t="s">
        <v>1</v>
      </c>
      <c r="F245" s="215" t="s">
        <v>334</v>
      </c>
      <c r="G245" s="212"/>
      <c r="H245" s="216">
        <v>-2.2400000000000002</v>
      </c>
      <c r="I245" s="217"/>
      <c r="J245" s="212"/>
      <c r="K245" s="212"/>
      <c r="L245" s="218"/>
      <c r="M245" s="219"/>
      <c r="N245" s="220"/>
      <c r="O245" s="220"/>
      <c r="P245" s="220"/>
      <c r="Q245" s="220"/>
      <c r="R245" s="220"/>
      <c r="S245" s="220"/>
      <c r="T245" s="221"/>
      <c r="AT245" s="222" t="s">
        <v>141</v>
      </c>
      <c r="AU245" s="222" t="s">
        <v>76</v>
      </c>
      <c r="AV245" s="11" t="s">
        <v>76</v>
      </c>
      <c r="AW245" s="11" t="s">
        <v>30</v>
      </c>
      <c r="AX245" s="11" t="s">
        <v>67</v>
      </c>
      <c r="AY245" s="222" t="s">
        <v>133</v>
      </c>
    </row>
    <row r="246" s="11" customFormat="1">
      <c r="B246" s="211"/>
      <c r="C246" s="212"/>
      <c r="D246" s="213" t="s">
        <v>141</v>
      </c>
      <c r="E246" s="214" t="s">
        <v>1</v>
      </c>
      <c r="F246" s="215" t="s">
        <v>335</v>
      </c>
      <c r="G246" s="212"/>
      <c r="H246" s="216">
        <v>25.587</v>
      </c>
      <c r="I246" s="217"/>
      <c r="J246" s="212"/>
      <c r="K246" s="212"/>
      <c r="L246" s="218"/>
      <c r="M246" s="219"/>
      <c r="N246" s="220"/>
      <c r="O246" s="220"/>
      <c r="P246" s="220"/>
      <c r="Q246" s="220"/>
      <c r="R246" s="220"/>
      <c r="S246" s="220"/>
      <c r="T246" s="221"/>
      <c r="AT246" s="222" t="s">
        <v>141</v>
      </c>
      <c r="AU246" s="222" t="s">
        <v>76</v>
      </c>
      <c r="AV246" s="11" t="s">
        <v>76</v>
      </c>
      <c r="AW246" s="11" t="s">
        <v>30</v>
      </c>
      <c r="AX246" s="11" t="s">
        <v>67</v>
      </c>
      <c r="AY246" s="222" t="s">
        <v>133</v>
      </c>
    </row>
    <row r="247" s="11" customFormat="1">
      <c r="B247" s="211"/>
      <c r="C247" s="212"/>
      <c r="D247" s="213" t="s">
        <v>141</v>
      </c>
      <c r="E247" s="214" t="s">
        <v>1</v>
      </c>
      <c r="F247" s="215" t="s">
        <v>336</v>
      </c>
      <c r="G247" s="212"/>
      <c r="H247" s="216">
        <v>22.355</v>
      </c>
      <c r="I247" s="217"/>
      <c r="J247" s="212"/>
      <c r="K247" s="212"/>
      <c r="L247" s="218"/>
      <c r="M247" s="219"/>
      <c r="N247" s="220"/>
      <c r="O247" s="220"/>
      <c r="P247" s="220"/>
      <c r="Q247" s="220"/>
      <c r="R247" s="220"/>
      <c r="S247" s="220"/>
      <c r="T247" s="221"/>
      <c r="AT247" s="222" t="s">
        <v>141</v>
      </c>
      <c r="AU247" s="222" t="s">
        <v>76</v>
      </c>
      <c r="AV247" s="11" t="s">
        <v>76</v>
      </c>
      <c r="AW247" s="11" t="s">
        <v>30</v>
      </c>
      <c r="AX247" s="11" t="s">
        <v>67</v>
      </c>
      <c r="AY247" s="222" t="s">
        <v>133</v>
      </c>
    </row>
    <row r="248" s="11" customFormat="1">
      <c r="B248" s="211"/>
      <c r="C248" s="212"/>
      <c r="D248" s="213" t="s">
        <v>141</v>
      </c>
      <c r="E248" s="214" t="s">
        <v>1</v>
      </c>
      <c r="F248" s="215" t="s">
        <v>337</v>
      </c>
      <c r="G248" s="212"/>
      <c r="H248" s="216">
        <v>12.42</v>
      </c>
      <c r="I248" s="217"/>
      <c r="J248" s="212"/>
      <c r="K248" s="212"/>
      <c r="L248" s="218"/>
      <c r="M248" s="219"/>
      <c r="N248" s="220"/>
      <c r="O248" s="220"/>
      <c r="P248" s="220"/>
      <c r="Q248" s="220"/>
      <c r="R248" s="220"/>
      <c r="S248" s="220"/>
      <c r="T248" s="221"/>
      <c r="AT248" s="222" t="s">
        <v>141</v>
      </c>
      <c r="AU248" s="222" t="s">
        <v>76</v>
      </c>
      <c r="AV248" s="11" t="s">
        <v>76</v>
      </c>
      <c r="AW248" s="11" t="s">
        <v>30</v>
      </c>
      <c r="AX248" s="11" t="s">
        <v>67</v>
      </c>
      <c r="AY248" s="222" t="s">
        <v>133</v>
      </c>
    </row>
    <row r="249" s="11" customFormat="1">
      <c r="B249" s="211"/>
      <c r="C249" s="212"/>
      <c r="D249" s="213" t="s">
        <v>141</v>
      </c>
      <c r="E249" s="214" t="s">
        <v>1</v>
      </c>
      <c r="F249" s="215" t="s">
        <v>338</v>
      </c>
      <c r="G249" s="212"/>
      <c r="H249" s="216">
        <v>-11.94</v>
      </c>
      <c r="I249" s="217"/>
      <c r="J249" s="212"/>
      <c r="K249" s="212"/>
      <c r="L249" s="218"/>
      <c r="M249" s="219"/>
      <c r="N249" s="220"/>
      <c r="O249" s="220"/>
      <c r="P249" s="220"/>
      <c r="Q249" s="220"/>
      <c r="R249" s="220"/>
      <c r="S249" s="220"/>
      <c r="T249" s="221"/>
      <c r="AT249" s="222" t="s">
        <v>141</v>
      </c>
      <c r="AU249" s="222" t="s">
        <v>76</v>
      </c>
      <c r="AV249" s="11" t="s">
        <v>76</v>
      </c>
      <c r="AW249" s="11" t="s">
        <v>30</v>
      </c>
      <c r="AX249" s="11" t="s">
        <v>67</v>
      </c>
      <c r="AY249" s="222" t="s">
        <v>133</v>
      </c>
    </row>
    <row r="250" s="12" customFormat="1">
      <c r="B250" s="223"/>
      <c r="C250" s="224"/>
      <c r="D250" s="213" t="s">
        <v>141</v>
      </c>
      <c r="E250" s="225" t="s">
        <v>1</v>
      </c>
      <c r="F250" s="226" t="s">
        <v>148</v>
      </c>
      <c r="G250" s="224"/>
      <c r="H250" s="227">
        <v>158.447</v>
      </c>
      <c r="I250" s="228"/>
      <c r="J250" s="224"/>
      <c r="K250" s="224"/>
      <c r="L250" s="229"/>
      <c r="M250" s="230"/>
      <c r="N250" s="231"/>
      <c r="O250" s="231"/>
      <c r="P250" s="231"/>
      <c r="Q250" s="231"/>
      <c r="R250" s="231"/>
      <c r="S250" s="231"/>
      <c r="T250" s="232"/>
      <c r="AT250" s="233" t="s">
        <v>141</v>
      </c>
      <c r="AU250" s="233" t="s">
        <v>76</v>
      </c>
      <c r="AV250" s="12" t="s">
        <v>140</v>
      </c>
      <c r="AW250" s="12" t="s">
        <v>30</v>
      </c>
      <c r="AX250" s="12" t="s">
        <v>74</v>
      </c>
      <c r="AY250" s="233" t="s">
        <v>133</v>
      </c>
    </row>
    <row r="251" s="1" customFormat="1" ht="16.5" customHeight="1">
      <c r="B251" s="36"/>
      <c r="C251" s="199" t="s">
        <v>233</v>
      </c>
      <c r="D251" s="199" t="s">
        <v>135</v>
      </c>
      <c r="E251" s="200" t="s">
        <v>339</v>
      </c>
      <c r="F251" s="201" t="s">
        <v>340</v>
      </c>
      <c r="G251" s="202" t="s">
        <v>197</v>
      </c>
      <c r="H251" s="203">
        <v>27.5</v>
      </c>
      <c r="I251" s="204"/>
      <c r="J251" s="205">
        <f>ROUND(I251*H251,2)</f>
        <v>0</v>
      </c>
      <c r="K251" s="201" t="s">
        <v>139</v>
      </c>
      <c r="L251" s="41"/>
      <c r="M251" s="206" t="s">
        <v>1</v>
      </c>
      <c r="N251" s="207" t="s">
        <v>40</v>
      </c>
      <c r="O251" s="77"/>
      <c r="P251" s="208">
        <f>O251*H251</f>
        <v>0</v>
      </c>
      <c r="Q251" s="208">
        <v>0.017000000000000001</v>
      </c>
      <c r="R251" s="208">
        <f>Q251*H251</f>
        <v>0.46750000000000003</v>
      </c>
      <c r="S251" s="208">
        <v>0</v>
      </c>
      <c r="T251" s="209">
        <f>S251*H251</f>
        <v>0</v>
      </c>
      <c r="AR251" s="15" t="s">
        <v>140</v>
      </c>
      <c r="AT251" s="15" t="s">
        <v>135</v>
      </c>
      <c r="AU251" s="15" t="s">
        <v>76</v>
      </c>
      <c r="AY251" s="15" t="s">
        <v>133</v>
      </c>
      <c r="BE251" s="210">
        <f>IF(N251="základní",J251,0)</f>
        <v>0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5" t="s">
        <v>140</v>
      </c>
      <c r="BK251" s="210">
        <f>ROUND(I251*H251,2)</f>
        <v>0</v>
      </c>
      <c r="BL251" s="15" t="s">
        <v>140</v>
      </c>
      <c r="BM251" s="15" t="s">
        <v>341</v>
      </c>
    </row>
    <row r="252" s="11" customFormat="1">
      <c r="B252" s="211"/>
      <c r="C252" s="212"/>
      <c r="D252" s="213" t="s">
        <v>141</v>
      </c>
      <c r="E252" s="214" t="s">
        <v>1</v>
      </c>
      <c r="F252" s="215" t="s">
        <v>342</v>
      </c>
      <c r="G252" s="212"/>
      <c r="H252" s="216">
        <v>27.5</v>
      </c>
      <c r="I252" s="217"/>
      <c r="J252" s="212"/>
      <c r="K252" s="212"/>
      <c r="L252" s="218"/>
      <c r="M252" s="219"/>
      <c r="N252" s="220"/>
      <c r="O252" s="220"/>
      <c r="P252" s="220"/>
      <c r="Q252" s="220"/>
      <c r="R252" s="220"/>
      <c r="S252" s="220"/>
      <c r="T252" s="221"/>
      <c r="AT252" s="222" t="s">
        <v>141</v>
      </c>
      <c r="AU252" s="222" t="s">
        <v>76</v>
      </c>
      <c r="AV252" s="11" t="s">
        <v>76</v>
      </c>
      <c r="AW252" s="11" t="s">
        <v>30</v>
      </c>
      <c r="AX252" s="11" t="s">
        <v>67</v>
      </c>
      <c r="AY252" s="222" t="s">
        <v>133</v>
      </c>
    </row>
    <row r="253" s="12" customFormat="1">
      <c r="B253" s="223"/>
      <c r="C253" s="224"/>
      <c r="D253" s="213" t="s">
        <v>141</v>
      </c>
      <c r="E253" s="225" t="s">
        <v>1</v>
      </c>
      <c r="F253" s="226" t="s">
        <v>148</v>
      </c>
      <c r="G253" s="224"/>
      <c r="H253" s="227">
        <v>27.5</v>
      </c>
      <c r="I253" s="228"/>
      <c r="J253" s="224"/>
      <c r="K253" s="224"/>
      <c r="L253" s="229"/>
      <c r="M253" s="230"/>
      <c r="N253" s="231"/>
      <c r="O253" s="231"/>
      <c r="P253" s="231"/>
      <c r="Q253" s="231"/>
      <c r="R253" s="231"/>
      <c r="S253" s="231"/>
      <c r="T253" s="232"/>
      <c r="AT253" s="233" t="s">
        <v>141</v>
      </c>
      <c r="AU253" s="233" t="s">
        <v>76</v>
      </c>
      <c r="AV253" s="12" t="s">
        <v>140</v>
      </c>
      <c r="AW253" s="12" t="s">
        <v>30</v>
      </c>
      <c r="AX253" s="12" t="s">
        <v>74</v>
      </c>
      <c r="AY253" s="233" t="s">
        <v>133</v>
      </c>
    </row>
    <row r="254" s="1" customFormat="1" ht="16.5" customHeight="1">
      <c r="B254" s="36"/>
      <c r="C254" s="199" t="s">
        <v>343</v>
      </c>
      <c r="D254" s="199" t="s">
        <v>135</v>
      </c>
      <c r="E254" s="200" t="s">
        <v>344</v>
      </c>
      <c r="F254" s="201" t="s">
        <v>345</v>
      </c>
      <c r="G254" s="202" t="s">
        <v>197</v>
      </c>
      <c r="H254" s="203">
        <v>185.94999999999999</v>
      </c>
      <c r="I254" s="204"/>
      <c r="J254" s="205">
        <f>ROUND(I254*H254,2)</f>
        <v>0</v>
      </c>
      <c r="K254" s="201" t="s">
        <v>139</v>
      </c>
      <c r="L254" s="41"/>
      <c r="M254" s="206" t="s">
        <v>1</v>
      </c>
      <c r="N254" s="207" t="s">
        <v>40</v>
      </c>
      <c r="O254" s="77"/>
      <c r="P254" s="208">
        <f>O254*H254</f>
        <v>0</v>
      </c>
      <c r="Q254" s="208">
        <v>0.00025999999999999998</v>
      </c>
      <c r="R254" s="208">
        <f>Q254*H254</f>
        <v>0.048346999999999994</v>
      </c>
      <c r="S254" s="208">
        <v>0</v>
      </c>
      <c r="T254" s="209">
        <f>S254*H254</f>
        <v>0</v>
      </c>
      <c r="AR254" s="15" t="s">
        <v>140</v>
      </c>
      <c r="AT254" s="15" t="s">
        <v>135</v>
      </c>
      <c r="AU254" s="15" t="s">
        <v>76</v>
      </c>
      <c r="AY254" s="15" t="s">
        <v>133</v>
      </c>
      <c r="BE254" s="210">
        <f>IF(N254="základní",J254,0)</f>
        <v>0</v>
      </c>
      <c r="BF254" s="210">
        <f>IF(N254="snížená",J254,0)</f>
        <v>0</v>
      </c>
      <c r="BG254" s="210">
        <f>IF(N254="zákl. přenesená",J254,0)</f>
        <v>0</v>
      </c>
      <c r="BH254" s="210">
        <f>IF(N254="sníž. přenesená",J254,0)</f>
        <v>0</v>
      </c>
      <c r="BI254" s="210">
        <f>IF(N254="nulová",J254,0)</f>
        <v>0</v>
      </c>
      <c r="BJ254" s="15" t="s">
        <v>140</v>
      </c>
      <c r="BK254" s="210">
        <f>ROUND(I254*H254,2)</f>
        <v>0</v>
      </c>
      <c r="BL254" s="15" t="s">
        <v>140</v>
      </c>
      <c r="BM254" s="15" t="s">
        <v>346</v>
      </c>
    </row>
    <row r="255" s="11" customFormat="1">
      <c r="B255" s="211"/>
      <c r="C255" s="212"/>
      <c r="D255" s="213" t="s">
        <v>141</v>
      </c>
      <c r="E255" s="214" t="s">
        <v>1</v>
      </c>
      <c r="F255" s="215" t="s">
        <v>347</v>
      </c>
      <c r="G255" s="212"/>
      <c r="H255" s="216">
        <v>185.94999999999999</v>
      </c>
      <c r="I255" s="217"/>
      <c r="J255" s="212"/>
      <c r="K255" s="212"/>
      <c r="L255" s="218"/>
      <c r="M255" s="219"/>
      <c r="N255" s="220"/>
      <c r="O255" s="220"/>
      <c r="P255" s="220"/>
      <c r="Q255" s="220"/>
      <c r="R255" s="220"/>
      <c r="S255" s="220"/>
      <c r="T255" s="221"/>
      <c r="AT255" s="222" t="s">
        <v>141</v>
      </c>
      <c r="AU255" s="222" t="s">
        <v>76</v>
      </c>
      <c r="AV255" s="11" t="s">
        <v>76</v>
      </c>
      <c r="AW255" s="11" t="s">
        <v>30</v>
      </c>
      <c r="AX255" s="11" t="s">
        <v>67</v>
      </c>
      <c r="AY255" s="222" t="s">
        <v>133</v>
      </c>
    </row>
    <row r="256" s="12" customFormat="1">
      <c r="B256" s="223"/>
      <c r="C256" s="224"/>
      <c r="D256" s="213" t="s">
        <v>141</v>
      </c>
      <c r="E256" s="225" t="s">
        <v>1</v>
      </c>
      <c r="F256" s="226" t="s">
        <v>148</v>
      </c>
      <c r="G256" s="224"/>
      <c r="H256" s="227">
        <v>185.94999999999999</v>
      </c>
      <c r="I256" s="228"/>
      <c r="J256" s="224"/>
      <c r="K256" s="224"/>
      <c r="L256" s="229"/>
      <c r="M256" s="230"/>
      <c r="N256" s="231"/>
      <c r="O256" s="231"/>
      <c r="P256" s="231"/>
      <c r="Q256" s="231"/>
      <c r="R256" s="231"/>
      <c r="S256" s="231"/>
      <c r="T256" s="232"/>
      <c r="AT256" s="233" t="s">
        <v>141</v>
      </c>
      <c r="AU256" s="233" t="s">
        <v>76</v>
      </c>
      <c r="AV256" s="12" t="s">
        <v>140</v>
      </c>
      <c r="AW256" s="12" t="s">
        <v>30</v>
      </c>
      <c r="AX256" s="12" t="s">
        <v>74</v>
      </c>
      <c r="AY256" s="233" t="s">
        <v>133</v>
      </c>
    </row>
    <row r="257" s="1" customFormat="1" ht="16.5" customHeight="1">
      <c r="B257" s="36"/>
      <c r="C257" s="199" t="s">
        <v>237</v>
      </c>
      <c r="D257" s="199" t="s">
        <v>135</v>
      </c>
      <c r="E257" s="200" t="s">
        <v>348</v>
      </c>
      <c r="F257" s="201" t="s">
        <v>349</v>
      </c>
      <c r="G257" s="202" t="s">
        <v>197</v>
      </c>
      <c r="H257" s="203">
        <v>9.3599999999999994</v>
      </c>
      <c r="I257" s="204"/>
      <c r="J257" s="205">
        <f>ROUND(I257*H257,2)</f>
        <v>0</v>
      </c>
      <c r="K257" s="201" t="s">
        <v>139</v>
      </c>
      <c r="L257" s="41"/>
      <c r="M257" s="206" t="s">
        <v>1</v>
      </c>
      <c r="N257" s="207" t="s">
        <v>40</v>
      </c>
      <c r="O257" s="77"/>
      <c r="P257" s="208">
        <f>O257*H257</f>
        <v>0</v>
      </c>
      <c r="Q257" s="208">
        <v>0.0043800000000000002</v>
      </c>
      <c r="R257" s="208">
        <f>Q257*H257</f>
        <v>0.0409968</v>
      </c>
      <c r="S257" s="208">
        <v>0</v>
      </c>
      <c r="T257" s="209">
        <f>S257*H257</f>
        <v>0</v>
      </c>
      <c r="AR257" s="15" t="s">
        <v>140</v>
      </c>
      <c r="AT257" s="15" t="s">
        <v>135</v>
      </c>
      <c r="AU257" s="15" t="s">
        <v>76</v>
      </c>
      <c r="AY257" s="15" t="s">
        <v>133</v>
      </c>
      <c r="BE257" s="210">
        <f>IF(N257="základní",J257,0)</f>
        <v>0</v>
      </c>
      <c r="BF257" s="210">
        <f>IF(N257="snížená",J257,0)</f>
        <v>0</v>
      </c>
      <c r="BG257" s="210">
        <f>IF(N257="zákl. přenesená",J257,0)</f>
        <v>0</v>
      </c>
      <c r="BH257" s="210">
        <f>IF(N257="sníž. přenesená",J257,0)</f>
        <v>0</v>
      </c>
      <c r="BI257" s="210">
        <f>IF(N257="nulová",J257,0)</f>
        <v>0</v>
      </c>
      <c r="BJ257" s="15" t="s">
        <v>140</v>
      </c>
      <c r="BK257" s="210">
        <f>ROUND(I257*H257,2)</f>
        <v>0</v>
      </c>
      <c r="BL257" s="15" t="s">
        <v>140</v>
      </c>
      <c r="BM257" s="15" t="s">
        <v>350</v>
      </c>
    </row>
    <row r="258" s="11" customFormat="1">
      <c r="B258" s="211"/>
      <c r="C258" s="212"/>
      <c r="D258" s="213" t="s">
        <v>141</v>
      </c>
      <c r="E258" s="214" t="s">
        <v>1</v>
      </c>
      <c r="F258" s="215" t="s">
        <v>351</v>
      </c>
      <c r="G258" s="212"/>
      <c r="H258" s="216">
        <v>9.3599999999999994</v>
      </c>
      <c r="I258" s="217"/>
      <c r="J258" s="212"/>
      <c r="K258" s="212"/>
      <c r="L258" s="218"/>
      <c r="M258" s="219"/>
      <c r="N258" s="220"/>
      <c r="O258" s="220"/>
      <c r="P258" s="220"/>
      <c r="Q258" s="220"/>
      <c r="R258" s="220"/>
      <c r="S258" s="220"/>
      <c r="T258" s="221"/>
      <c r="AT258" s="222" t="s">
        <v>141</v>
      </c>
      <c r="AU258" s="222" t="s">
        <v>76</v>
      </c>
      <c r="AV258" s="11" t="s">
        <v>76</v>
      </c>
      <c r="AW258" s="11" t="s">
        <v>30</v>
      </c>
      <c r="AX258" s="11" t="s">
        <v>67</v>
      </c>
      <c r="AY258" s="222" t="s">
        <v>133</v>
      </c>
    </row>
    <row r="259" s="12" customFormat="1">
      <c r="B259" s="223"/>
      <c r="C259" s="224"/>
      <c r="D259" s="213" t="s">
        <v>141</v>
      </c>
      <c r="E259" s="225" t="s">
        <v>1</v>
      </c>
      <c r="F259" s="226" t="s">
        <v>148</v>
      </c>
      <c r="G259" s="224"/>
      <c r="H259" s="227">
        <v>9.3599999999999994</v>
      </c>
      <c r="I259" s="228"/>
      <c r="J259" s="224"/>
      <c r="K259" s="224"/>
      <c r="L259" s="229"/>
      <c r="M259" s="230"/>
      <c r="N259" s="231"/>
      <c r="O259" s="231"/>
      <c r="P259" s="231"/>
      <c r="Q259" s="231"/>
      <c r="R259" s="231"/>
      <c r="S259" s="231"/>
      <c r="T259" s="232"/>
      <c r="AT259" s="233" t="s">
        <v>141</v>
      </c>
      <c r="AU259" s="233" t="s">
        <v>76</v>
      </c>
      <c r="AV259" s="12" t="s">
        <v>140</v>
      </c>
      <c r="AW259" s="12" t="s">
        <v>30</v>
      </c>
      <c r="AX259" s="12" t="s">
        <v>74</v>
      </c>
      <c r="AY259" s="233" t="s">
        <v>133</v>
      </c>
    </row>
    <row r="260" s="1" customFormat="1" ht="16.5" customHeight="1">
      <c r="B260" s="36"/>
      <c r="C260" s="199" t="s">
        <v>352</v>
      </c>
      <c r="D260" s="199" t="s">
        <v>135</v>
      </c>
      <c r="E260" s="200" t="s">
        <v>353</v>
      </c>
      <c r="F260" s="201" t="s">
        <v>354</v>
      </c>
      <c r="G260" s="202" t="s">
        <v>197</v>
      </c>
      <c r="H260" s="203">
        <v>28.343</v>
      </c>
      <c r="I260" s="204"/>
      <c r="J260" s="205">
        <f>ROUND(I260*H260,2)</f>
        <v>0</v>
      </c>
      <c r="K260" s="201" t="s">
        <v>139</v>
      </c>
      <c r="L260" s="41"/>
      <c r="M260" s="206" t="s">
        <v>1</v>
      </c>
      <c r="N260" s="207" t="s">
        <v>40</v>
      </c>
      <c r="O260" s="77"/>
      <c r="P260" s="208">
        <f>O260*H260</f>
        <v>0</v>
      </c>
      <c r="Q260" s="208">
        <v>0.02035</v>
      </c>
      <c r="R260" s="208">
        <f>Q260*H260</f>
        <v>0.57678004999999999</v>
      </c>
      <c r="S260" s="208">
        <v>0</v>
      </c>
      <c r="T260" s="209">
        <f>S260*H260</f>
        <v>0</v>
      </c>
      <c r="AR260" s="15" t="s">
        <v>140</v>
      </c>
      <c r="AT260" s="15" t="s">
        <v>135</v>
      </c>
      <c r="AU260" s="15" t="s">
        <v>76</v>
      </c>
      <c r="AY260" s="15" t="s">
        <v>133</v>
      </c>
      <c r="BE260" s="210">
        <f>IF(N260="základní",J260,0)</f>
        <v>0</v>
      </c>
      <c r="BF260" s="210">
        <f>IF(N260="snížená",J260,0)</f>
        <v>0</v>
      </c>
      <c r="BG260" s="210">
        <f>IF(N260="zákl. přenesená",J260,0)</f>
        <v>0</v>
      </c>
      <c r="BH260" s="210">
        <f>IF(N260="sníž. přenesená",J260,0)</f>
        <v>0</v>
      </c>
      <c r="BI260" s="210">
        <f>IF(N260="nulová",J260,0)</f>
        <v>0</v>
      </c>
      <c r="BJ260" s="15" t="s">
        <v>140</v>
      </c>
      <c r="BK260" s="210">
        <f>ROUND(I260*H260,2)</f>
        <v>0</v>
      </c>
      <c r="BL260" s="15" t="s">
        <v>140</v>
      </c>
      <c r="BM260" s="15" t="s">
        <v>355</v>
      </c>
    </row>
    <row r="261" s="11" customFormat="1">
      <c r="B261" s="211"/>
      <c r="C261" s="212"/>
      <c r="D261" s="213" t="s">
        <v>141</v>
      </c>
      <c r="E261" s="214" t="s">
        <v>1</v>
      </c>
      <c r="F261" s="215" t="s">
        <v>356</v>
      </c>
      <c r="G261" s="212"/>
      <c r="H261" s="216">
        <v>28.343</v>
      </c>
      <c r="I261" s="217"/>
      <c r="J261" s="212"/>
      <c r="K261" s="212"/>
      <c r="L261" s="218"/>
      <c r="M261" s="219"/>
      <c r="N261" s="220"/>
      <c r="O261" s="220"/>
      <c r="P261" s="220"/>
      <c r="Q261" s="220"/>
      <c r="R261" s="220"/>
      <c r="S261" s="220"/>
      <c r="T261" s="221"/>
      <c r="AT261" s="222" t="s">
        <v>141</v>
      </c>
      <c r="AU261" s="222" t="s">
        <v>76</v>
      </c>
      <c r="AV261" s="11" t="s">
        <v>76</v>
      </c>
      <c r="AW261" s="11" t="s">
        <v>30</v>
      </c>
      <c r="AX261" s="11" t="s">
        <v>67</v>
      </c>
      <c r="AY261" s="222" t="s">
        <v>133</v>
      </c>
    </row>
    <row r="262" s="12" customFormat="1">
      <c r="B262" s="223"/>
      <c r="C262" s="224"/>
      <c r="D262" s="213" t="s">
        <v>141</v>
      </c>
      <c r="E262" s="225" t="s">
        <v>1</v>
      </c>
      <c r="F262" s="226" t="s">
        <v>148</v>
      </c>
      <c r="G262" s="224"/>
      <c r="H262" s="227">
        <v>28.343</v>
      </c>
      <c r="I262" s="228"/>
      <c r="J262" s="224"/>
      <c r="K262" s="224"/>
      <c r="L262" s="229"/>
      <c r="M262" s="230"/>
      <c r="N262" s="231"/>
      <c r="O262" s="231"/>
      <c r="P262" s="231"/>
      <c r="Q262" s="231"/>
      <c r="R262" s="231"/>
      <c r="S262" s="231"/>
      <c r="T262" s="232"/>
      <c r="AT262" s="233" t="s">
        <v>141</v>
      </c>
      <c r="AU262" s="233" t="s">
        <v>76</v>
      </c>
      <c r="AV262" s="12" t="s">
        <v>140</v>
      </c>
      <c r="AW262" s="12" t="s">
        <v>30</v>
      </c>
      <c r="AX262" s="12" t="s">
        <v>74</v>
      </c>
      <c r="AY262" s="233" t="s">
        <v>133</v>
      </c>
    </row>
    <row r="263" s="1" customFormat="1" ht="16.5" customHeight="1">
      <c r="B263" s="36"/>
      <c r="C263" s="199" t="s">
        <v>242</v>
      </c>
      <c r="D263" s="199" t="s">
        <v>135</v>
      </c>
      <c r="E263" s="200" t="s">
        <v>357</v>
      </c>
      <c r="F263" s="201" t="s">
        <v>358</v>
      </c>
      <c r="G263" s="202" t="s">
        <v>197</v>
      </c>
      <c r="H263" s="203">
        <v>143.33799999999999</v>
      </c>
      <c r="I263" s="204"/>
      <c r="J263" s="205">
        <f>ROUND(I263*H263,2)</f>
        <v>0</v>
      </c>
      <c r="K263" s="201" t="s">
        <v>139</v>
      </c>
      <c r="L263" s="41"/>
      <c r="M263" s="206" t="s">
        <v>1</v>
      </c>
      <c r="N263" s="207" t="s">
        <v>40</v>
      </c>
      <c r="O263" s="77"/>
      <c r="P263" s="208">
        <f>O263*H263</f>
        <v>0</v>
      </c>
      <c r="Q263" s="208">
        <v>0.0315</v>
      </c>
      <c r="R263" s="208">
        <f>Q263*H263</f>
        <v>4.5151469999999998</v>
      </c>
      <c r="S263" s="208">
        <v>0</v>
      </c>
      <c r="T263" s="209">
        <f>S263*H263</f>
        <v>0</v>
      </c>
      <c r="AR263" s="15" t="s">
        <v>140</v>
      </c>
      <c r="AT263" s="15" t="s">
        <v>135</v>
      </c>
      <c r="AU263" s="15" t="s">
        <v>76</v>
      </c>
      <c r="AY263" s="15" t="s">
        <v>133</v>
      </c>
      <c r="BE263" s="210">
        <f>IF(N263="základní",J263,0)</f>
        <v>0</v>
      </c>
      <c r="BF263" s="210">
        <f>IF(N263="snížená",J263,0)</f>
        <v>0</v>
      </c>
      <c r="BG263" s="210">
        <f>IF(N263="zákl. přenesená",J263,0)</f>
        <v>0</v>
      </c>
      <c r="BH263" s="210">
        <f>IF(N263="sníž. přenesená",J263,0)</f>
        <v>0</v>
      </c>
      <c r="BI263" s="210">
        <f>IF(N263="nulová",J263,0)</f>
        <v>0</v>
      </c>
      <c r="BJ263" s="15" t="s">
        <v>140</v>
      </c>
      <c r="BK263" s="210">
        <f>ROUND(I263*H263,2)</f>
        <v>0</v>
      </c>
      <c r="BL263" s="15" t="s">
        <v>140</v>
      </c>
      <c r="BM263" s="15" t="s">
        <v>359</v>
      </c>
    </row>
    <row r="264" s="11" customFormat="1">
      <c r="B264" s="211"/>
      <c r="C264" s="212"/>
      <c r="D264" s="213" t="s">
        <v>141</v>
      </c>
      <c r="E264" s="214" t="s">
        <v>1</v>
      </c>
      <c r="F264" s="215" t="s">
        <v>360</v>
      </c>
      <c r="G264" s="212"/>
      <c r="H264" s="216">
        <v>66.325000000000003</v>
      </c>
      <c r="I264" s="217"/>
      <c r="J264" s="212"/>
      <c r="K264" s="212"/>
      <c r="L264" s="218"/>
      <c r="M264" s="219"/>
      <c r="N264" s="220"/>
      <c r="O264" s="220"/>
      <c r="P264" s="220"/>
      <c r="Q264" s="220"/>
      <c r="R264" s="220"/>
      <c r="S264" s="220"/>
      <c r="T264" s="221"/>
      <c r="AT264" s="222" t="s">
        <v>141</v>
      </c>
      <c r="AU264" s="222" t="s">
        <v>76</v>
      </c>
      <c r="AV264" s="11" t="s">
        <v>76</v>
      </c>
      <c r="AW264" s="11" t="s">
        <v>30</v>
      </c>
      <c r="AX264" s="11" t="s">
        <v>67</v>
      </c>
      <c r="AY264" s="222" t="s">
        <v>133</v>
      </c>
    </row>
    <row r="265" s="11" customFormat="1">
      <c r="B265" s="211"/>
      <c r="C265" s="212"/>
      <c r="D265" s="213" t="s">
        <v>141</v>
      </c>
      <c r="E265" s="214" t="s">
        <v>1</v>
      </c>
      <c r="F265" s="215" t="s">
        <v>361</v>
      </c>
      <c r="G265" s="212"/>
      <c r="H265" s="216">
        <v>-5.0289999999999999</v>
      </c>
      <c r="I265" s="217"/>
      <c r="J265" s="212"/>
      <c r="K265" s="212"/>
      <c r="L265" s="218"/>
      <c r="M265" s="219"/>
      <c r="N265" s="220"/>
      <c r="O265" s="220"/>
      <c r="P265" s="220"/>
      <c r="Q265" s="220"/>
      <c r="R265" s="220"/>
      <c r="S265" s="220"/>
      <c r="T265" s="221"/>
      <c r="AT265" s="222" t="s">
        <v>141</v>
      </c>
      <c r="AU265" s="222" t="s">
        <v>76</v>
      </c>
      <c r="AV265" s="11" t="s">
        <v>76</v>
      </c>
      <c r="AW265" s="11" t="s">
        <v>30</v>
      </c>
      <c r="AX265" s="11" t="s">
        <v>67</v>
      </c>
      <c r="AY265" s="222" t="s">
        <v>133</v>
      </c>
    </row>
    <row r="266" s="11" customFormat="1">
      <c r="B266" s="211"/>
      <c r="C266" s="212"/>
      <c r="D266" s="213" t="s">
        <v>141</v>
      </c>
      <c r="E266" s="214" t="s">
        <v>1</v>
      </c>
      <c r="F266" s="215" t="s">
        <v>335</v>
      </c>
      <c r="G266" s="212"/>
      <c r="H266" s="216">
        <v>25.587</v>
      </c>
      <c r="I266" s="217"/>
      <c r="J266" s="212"/>
      <c r="K266" s="212"/>
      <c r="L266" s="218"/>
      <c r="M266" s="219"/>
      <c r="N266" s="220"/>
      <c r="O266" s="220"/>
      <c r="P266" s="220"/>
      <c r="Q266" s="220"/>
      <c r="R266" s="220"/>
      <c r="S266" s="220"/>
      <c r="T266" s="221"/>
      <c r="AT266" s="222" t="s">
        <v>141</v>
      </c>
      <c r="AU266" s="222" t="s">
        <v>76</v>
      </c>
      <c r="AV266" s="11" t="s">
        <v>76</v>
      </c>
      <c r="AW266" s="11" t="s">
        <v>30</v>
      </c>
      <c r="AX266" s="11" t="s">
        <v>67</v>
      </c>
      <c r="AY266" s="222" t="s">
        <v>133</v>
      </c>
    </row>
    <row r="267" s="11" customFormat="1">
      <c r="B267" s="211"/>
      <c r="C267" s="212"/>
      <c r="D267" s="213" t="s">
        <v>141</v>
      </c>
      <c r="E267" s="214" t="s">
        <v>1</v>
      </c>
      <c r="F267" s="215" t="s">
        <v>336</v>
      </c>
      <c r="G267" s="212"/>
      <c r="H267" s="216">
        <v>22.355</v>
      </c>
      <c r="I267" s="217"/>
      <c r="J267" s="212"/>
      <c r="K267" s="212"/>
      <c r="L267" s="218"/>
      <c r="M267" s="219"/>
      <c r="N267" s="220"/>
      <c r="O267" s="220"/>
      <c r="P267" s="220"/>
      <c r="Q267" s="220"/>
      <c r="R267" s="220"/>
      <c r="S267" s="220"/>
      <c r="T267" s="221"/>
      <c r="AT267" s="222" t="s">
        <v>141</v>
      </c>
      <c r="AU267" s="222" t="s">
        <v>76</v>
      </c>
      <c r="AV267" s="11" t="s">
        <v>76</v>
      </c>
      <c r="AW267" s="11" t="s">
        <v>30</v>
      </c>
      <c r="AX267" s="11" t="s">
        <v>67</v>
      </c>
      <c r="AY267" s="222" t="s">
        <v>133</v>
      </c>
    </row>
    <row r="268" s="11" customFormat="1">
      <c r="B268" s="211"/>
      <c r="C268" s="212"/>
      <c r="D268" s="213" t="s">
        <v>141</v>
      </c>
      <c r="E268" s="214" t="s">
        <v>1</v>
      </c>
      <c r="F268" s="215" t="s">
        <v>337</v>
      </c>
      <c r="G268" s="212"/>
      <c r="H268" s="216">
        <v>12.42</v>
      </c>
      <c r="I268" s="217"/>
      <c r="J268" s="212"/>
      <c r="K268" s="212"/>
      <c r="L268" s="218"/>
      <c r="M268" s="219"/>
      <c r="N268" s="220"/>
      <c r="O268" s="220"/>
      <c r="P268" s="220"/>
      <c r="Q268" s="220"/>
      <c r="R268" s="220"/>
      <c r="S268" s="220"/>
      <c r="T268" s="221"/>
      <c r="AT268" s="222" t="s">
        <v>141</v>
      </c>
      <c r="AU268" s="222" t="s">
        <v>76</v>
      </c>
      <c r="AV268" s="11" t="s">
        <v>76</v>
      </c>
      <c r="AW268" s="11" t="s">
        <v>30</v>
      </c>
      <c r="AX268" s="11" t="s">
        <v>67</v>
      </c>
      <c r="AY268" s="222" t="s">
        <v>133</v>
      </c>
    </row>
    <row r="269" s="11" customFormat="1">
      <c r="B269" s="211"/>
      <c r="C269" s="212"/>
      <c r="D269" s="213" t="s">
        <v>141</v>
      </c>
      <c r="E269" s="214" t="s">
        <v>1</v>
      </c>
      <c r="F269" s="215" t="s">
        <v>362</v>
      </c>
      <c r="G269" s="212"/>
      <c r="H269" s="216">
        <v>-28.34</v>
      </c>
      <c r="I269" s="217"/>
      <c r="J269" s="212"/>
      <c r="K269" s="212"/>
      <c r="L269" s="218"/>
      <c r="M269" s="219"/>
      <c r="N269" s="220"/>
      <c r="O269" s="220"/>
      <c r="P269" s="220"/>
      <c r="Q269" s="220"/>
      <c r="R269" s="220"/>
      <c r="S269" s="220"/>
      <c r="T269" s="221"/>
      <c r="AT269" s="222" t="s">
        <v>141</v>
      </c>
      <c r="AU269" s="222" t="s">
        <v>76</v>
      </c>
      <c r="AV269" s="11" t="s">
        <v>76</v>
      </c>
      <c r="AW269" s="11" t="s">
        <v>30</v>
      </c>
      <c r="AX269" s="11" t="s">
        <v>67</v>
      </c>
      <c r="AY269" s="222" t="s">
        <v>133</v>
      </c>
    </row>
    <row r="270" s="11" customFormat="1">
      <c r="B270" s="211"/>
      <c r="C270" s="212"/>
      <c r="D270" s="213" t="s">
        <v>141</v>
      </c>
      <c r="E270" s="214" t="s">
        <v>1</v>
      </c>
      <c r="F270" s="215" t="s">
        <v>363</v>
      </c>
      <c r="G270" s="212"/>
      <c r="H270" s="216">
        <v>50.020000000000003</v>
      </c>
      <c r="I270" s="217"/>
      <c r="J270" s="212"/>
      <c r="K270" s="212"/>
      <c r="L270" s="218"/>
      <c r="M270" s="219"/>
      <c r="N270" s="220"/>
      <c r="O270" s="220"/>
      <c r="P270" s="220"/>
      <c r="Q270" s="220"/>
      <c r="R270" s="220"/>
      <c r="S270" s="220"/>
      <c r="T270" s="221"/>
      <c r="AT270" s="222" t="s">
        <v>141</v>
      </c>
      <c r="AU270" s="222" t="s">
        <v>76</v>
      </c>
      <c r="AV270" s="11" t="s">
        <v>76</v>
      </c>
      <c r="AW270" s="11" t="s">
        <v>30</v>
      </c>
      <c r="AX270" s="11" t="s">
        <v>67</v>
      </c>
      <c r="AY270" s="222" t="s">
        <v>133</v>
      </c>
    </row>
    <row r="271" s="12" customFormat="1">
      <c r="B271" s="223"/>
      <c r="C271" s="224"/>
      <c r="D271" s="213" t="s">
        <v>141</v>
      </c>
      <c r="E271" s="225" t="s">
        <v>1</v>
      </c>
      <c r="F271" s="226" t="s">
        <v>148</v>
      </c>
      <c r="G271" s="224"/>
      <c r="H271" s="227">
        <v>143.33799999999999</v>
      </c>
      <c r="I271" s="228"/>
      <c r="J271" s="224"/>
      <c r="K271" s="224"/>
      <c r="L271" s="229"/>
      <c r="M271" s="230"/>
      <c r="N271" s="231"/>
      <c r="O271" s="231"/>
      <c r="P271" s="231"/>
      <c r="Q271" s="231"/>
      <c r="R271" s="231"/>
      <c r="S271" s="231"/>
      <c r="T271" s="232"/>
      <c r="AT271" s="233" t="s">
        <v>141</v>
      </c>
      <c r="AU271" s="233" t="s">
        <v>76</v>
      </c>
      <c r="AV271" s="12" t="s">
        <v>140</v>
      </c>
      <c r="AW271" s="12" t="s">
        <v>30</v>
      </c>
      <c r="AX271" s="12" t="s">
        <v>74</v>
      </c>
      <c r="AY271" s="233" t="s">
        <v>133</v>
      </c>
    </row>
    <row r="272" s="1" customFormat="1" ht="16.5" customHeight="1">
      <c r="B272" s="36"/>
      <c r="C272" s="199" t="s">
        <v>364</v>
      </c>
      <c r="D272" s="199" t="s">
        <v>135</v>
      </c>
      <c r="E272" s="200" t="s">
        <v>365</v>
      </c>
      <c r="F272" s="201" t="s">
        <v>366</v>
      </c>
      <c r="G272" s="202" t="s">
        <v>197</v>
      </c>
      <c r="H272" s="203">
        <v>143.339</v>
      </c>
      <c r="I272" s="204"/>
      <c r="J272" s="205">
        <f>ROUND(I272*H272,2)</f>
        <v>0</v>
      </c>
      <c r="K272" s="201" t="s">
        <v>139</v>
      </c>
      <c r="L272" s="41"/>
      <c r="M272" s="206" t="s">
        <v>1</v>
      </c>
      <c r="N272" s="207" t="s">
        <v>40</v>
      </c>
      <c r="O272" s="77"/>
      <c r="P272" s="208">
        <f>O272*H272</f>
        <v>0</v>
      </c>
      <c r="Q272" s="208">
        <v>0.010500000000000001</v>
      </c>
      <c r="R272" s="208">
        <f>Q272*H272</f>
        <v>1.5050595</v>
      </c>
      <c r="S272" s="208">
        <v>0</v>
      </c>
      <c r="T272" s="209">
        <f>S272*H272</f>
        <v>0</v>
      </c>
      <c r="AR272" s="15" t="s">
        <v>140</v>
      </c>
      <c r="AT272" s="15" t="s">
        <v>135</v>
      </c>
      <c r="AU272" s="15" t="s">
        <v>76</v>
      </c>
      <c r="AY272" s="15" t="s">
        <v>133</v>
      </c>
      <c r="BE272" s="210">
        <f>IF(N272="základní",J272,0)</f>
        <v>0</v>
      </c>
      <c r="BF272" s="210">
        <f>IF(N272="snížená",J272,0)</f>
        <v>0</v>
      </c>
      <c r="BG272" s="210">
        <f>IF(N272="zákl. přenesená",J272,0)</f>
        <v>0</v>
      </c>
      <c r="BH272" s="210">
        <f>IF(N272="sníž. přenesená",J272,0)</f>
        <v>0</v>
      </c>
      <c r="BI272" s="210">
        <f>IF(N272="nulová",J272,0)</f>
        <v>0</v>
      </c>
      <c r="BJ272" s="15" t="s">
        <v>140</v>
      </c>
      <c r="BK272" s="210">
        <f>ROUND(I272*H272,2)</f>
        <v>0</v>
      </c>
      <c r="BL272" s="15" t="s">
        <v>140</v>
      </c>
      <c r="BM272" s="15" t="s">
        <v>367</v>
      </c>
    </row>
    <row r="273" s="11" customFormat="1">
      <c r="B273" s="211"/>
      <c r="C273" s="212"/>
      <c r="D273" s="213" t="s">
        <v>141</v>
      </c>
      <c r="E273" s="214" t="s">
        <v>1</v>
      </c>
      <c r="F273" s="215" t="s">
        <v>368</v>
      </c>
      <c r="G273" s="212"/>
      <c r="H273" s="216">
        <v>143.339</v>
      </c>
      <c r="I273" s="217"/>
      <c r="J273" s="212"/>
      <c r="K273" s="212"/>
      <c r="L273" s="218"/>
      <c r="M273" s="219"/>
      <c r="N273" s="220"/>
      <c r="O273" s="220"/>
      <c r="P273" s="220"/>
      <c r="Q273" s="220"/>
      <c r="R273" s="220"/>
      <c r="S273" s="220"/>
      <c r="T273" s="221"/>
      <c r="AT273" s="222" t="s">
        <v>141</v>
      </c>
      <c r="AU273" s="222" t="s">
        <v>76</v>
      </c>
      <c r="AV273" s="11" t="s">
        <v>76</v>
      </c>
      <c r="AW273" s="11" t="s">
        <v>30</v>
      </c>
      <c r="AX273" s="11" t="s">
        <v>67</v>
      </c>
      <c r="AY273" s="222" t="s">
        <v>133</v>
      </c>
    </row>
    <row r="274" s="12" customFormat="1">
      <c r="B274" s="223"/>
      <c r="C274" s="224"/>
      <c r="D274" s="213" t="s">
        <v>141</v>
      </c>
      <c r="E274" s="225" t="s">
        <v>1</v>
      </c>
      <c r="F274" s="226" t="s">
        <v>148</v>
      </c>
      <c r="G274" s="224"/>
      <c r="H274" s="227">
        <v>143.339</v>
      </c>
      <c r="I274" s="228"/>
      <c r="J274" s="224"/>
      <c r="K274" s="224"/>
      <c r="L274" s="229"/>
      <c r="M274" s="230"/>
      <c r="N274" s="231"/>
      <c r="O274" s="231"/>
      <c r="P274" s="231"/>
      <c r="Q274" s="231"/>
      <c r="R274" s="231"/>
      <c r="S274" s="231"/>
      <c r="T274" s="232"/>
      <c r="AT274" s="233" t="s">
        <v>141</v>
      </c>
      <c r="AU274" s="233" t="s">
        <v>76</v>
      </c>
      <c r="AV274" s="12" t="s">
        <v>140</v>
      </c>
      <c r="AW274" s="12" t="s">
        <v>30</v>
      </c>
      <c r="AX274" s="12" t="s">
        <v>74</v>
      </c>
      <c r="AY274" s="233" t="s">
        <v>133</v>
      </c>
    </row>
    <row r="275" s="1" customFormat="1" ht="16.5" customHeight="1">
      <c r="B275" s="36"/>
      <c r="C275" s="199" t="s">
        <v>248</v>
      </c>
      <c r="D275" s="199" t="s">
        <v>135</v>
      </c>
      <c r="E275" s="200" t="s">
        <v>369</v>
      </c>
      <c r="F275" s="201" t="s">
        <v>370</v>
      </c>
      <c r="G275" s="202" t="s">
        <v>197</v>
      </c>
      <c r="H275" s="203">
        <v>114.19</v>
      </c>
      <c r="I275" s="204"/>
      <c r="J275" s="205">
        <f>ROUND(I275*H275,2)</f>
        <v>0</v>
      </c>
      <c r="K275" s="201" t="s">
        <v>139</v>
      </c>
      <c r="L275" s="41"/>
      <c r="M275" s="206" t="s">
        <v>1</v>
      </c>
      <c r="N275" s="207" t="s">
        <v>40</v>
      </c>
      <c r="O275" s="77"/>
      <c r="P275" s="208">
        <f>O275*H275</f>
        <v>0</v>
      </c>
      <c r="Q275" s="208">
        <v>0.0073499999999999998</v>
      </c>
      <c r="R275" s="208">
        <f>Q275*H275</f>
        <v>0.8392965</v>
      </c>
      <c r="S275" s="208">
        <v>0</v>
      </c>
      <c r="T275" s="209">
        <f>S275*H275</f>
        <v>0</v>
      </c>
      <c r="AR275" s="15" t="s">
        <v>140</v>
      </c>
      <c r="AT275" s="15" t="s">
        <v>135</v>
      </c>
      <c r="AU275" s="15" t="s">
        <v>76</v>
      </c>
      <c r="AY275" s="15" t="s">
        <v>133</v>
      </c>
      <c r="BE275" s="210">
        <f>IF(N275="základní",J275,0)</f>
        <v>0</v>
      </c>
      <c r="BF275" s="210">
        <f>IF(N275="snížená",J275,0)</f>
        <v>0</v>
      </c>
      <c r="BG275" s="210">
        <f>IF(N275="zákl. přenesená",J275,0)</f>
        <v>0</v>
      </c>
      <c r="BH275" s="210">
        <f>IF(N275="sníž. přenesená",J275,0)</f>
        <v>0</v>
      </c>
      <c r="BI275" s="210">
        <f>IF(N275="nulová",J275,0)</f>
        <v>0</v>
      </c>
      <c r="BJ275" s="15" t="s">
        <v>140</v>
      </c>
      <c r="BK275" s="210">
        <f>ROUND(I275*H275,2)</f>
        <v>0</v>
      </c>
      <c r="BL275" s="15" t="s">
        <v>140</v>
      </c>
      <c r="BM275" s="15" t="s">
        <v>371</v>
      </c>
    </row>
    <row r="276" s="11" customFormat="1">
      <c r="B276" s="211"/>
      <c r="C276" s="212"/>
      <c r="D276" s="213" t="s">
        <v>141</v>
      </c>
      <c r="E276" s="214" t="s">
        <v>1</v>
      </c>
      <c r="F276" s="215" t="s">
        <v>372</v>
      </c>
      <c r="G276" s="212"/>
      <c r="H276" s="216">
        <v>64.170000000000002</v>
      </c>
      <c r="I276" s="217"/>
      <c r="J276" s="212"/>
      <c r="K276" s="212"/>
      <c r="L276" s="218"/>
      <c r="M276" s="219"/>
      <c r="N276" s="220"/>
      <c r="O276" s="220"/>
      <c r="P276" s="220"/>
      <c r="Q276" s="220"/>
      <c r="R276" s="220"/>
      <c r="S276" s="220"/>
      <c r="T276" s="221"/>
      <c r="AT276" s="222" t="s">
        <v>141</v>
      </c>
      <c r="AU276" s="222" t="s">
        <v>76</v>
      </c>
      <c r="AV276" s="11" t="s">
        <v>76</v>
      </c>
      <c r="AW276" s="11" t="s">
        <v>30</v>
      </c>
      <c r="AX276" s="11" t="s">
        <v>67</v>
      </c>
      <c r="AY276" s="222" t="s">
        <v>133</v>
      </c>
    </row>
    <row r="277" s="11" customFormat="1">
      <c r="B277" s="211"/>
      <c r="C277" s="212"/>
      <c r="D277" s="213" t="s">
        <v>141</v>
      </c>
      <c r="E277" s="214" t="s">
        <v>1</v>
      </c>
      <c r="F277" s="215" t="s">
        <v>373</v>
      </c>
      <c r="G277" s="212"/>
      <c r="H277" s="216">
        <v>50.020000000000003</v>
      </c>
      <c r="I277" s="217"/>
      <c r="J277" s="212"/>
      <c r="K277" s="212"/>
      <c r="L277" s="218"/>
      <c r="M277" s="219"/>
      <c r="N277" s="220"/>
      <c r="O277" s="220"/>
      <c r="P277" s="220"/>
      <c r="Q277" s="220"/>
      <c r="R277" s="220"/>
      <c r="S277" s="220"/>
      <c r="T277" s="221"/>
      <c r="AT277" s="222" t="s">
        <v>141</v>
      </c>
      <c r="AU277" s="222" t="s">
        <v>76</v>
      </c>
      <c r="AV277" s="11" t="s">
        <v>76</v>
      </c>
      <c r="AW277" s="11" t="s">
        <v>30</v>
      </c>
      <c r="AX277" s="11" t="s">
        <v>67</v>
      </c>
      <c r="AY277" s="222" t="s">
        <v>133</v>
      </c>
    </row>
    <row r="278" s="12" customFormat="1">
      <c r="B278" s="223"/>
      <c r="C278" s="224"/>
      <c r="D278" s="213" t="s">
        <v>141</v>
      </c>
      <c r="E278" s="225" t="s">
        <v>1</v>
      </c>
      <c r="F278" s="226" t="s">
        <v>148</v>
      </c>
      <c r="G278" s="224"/>
      <c r="H278" s="227">
        <v>114.19</v>
      </c>
      <c r="I278" s="228"/>
      <c r="J278" s="224"/>
      <c r="K278" s="224"/>
      <c r="L278" s="229"/>
      <c r="M278" s="230"/>
      <c r="N278" s="231"/>
      <c r="O278" s="231"/>
      <c r="P278" s="231"/>
      <c r="Q278" s="231"/>
      <c r="R278" s="231"/>
      <c r="S278" s="231"/>
      <c r="T278" s="232"/>
      <c r="AT278" s="233" t="s">
        <v>141</v>
      </c>
      <c r="AU278" s="233" t="s">
        <v>76</v>
      </c>
      <c r="AV278" s="12" t="s">
        <v>140</v>
      </c>
      <c r="AW278" s="12" t="s">
        <v>30</v>
      </c>
      <c r="AX278" s="12" t="s">
        <v>74</v>
      </c>
      <c r="AY278" s="233" t="s">
        <v>133</v>
      </c>
    </row>
    <row r="279" s="1" customFormat="1" ht="16.5" customHeight="1">
      <c r="B279" s="36"/>
      <c r="C279" s="199" t="s">
        <v>374</v>
      </c>
      <c r="D279" s="199" t="s">
        <v>135</v>
      </c>
      <c r="E279" s="200" t="s">
        <v>375</v>
      </c>
      <c r="F279" s="201" t="s">
        <v>376</v>
      </c>
      <c r="G279" s="202" t="s">
        <v>197</v>
      </c>
      <c r="H279" s="203">
        <v>121.029</v>
      </c>
      <c r="I279" s="204"/>
      <c r="J279" s="205">
        <f>ROUND(I279*H279,2)</f>
        <v>0</v>
      </c>
      <c r="K279" s="201" t="s">
        <v>139</v>
      </c>
      <c r="L279" s="41"/>
      <c r="M279" s="206" t="s">
        <v>1</v>
      </c>
      <c r="N279" s="207" t="s">
        <v>40</v>
      </c>
      <c r="O279" s="77"/>
      <c r="P279" s="208">
        <f>O279*H279</f>
        <v>0</v>
      </c>
      <c r="Q279" s="208">
        <v>0.00348</v>
      </c>
      <c r="R279" s="208">
        <f>Q279*H279</f>
        <v>0.42118092000000001</v>
      </c>
      <c r="S279" s="208">
        <v>0</v>
      </c>
      <c r="T279" s="209">
        <f>S279*H279</f>
        <v>0</v>
      </c>
      <c r="AR279" s="15" t="s">
        <v>140</v>
      </c>
      <c r="AT279" s="15" t="s">
        <v>135</v>
      </c>
      <c r="AU279" s="15" t="s">
        <v>76</v>
      </c>
      <c r="AY279" s="15" t="s">
        <v>133</v>
      </c>
      <c r="BE279" s="210">
        <f>IF(N279="základní",J279,0)</f>
        <v>0</v>
      </c>
      <c r="BF279" s="210">
        <f>IF(N279="snížená",J279,0)</f>
        <v>0</v>
      </c>
      <c r="BG279" s="210">
        <f>IF(N279="zákl. přenesená",J279,0)</f>
        <v>0</v>
      </c>
      <c r="BH279" s="210">
        <f>IF(N279="sníž. přenesená",J279,0)</f>
        <v>0</v>
      </c>
      <c r="BI279" s="210">
        <f>IF(N279="nulová",J279,0)</f>
        <v>0</v>
      </c>
      <c r="BJ279" s="15" t="s">
        <v>140</v>
      </c>
      <c r="BK279" s="210">
        <f>ROUND(I279*H279,2)</f>
        <v>0</v>
      </c>
      <c r="BL279" s="15" t="s">
        <v>140</v>
      </c>
      <c r="BM279" s="15" t="s">
        <v>377</v>
      </c>
    </row>
    <row r="280" s="11" customFormat="1">
      <c r="B280" s="211"/>
      <c r="C280" s="212"/>
      <c r="D280" s="213" t="s">
        <v>141</v>
      </c>
      <c r="E280" s="214" t="s">
        <v>1</v>
      </c>
      <c r="F280" s="215" t="s">
        <v>360</v>
      </c>
      <c r="G280" s="212"/>
      <c r="H280" s="216">
        <v>66.325000000000003</v>
      </c>
      <c r="I280" s="217"/>
      <c r="J280" s="212"/>
      <c r="K280" s="212"/>
      <c r="L280" s="218"/>
      <c r="M280" s="219"/>
      <c r="N280" s="220"/>
      <c r="O280" s="220"/>
      <c r="P280" s="220"/>
      <c r="Q280" s="220"/>
      <c r="R280" s="220"/>
      <c r="S280" s="220"/>
      <c r="T280" s="221"/>
      <c r="AT280" s="222" t="s">
        <v>141</v>
      </c>
      <c r="AU280" s="222" t="s">
        <v>76</v>
      </c>
      <c r="AV280" s="11" t="s">
        <v>76</v>
      </c>
      <c r="AW280" s="11" t="s">
        <v>30</v>
      </c>
      <c r="AX280" s="11" t="s">
        <v>67</v>
      </c>
      <c r="AY280" s="222" t="s">
        <v>133</v>
      </c>
    </row>
    <row r="281" s="11" customFormat="1">
      <c r="B281" s="211"/>
      <c r="C281" s="212"/>
      <c r="D281" s="213" t="s">
        <v>141</v>
      </c>
      <c r="E281" s="214" t="s">
        <v>1</v>
      </c>
      <c r="F281" s="215" t="s">
        <v>361</v>
      </c>
      <c r="G281" s="212"/>
      <c r="H281" s="216">
        <v>-5.0289999999999999</v>
      </c>
      <c r="I281" s="217"/>
      <c r="J281" s="212"/>
      <c r="K281" s="212"/>
      <c r="L281" s="218"/>
      <c r="M281" s="219"/>
      <c r="N281" s="220"/>
      <c r="O281" s="220"/>
      <c r="P281" s="220"/>
      <c r="Q281" s="220"/>
      <c r="R281" s="220"/>
      <c r="S281" s="220"/>
      <c r="T281" s="221"/>
      <c r="AT281" s="222" t="s">
        <v>141</v>
      </c>
      <c r="AU281" s="222" t="s">
        <v>76</v>
      </c>
      <c r="AV281" s="11" t="s">
        <v>76</v>
      </c>
      <c r="AW281" s="11" t="s">
        <v>30</v>
      </c>
      <c r="AX281" s="11" t="s">
        <v>67</v>
      </c>
      <c r="AY281" s="222" t="s">
        <v>133</v>
      </c>
    </row>
    <row r="282" s="11" customFormat="1">
      <c r="B282" s="211"/>
      <c r="C282" s="212"/>
      <c r="D282" s="213" t="s">
        <v>141</v>
      </c>
      <c r="E282" s="214" t="s">
        <v>1</v>
      </c>
      <c r="F282" s="215" t="s">
        <v>378</v>
      </c>
      <c r="G282" s="212"/>
      <c r="H282" s="216">
        <v>1.7949999999999999</v>
      </c>
      <c r="I282" s="217"/>
      <c r="J282" s="212"/>
      <c r="K282" s="212"/>
      <c r="L282" s="218"/>
      <c r="M282" s="219"/>
      <c r="N282" s="220"/>
      <c r="O282" s="220"/>
      <c r="P282" s="220"/>
      <c r="Q282" s="220"/>
      <c r="R282" s="220"/>
      <c r="S282" s="220"/>
      <c r="T282" s="221"/>
      <c r="AT282" s="222" t="s">
        <v>141</v>
      </c>
      <c r="AU282" s="222" t="s">
        <v>76</v>
      </c>
      <c r="AV282" s="11" t="s">
        <v>76</v>
      </c>
      <c r="AW282" s="11" t="s">
        <v>30</v>
      </c>
      <c r="AX282" s="11" t="s">
        <v>67</v>
      </c>
      <c r="AY282" s="222" t="s">
        <v>133</v>
      </c>
    </row>
    <row r="283" s="11" customFormat="1">
      <c r="B283" s="211"/>
      <c r="C283" s="212"/>
      <c r="D283" s="213" t="s">
        <v>141</v>
      </c>
      <c r="E283" s="214" t="s">
        <v>1</v>
      </c>
      <c r="F283" s="215" t="s">
        <v>379</v>
      </c>
      <c r="G283" s="212"/>
      <c r="H283" s="216">
        <v>0.371</v>
      </c>
      <c r="I283" s="217"/>
      <c r="J283" s="212"/>
      <c r="K283" s="212"/>
      <c r="L283" s="218"/>
      <c r="M283" s="219"/>
      <c r="N283" s="220"/>
      <c r="O283" s="220"/>
      <c r="P283" s="220"/>
      <c r="Q283" s="220"/>
      <c r="R283" s="220"/>
      <c r="S283" s="220"/>
      <c r="T283" s="221"/>
      <c r="AT283" s="222" t="s">
        <v>141</v>
      </c>
      <c r="AU283" s="222" t="s">
        <v>76</v>
      </c>
      <c r="AV283" s="11" t="s">
        <v>76</v>
      </c>
      <c r="AW283" s="11" t="s">
        <v>30</v>
      </c>
      <c r="AX283" s="11" t="s">
        <v>67</v>
      </c>
      <c r="AY283" s="222" t="s">
        <v>133</v>
      </c>
    </row>
    <row r="284" s="11" customFormat="1">
      <c r="B284" s="211"/>
      <c r="C284" s="212"/>
      <c r="D284" s="213" t="s">
        <v>141</v>
      </c>
      <c r="E284" s="214" t="s">
        <v>1</v>
      </c>
      <c r="F284" s="215" t="s">
        <v>380</v>
      </c>
      <c r="G284" s="212"/>
      <c r="H284" s="216">
        <v>0.49399999999999999</v>
      </c>
      <c r="I284" s="217"/>
      <c r="J284" s="212"/>
      <c r="K284" s="212"/>
      <c r="L284" s="218"/>
      <c r="M284" s="219"/>
      <c r="N284" s="220"/>
      <c r="O284" s="220"/>
      <c r="P284" s="220"/>
      <c r="Q284" s="220"/>
      <c r="R284" s="220"/>
      <c r="S284" s="220"/>
      <c r="T284" s="221"/>
      <c r="AT284" s="222" t="s">
        <v>141</v>
      </c>
      <c r="AU284" s="222" t="s">
        <v>76</v>
      </c>
      <c r="AV284" s="11" t="s">
        <v>76</v>
      </c>
      <c r="AW284" s="11" t="s">
        <v>30</v>
      </c>
      <c r="AX284" s="11" t="s">
        <v>67</v>
      </c>
      <c r="AY284" s="222" t="s">
        <v>133</v>
      </c>
    </row>
    <row r="285" s="11" customFormat="1">
      <c r="B285" s="211"/>
      <c r="C285" s="212"/>
      <c r="D285" s="213" t="s">
        <v>141</v>
      </c>
      <c r="E285" s="214" t="s">
        <v>1</v>
      </c>
      <c r="F285" s="215" t="s">
        <v>381</v>
      </c>
      <c r="G285" s="212"/>
      <c r="H285" s="216">
        <v>0.217</v>
      </c>
      <c r="I285" s="217"/>
      <c r="J285" s="212"/>
      <c r="K285" s="212"/>
      <c r="L285" s="218"/>
      <c r="M285" s="219"/>
      <c r="N285" s="220"/>
      <c r="O285" s="220"/>
      <c r="P285" s="220"/>
      <c r="Q285" s="220"/>
      <c r="R285" s="220"/>
      <c r="S285" s="220"/>
      <c r="T285" s="221"/>
      <c r="AT285" s="222" t="s">
        <v>141</v>
      </c>
      <c r="AU285" s="222" t="s">
        <v>76</v>
      </c>
      <c r="AV285" s="11" t="s">
        <v>76</v>
      </c>
      <c r="AW285" s="11" t="s">
        <v>30</v>
      </c>
      <c r="AX285" s="11" t="s">
        <v>67</v>
      </c>
      <c r="AY285" s="222" t="s">
        <v>133</v>
      </c>
    </row>
    <row r="286" s="11" customFormat="1">
      <c r="B286" s="211"/>
      <c r="C286" s="212"/>
      <c r="D286" s="213" t="s">
        <v>141</v>
      </c>
      <c r="E286" s="214" t="s">
        <v>1</v>
      </c>
      <c r="F286" s="215" t="s">
        <v>382</v>
      </c>
      <c r="G286" s="212"/>
      <c r="H286" s="216">
        <v>50.020000000000003</v>
      </c>
      <c r="I286" s="217"/>
      <c r="J286" s="212"/>
      <c r="K286" s="212"/>
      <c r="L286" s="218"/>
      <c r="M286" s="219"/>
      <c r="N286" s="220"/>
      <c r="O286" s="220"/>
      <c r="P286" s="220"/>
      <c r="Q286" s="220"/>
      <c r="R286" s="220"/>
      <c r="S286" s="220"/>
      <c r="T286" s="221"/>
      <c r="AT286" s="222" t="s">
        <v>141</v>
      </c>
      <c r="AU286" s="222" t="s">
        <v>76</v>
      </c>
      <c r="AV286" s="11" t="s">
        <v>76</v>
      </c>
      <c r="AW286" s="11" t="s">
        <v>30</v>
      </c>
      <c r="AX286" s="11" t="s">
        <v>67</v>
      </c>
      <c r="AY286" s="222" t="s">
        <v>133</v>
      </c>
    </row>
    <row r="287" s="11" customFormat="1">
      <c r="B287" s="211"/>
      <c r="C287" s="212"/>
      <c r="D287" s="213" t="s">
        <v>141</v>
      </c>
      <c r="E287" s="214" t="s">
        <v>1</v>
      </c>
      <c r="F287" s="215" t="s">
        <v>383</v>
      </c>
      <c r="G287" s="212"/>
      <c r="H287" s="216">
        <v>6.8360000000000003</v>
      </c>
      <c r="I287" s="217"/>
      <c r="J287" s="212"/>
      <c r="K287" s="212"/>
      <c r="L287" s="218"/>
      <c r="M287" s="219"/>
      <c r="N287" s="220"/>
      <c r="O287" s="220"/>
      <c r="P287" s="220"/>
      <c r="Q287" s="220"/>
      <c r="R287" s="220"/>
      <c r="S287" s="220"/>
      <c r="T287" s="221"/>
      <c r="AT287" s="222" t="s">
        <v>141</v>
      </c>
      <c r="AU287" s="222" t="s">
        <v>76</v>
      </c>
      <c r="AV287" s="11" t="s">
        <v>76</v>
      </c>
      <c r="AW287" s="11" t="s">
        <v>30</v>
      </c>
      <c r="AX287" s="11" t="s">
        <v>67</v>
      </c>
      <c r="AY287" s="222" t="s">
        <v>133</v>
      </c>
    </row>
    <row r="288" s="12" customFormat="1">
      <c r="B288" s="223"/>
      <c r="C288" s="224"/>
      <c r="D288" s="213" t="s">
        <v>141</v>
      </c>
      <c r="E288" s="225" t="s">
        <v>1</v>
      </c>
      <c r="F288" s="226" t="s">
        <v>148</v>
      </c>
      <c r="G288" s="224"/>
      <c r="H288" s="227">
        <v>121.029</v>
      </c>
      <c r="I288" s="228"/>
      <c r="J288" s="224"/>
      <c r="K288" s="224"/>
      <c r="L288" s="229"/>
      <c r="M288" s="230"/>
      <c r="N288" s="231"/>
      <c r="O288" s="231"/>
      <c r="P288" s="231"/>
      <c r="Q288" s="231"/>
      <c r="R288" s="231"/>
      <c r="S288" s="231"/>
      <c r="T288" s="232"/>
      <c r="AT288" s="233" t="s">
        <v>141</v>
      </c>
      <c r="AU288" s="233" t="s">
        <v>76</v>
      </c>
      <c r="AV288" s="12" t="s">
        <v>140</v>
      </c>
      <c r="AW288" s="12" t="s">
        <v>30</v>
      </c>
      <c r="AX288" s="12" t="s">
        <v>74</v>
      </c>
      <c r="AY288" s="233" t="s">
        <v>133</v>
      </c>
    </row>
    <row r="289" s="1" customFormat="1" ht="16.5" customHeight="1">
      <c r="B289" s="36"/>
      <c r="C289" s="199" t="s">
        <v>254</v>
      </c>
      <c r="D289" s="199" t="s">
        <v>135</v>
      </c>
      <c r="E289" s="200" t="s">
        <v>384</v>
      </c>
      <c r="F289" s="201" t="s">
        <v>385</v>
      </c>
      <c r="G289" s="202" t="s">
        <v>197</v>
      </c>
      <c r="H289" s="203">
        <v>34.723999999999997</v>
      </c>
      <c r="I289" s="204"/>
      <c r="J289" s="205">
        <f>ROUND(I289*H289,2)</f>
        <v>0</v>
      </c>
      <c r="K289" s="201" t="s">
        <v>139</v>
      </c>
      <c r="L289" s="41"/>
      <c r="M289" s="206" t="s">
        <v>1</v>
      </c>
      <c r="N289" s="207" t="s">
        <v>40</v>
      </c>
      <c r="O289" s="77"/>
      <c r="P289" s="208">
        <f>O289*H289</f>
        <v>0</v>
      </c>
      <c r="Q289" s="208">
        <v>0</v>
      </c>
      <c r="R289" s="208">
        <f>Q289*H289</f>
        <v>0</v>
      </c>
      <c r="S289" s="208">
        <v>0</v>
      </c>
      <c r="T289" s="209">
        <f>S289*H289</f>
        <v>0</v>
      </c>
      <c r="AR289" s="15" t="s">
        <v>140</v>
      </c>
      <c r="AT289" s="15" t="s">
        <v>135</v>
      </c>
      <c r="AU289" s="15" t="s">
        <v>76</v>
      </c>
      <c r="AY289" s="15" t="s">
        <v>133</v>
      </c>
      <c r="BE289" s="210">
        <f>IF(N289="základní",J289,0)</f>
        <v>0</v>
      </c>
      <c r="BF289" s="210">
        <f>IF(N289="snížená",J289,0)</f>
        <v>0</v>
      </c>
      <c r="BG289" s="210">
        <f>IF(N289="zákl. přenesená",J289,0)</f>
        <v>0</v>
      </c>
      <c r="BH289" s="210">
        <f>IF(N289="sníž. přenesená",J289,0)</f>
        <v>0</v>
      </c>
      <c r="BI289" s="210">
        <f>IF(N289="nulová",J289,0)</f>
        <v>0</v>
      </c>
      <c r="BJ289" s="15" t="s">
        <v>140</v>
      </c>
      <c r="BK289" s="210">
        <f>ROUND(I289*H289,2)</f>
        <v>0</v>
      </c>
      <c r="BL289" s="15" t="s">
        <v>140</v>
      </c>
      <c r="BM289" s="15" t="s">
        <v>386</v>
      </c>
    </row>
    <row r="290" s="11" customFormat="1">
      <c r="B290" s="211"/>
      <c r="C290" s="212"/>
      <c r="D290" s="213" t="s">
        <v>141</v>
      </c>
      <c r="E290" s="214" t="s">
        <v>1</v>
      </c>
      <c r="F290" s="215" t="s">
        <v>387</v>
      </c>
      <c r="G290" s="212"/>
      <c r="H290" s="216">
        <v>30.84</v>
      </c>
      <c r="I290" s="217"/>
      <c r="J290" s="212"/>
      <c r="K290" s="212"/>
      <c r="L290" s="218"/>
      <c r="M290" s="219"/>
      <c r="N290" s="220"/>
      <c r="O290" s="220"/>
      <c r="P290" s="220"/>
      <c r="Q290" s="220"/>
      <c r="R290" s="220"/>
      <c r="S290" s="220"/>
      <c r="T290" s="221"/>
      <c r="AT290" s="222" t="s">
        <v>141</v>
      </c>
      <c r="AU290" s="222" t="s">
        <v>76</v>
      </c>
      <c r="AV290" s="11" t="s">
        <v>76</v>
      </c>
      <c r="AW290" s="11" t="s">
        <v>30</v>
      </c>
      <c r="AX290" s="11" t="s">
        <v>67</v>
      </c>
      <c r="AY290" s="222" t="s">
        <v>133</v>
      </c>
    </row>
    <row r="291" s="11" customFormat="1">
      <c r="B291" s="211"/>
      <c r="C291" s="212"/>
      <c r="D291" s="213" t="s">
        <v>141</v>
      </c>
      <c r="E291" s="214" t="s">
        <v>1</v>
      </c>
      <c r="F291" s="215" t="s">
        <v>388</v>
      </c>
      <c r="G291" s="212"/>
      <c r="H291" s="216">
        <v>3.8839999999999999</v>
      </c>
      <c r="I291" s="217"/>
      <c r="J291" s="212"/>
      <c r="K291" s="212"/>
      <c r="L291" s="218"/>
      <c r="M291" s="219"/>
      <c r="N291" s="220"/>
      <c r="O291" s="220"/>
      <c r="P291" s="220"/>
      <c r="Q291" s="220"/>
      <c r="R291" s="220"/>
      <c r="S291" s="220"/>
      <c r="T291" s="221"/>
      <c r="AT291" s="222" t="s">
        <v>141</v>
      </c>
      <c r="AU291" s="222" t="s">
        <v>76</v>
      </c>
      <c r="AV291" s="11" t="s">
        <v>76</v>
      </c>
      <c r="AW291" s="11" t="s">
        <v>30</v>
      </c>
      <c r="AX291" s="11" t="s">
        <v>67</v>
      </c>
      <c r="AY291" s="222" t="s">
        <v>133</v>
      </c>
    </row>
    <row r="292" s="12" customFormat="1">
      <c r="B292" s="223"/>
      <c r="C292" s="224"/>
      <c r="D292" s="213" t="s">
        <v>141</v>
      </c>
      <c r="E292" s="225" t="s">
        <v>1</v>
      </c>
      <c r="F292" s="226" t="s">
        <v>148</v>
      </c>
      <c r="G292" s="224"/>
      <c r="H292" s="227">
        <v>34.723999999999997</v>
      </c>
      <c r="I292" s="228"/>
      <c r="J292" s="224"/>
      <c r="K292" s="224"/>
      <c r="L292" s="229"/>
      <c r="M292" s="230"/>
      <c r="N292" s="231"/>
      <c r="O292" s="231"/>
      <c r="P292" s="231"/>
      <c r="Q292" s="231"/>
      <c r="R292" s="231"/>
      <c r="S292" s="231"/>
      <c r="T292" s="232"/>
      <c r="AT292" s="233" t="s">
        <v>141</v>
      </c>
      <c r="AU292" s="233" t="s">
        <v>76</v>
      </c>
      <c r="AV292" s="12" t="s">
        <v>140</v>
      </c>
      <c r="AW292" s="12" t="s">
        <v>30</v>
      </c>
      <c r="AX292" s="12" t="s">
        <v>74</v>
      </c>
      <c r="AY292" s="233" t="s">
        <v>133</v>
      </c>
    </row>
    <row r="293" s="1" customFormat="1" ht="16.5" customHeight="1">
      <c r="B293" s="36"/>
      <c r="C293" s="199" t="s">
        <v>389</v>
      </c>
      <c r="D293" s="199" t="s">
        <v>135</v>
      </c>
      <c r="E293" s="200" t="s">
        <v>390</v>
      </c>
      <c r="F293" s="201" t="s">
        <v>391</v>
      </c>
      <c r="G293" s="202" t="s">
        <v>193</v>
      </c>
      <c r="H293" s="203">
        <v>32.759999999999998</v>
      </c>
      <c r="I293" s="204"/>
      <c r="J293" s="205">
        <f>ROUND(I293*H293,2)</f>
        <v>0</v>
      </c>
      <c r="K293" s="201" t="s">
        <v>139</v>
      </c>
      <c r="L293" s="41"/>
      <c r="M293" s="206" t="s">
        <v>1</v>
      </c>
      <c r="N293" s="207" t="s">
        <v>40</v>
      </c>
      <c r="O293" s="77"/>
      <c r="P293" s="208">
        <f>O293*H293</f>
        <v>0</v>
      </c>
      <c r="Q293" s="208">
        <v>0</v>
      </c>
      <c r="R293" s="208">
        <f>Q293*H293</f>
        <v>0</v>
      </c>
      <c r="S293" s="208">
        <v>0</v>
      </c>
      <c r="T293" s="209">
        <f>S293*H293</f>
        <v>0</v>
      </c>
      <c r="AR293" s="15" t="s">
        <v>140</v>
      </c>
      <c r="AT293" s="15" t="s">
        <v>135</v>
      </c>
      <c r="AU293" s="15" t="s">
        <v>76</v>
      </c>
      <c r="AY293" s="15" t="s">
        <v>133</v>
      </c>
      <c r="BE293" s="210">
        <f>IF(N293="základní",J293,0)</f>
        <v>0</v>
      </c>
      <c r="BF293" s="210">
        <f>IF(N293="snížená",J293,0)</f>
        <v>0</v>
      </c>
      <c r="BG293" s="210">
        <f>IF(N293="zákl. přenesená",J293,0)</f>
        <v>0</v>
      </c>
      <c r="BH293" s="210">
        <f>IF(N293="sníž. přenesená",J293,0)</f>
        <v>0</v>
      </c>
      <c r="BI293" s="210">
        <f>IF(N293="nulová",J293,0)</f>
        <v>0</v>
      </c>
      <c r="BJ293" s="15" t="s">
        <v>140</v>
      </c>
      <c r="BK293" s="210">
        <f>ROUND(I293*H293,2)</f>
        <v>0</v>
      </c>
      <c r="BL293" s="15" t="s">
        <v>140</v>
      </c>
      <c r="BM293" s="15" t="s">
        <v>392</v>
      </c>
    </row>
    <row r="294" s="11" customFormat="1">
      <c r="B294" s="211"/>
      <c r="C294" s="212"/>
      <c r="D294" s="213" t="s">
        <v>141</v>
      </c>
      <c r="E294" s="214" t="s">
        <v>1</v>
      </c>
      <c r="F294" s="215" t="s">
        <v>393</v>
      </c>
      <c r="G294" s="212"/>
      <c r="H294" s="216">
        <v>17.390000000000001</v>
      </c>
      <c r="I294" s="217"/>
      <c r="J294" s="212"/>
      <c r="K294" s="212"/>
      <c r="L294" s="218"/>
      <c r="M294" s="219"/>
      <c r="N294" s="220"/>
      <c r="O294" s="220"/>
      <c r="P294" s="220"/>
      <c r="Q294" s="220"/>
      <c r="R294" s="220"/>
      <c r="S294" s="220"/>
      <c r="T294" s="221"/>
      <c r="AT294" s="222" t="s">
        <v>141</v>
      </c>
      <c r="AU294" s="222" t="s">
        <v>76</v>
      </c>
      <c r="AV294" s="11" t="s">
        <v>76</v>
      </c>
      <c r="AW294" s="11" t="s">
        <v>30</v>
      </c>
      <c r="AX294" s="11" t="s">
        <v>67</v>
      </c>
      <c r="AY294" s="222" t="s">
        <v>133</v>
      </c>
    </row>
    <row r="295" s="11" customFormat="1">
      <c r="B295" s="211"/>
      <c r="C295" s="212"/>
      <c r="D295" s="213" t="s">
        <v>141</v>
      </c>
      <c r="E295" s="214" t="s">
        <v>1</v>
      </c>
      <c r="F295" s="215" t="s">
        <v>394</v>
      </c>
      <c r="G295" s="212"/>
      <c r="H295" s="216">
        <v>2.7999999999999998</v>
      </c>
      <c r="I295" s="217"/>
      <c r="J295" s="212"/>
      <c r="K295" s="212"/>
      <c r="L295" s="218"/>
      <c r="M295" s="219"/>
      <c r="N295" s="220"/>
      <c r="O295" s="220"/>
      <c r="P295" s="220"/>
      <c r="Q295" s="220"/>
      <c r="R295" s="220"/>
      <c r="S295" s="220"/>
      <c r="T295" s="221"/>
      <c r="AT295" s="222" t="s">
        <v>141</v>
      </c>
      <c r="AU295" s="222" t="s">
        <v>76</v>
      </c>
      <c r="AV295" s="11" t="s">
        <v>76</v>
      </c>
      <c r="AW295" s="11" t="s">
        <v>30</v>
      </c>
      <c r="AX295" s="11" t="s">
        <v>67</v>
      </c>
      <c r="AY295" s="222" t="s">
        <v>133</v>
      </c>
    </row>
    <row r="296" s="11" customFormat="1">
      <c r="B296" s="211"/>
      <c r="C296" s="212"/>
      <c r="D296" s="213" t="s">
        <v>141</v>
      </c>
      <c r="E296" s="214" t="s">
        <v>1</v>
      </c>
      <c r="F296" s="215" t="s">
        <v>395</v>
      </c>
      <c r="G296" s="212"/>
      <c r="H296" s="216">
        <v>12.57</v>
      </c>
      <c r="I296" s="217"/>
      <c r="J296" s="212"/>
      <c r="K296" s="212"/>
      <c r="L296" s="218"/>
      <c r="M296" s="219"/>
      <c r="N296" s="220"/>
      <c r="O296" s="220"/>
      <c r="P296" s="220"/>
      <c r="Q296" s="220"/>
      <c r="R296" s="220"/>
      <c r="S296" s="220"/>
      <c r="T296" s="221"/>
      <c r="AT296" s="222" t="s">
        <v>141</v>
      </c>
      <c r="AU296" s="222" t="s">
        <v>76</v>
      </c>
      <c r="AV296" s="11" t="s">
        <v>76</v>
      </c>
      <c r="AW296" s="11" t="s">
        <v>30</v>
      </c>
      <c r="AX296" s="11" t="s">
        <v>67</v>
      </c>
      <c r="AY296" s="222" t="s">
        <v>133</v>
      </c>
    </row>
    <row r="297" s="12" customFormat="1">
      <c r="B297" s="223"/>
      <c r="C297" s="224"/>
      <c r="D297" s="213" t="s">
        <v>141</v>
      </c>
      <c r="E297" s="225" t="s">
        <v>1</v>
      </c>
      <c r="F297" s="226" t="s">
        <v>148</v>
      </c>
      <c r="G297" s="224"/>
      <c r="H297" s="227">
        <v>32.759999999999998</v>
      </c>
      <c r="I297" s="228"/>
      <c r="J297" s="224"/>
      <c r="K297" s="224"/>
      <c r="L297" s="229"/>
      <c r="M297" s="230"/>
      <c r="N297" s="231"/>
      <c r="O297" s="231"/>
      <c r="P297" s="231"/>
      <c r="Q297" s="231"/>
      <c r="R297" s="231"/>
      <c r="S297" s="231"/>
      <c r="T297" s="232"/>
      <c r="AT297" s="233" t="s">
        <v>141</v>
      </c>
      <c r="AU297" s="233" t="s">
        <v>76</v>
      </c>
      <c r="AV297" s="12" t="s">
        <v>140</v>
      </c>
      <c r="AW297" s="12" t="s">
        <v>30</v>
      </c>
      <c r="AX297" s="12" t="s">
        <v>74</v>
      </c>
      <c r="AY297" s="233" t="s">
        <v>133</v>
      </c>
    </row>
    <row r="298" s="1" customFormat="1" ht="16.5" customHeight="1">
      <c r="B298" s="36"/>
      <c r="C298" s="234" t="s">
        <v>257</v>
      </c>
      <c r="D298" s="234" t="s">
        <v>162</v>
      </c>
      <c r="E298" s="235" t="s">
        <v>396</v>
      </c>
      <c r="F298" s="236" t="s">
        <v>397</v>
      </c>
      <c r="G298" s="237" t="s">
        <v>193</v>
      </c>
      <c r="H298" s="238">
        <v>37.673999999999999</v>
      </c>
      <c r="I298" s="239"/>
      <c r="J298" s="240">
        <f>ROUND(I298*H298,2)</f>
        <v>0</v>
      </c>
      <c r="K298" s="236" t="s">
        <v>398</v>
      </c>
      <c r="L298" s="241"/>
      <c r="M298" s="242" t="s">
        <v>1</v>
      </c>
      <c r="N298" s="243" t="s">
        <v>40</v>
      </c>
      <c r="O298" s="77"/>
      <c r="P298" s="208">
        <f>O298*H298</f>
        <v>0</v>
      </c>
      <c r="Q298" s="208">
        <v>0</v>
      </c>
      <c r="R298" s="208">
        <f>Q298*H298</f>
        <v>0</v>
      </c>
      <c r="S298" s="208">
        <v>0</v>
      </c>
      <c r="T298" s="209">
        <f>S298*H298</f>
        <v>0</v>
      </c>
      <c r="AR298" s="15" t="s">
        <v>159</v>
      </c>
      <c r="AT298" s="15" t="s">
        <v>162</v>
      </c>
      <c r="AU298" s="15" t="s">
        <v>76</v>
      </c>
      <c r="AY298" s="15" t="s">
        <v>133</v>
      </c>
      <c r="BE298" s="210">
        <f>IF(N298="základní",J298,0)</f>
        <v>0</v>
      </c>
      <c r="BF298" s="210">
        <f>IF(N298="snížená",J298,0)</f>
        <v>0</v>
      </c>
      <c r="BG298" s="210">
        <f>IF(N298="zákl. přenesená",J298,0)</f>
        <v>0</v>
      </c>
      <c r="BH298" s="210">
        <f>IF(N298="sníž. přenesená",J298,0)</f>
        <v>0</v>
      </c>
      <c r="BI298" s="210">
        <f>IF(N298="nulová",J298,0)</f>
        <v>0</v>
      </c>
      <c r="BJ298" s="15" t="s">
        <v>140</v>
      </c>
      <c r="BK298" s="210">
        <f>ROUND(I298*H298,2)</f>
        <v>0</v>
      </c>
      <c r="BL298" s="15" t="s">
        <v>140</v>
      </c>
      <c r="BM298" s="15" t="s">
        <v>399</v>
      </c>
    </row>
    <row r="299" s="11" customFormat="1">
      <c r="B299" s="211"/>
      <c r="C299" s="212"/>
      <c r="D299" s="213" t="s">
        <v>141</v>
      </c>
      <c r="E299" s="214" t="s">
        <v>1</v>
      </c>
      <c r="F299" s="215" t="s">
        <v>400</v>
      </c>
      <c r="G299" s="212"/>
      <c r="H299" s="216">
        <v>37.673999999999999</v>
      </c>
      <c r="I299" s="217"/>
      <c r="J299" s="212"/>
      <c r="K299" s="212"/>
      <c r="L299" s="218"/>
      <c r="M299" s="219"/>
      <c r="N299" s="220"/>
      <c r="O299" s="220"/>
      <c r="P299" s="220"/>
      <c r="Q299" s="220"/>
      <c r="R299" s="220"/>
      <c r="S299" s="220"/>
      <c r="T299" s="221"/>
      <c r="AT299" s="222" t="s">
        <v>141</v>
      </c>
      <c r="AU299" s="222" t="s">
        <v>76</v>
      </c>
      <c r="AV299" s="11" t="s">
        <v>76</v>
      </c>
      <c r="AW299" s="11" t="s">
        <v>30</v>
      </c>
      <c r="AX299" s="11" t="s">
        <v>67</v>
      </c>
      <c r="AY299" s="222" t="s">
        <v>133</v>
      </c>
    </row>
    <row r="300" s="12" customFormat="1">
      <c r="B300" s="223"/>
      <c r="C300" s="224"/>
      <c r="D300" s="213" t="s">
        <v>141</v>
      </c>
      <c r="E300" s="225" t="s">
        <v>1</v>
      </c>
      <c r="F300" s="226" t="s">
        <v>148</v>
      </c>
      <c r="G300" s="224"/>
      <c r="H300" s="227">
        <v>37.673999999999999</v>
      </c>
      <c r="I300" s="228"/>
      <c r="J300" s="224"/>
      <c r="K300" s="224"/>
      <c r="L300" s="229"/>
      <c r="M300" s="230"/>
      <c r="N300" s="231"/>
      <c r="O300" s="231"/>
      <c r="P300" s="231"/>
      <c r="Q300" s="231"/>
      <c r="R300" s="231"/>
      <c r="S300" s="231"/>
      <c r="T300" s="232"/>
      <c r="AT300" s="233" t="s">
        <v>141</v>
      </c>
      <c r="AU300" s="233" t="s">
        <v>76</v>
      </c>
      <c r="AV300" s="12" t="s">
        <v>140</v>
      </c>
      <c r="AW300" s="12" t="s">
        <v>30</v>
      </c>
      <c r="AX300" s="12" t="s">
        <v>74</v>
      </c>
      <c r="AY300" s="233" t="s">
        <v>133</v>
      </c>
    </row>
    <row r="301" s="1" customFormat="1" ht="16.5" customHeight="1">
      <c r="B301" s="36"/>
      <c r="C301" s="199" t="s">
        <v>401</v>
      </c>
      <c r="D301" s="199" t="s">
        <v>135</v>
      </c>
      <c r="E301" s="200" t="s">
        <v>402</v>
      </c>
      <c r="F301" s="201" t="s">
        <v>403</v>
      </c>
      <c r="G301" s="202" t="s">
        <v>193</v>
      </c>
      <c r="H301" s="203">
        <v>62.880000000000003</v>
      </c>
      <c r="I301" s="204"/>
      <c r="J301" s="205">
        <f>ROUND(I301*H301,2)</f>
        <v>0</v>
      </c>
      <c r="K301" s="201" t="s">
        <v>139</v>
      </c>
      <c r="L301" s="41"/>
      <c r="M301" s="206" t="s">
        <v>1</v>
      </c>
      <c r="N301" s="207" t="s">
        <v>40</v>
      </c>
      <c r="O301" s="77"/>
      <c r="P301" s="208">
        <f>O301*H301</f>
        <v>0</v>
      </c>
      <c r="Q301" s="208">
        <v>0.0015</v>
      </c>
      <c r="R301" s="208">
        <f>Q301*H301</f>
        <v>0.094320000000000001</v>
      </c>
      <c r="S301" s="208">
        <v>0</v>
      </c>
      <c r="T301" s="209">
        <f>S301*H301</f>
        <v>0</v>
      </c>
      <c r="AR301" s="15" t="s">
        <v>140</v>
      </c>
      <c r="AT301" s="15" t="s">
        <v>135</v>
      </c>
      <c r="AU301" s="15" t="s">
        <v>76</v>
      </c>
      <c r="AY301" s="15" t="s">
        <v>133</v>
      </c>
      <c r="BE301" s="210">
        <f>IF(N301="základní",J301,0)</f>
        <v>0</v>
      </c>
      <c r="BF301" s="210">
        <f>IF(N301="snížená",J301,0)</f>
        <v>0</v>
      </c>
      <c r="BG301" s="210">
        <f>IF(N301="zákl. přenesená",J301,0)</f>
        <v>0</v>
      </c>
      <c r="BH301" s="210">
        <f>IF(N301="sníž. přenesená",J301,0)</f>
        <v>0</v>
      </c>
      <c r="BI301" s="210">
        <f>IF(N301="nulová",J301,0)</f>
        <v>0</v>
      </c>
      <c r="BJ301" s="15" t="s">
        <v>140</v>
      </c>
      <c r="BK301" s="210">
        <f>ROUND(I301*H301,2)</f>
        <v>0</v>
      </c>
      <c r="BL301" s="15" t="s">
        <v>140</v>
      </c>
      <c r="BM301" s="15" t="s">
        <v>404</v>
      </c>
    </row>
    <row r="302" s="11" customFormat="1">
      <c r="B302" s="211"/>
      <c r="C302" s="212"/>
      <c r="D302" s="213" t="s">
        <v>141</v>
      </c>
      <c r="E302" s="214" t="s">
        <v>1</v>
      </c>
      <c r="F302" s="215" t="s">
        <v>405</v>
      </c>
      <c r="G302" s="212"/>
      <c r="H302" s="216">
        <v>34.200000000000003</v>
      </c>
      <c r="I302" s="217"/>
      <c r="J302" s="212"/>
      <c r="K302" s="212"/>
      <c r="L302" s="218"/>
      <c r="M302" s="219"/>
      <c r="N302" s="220"/>
      <c r="O302" s="220"/>
      <c r="P302" s="220"/>
      <c r="Q302" s="220"/>
      <c r="R302" s="220"/>
      <c r="S302" s="220"/>
      <c r="T302" s="221"/>
      <c r="AT302" s="222" t="s">
        <v>141</v>
      </c>
      <c r="AU302" s="222" t="s">
        <v>76</v>
      </c>
      <c r="AV302" s="11" t="s">
        <v>76</v>
      </c>
      <c r="AW302" s="11" t="s">
        <v>30</v>
      </c>
      <c r="AX302" s="11" t="s">
        <v>67</v>
      </c>
      <c r="AY302" s="222" t="s">
        <v>133</v>
      </c>
    </row>
    <row r="303" s="11" customFormat="1">
      <c r="B303" s="211"/>
      <c r="C303" s="212"/>
      <c r="D303" s="213" t="s">
        <v>141</v>
      </c>
      <c r="E303" s="214" t="s">
        <v>1</v>
      </c>
      <c r="F303" s="215" t="s">
        <v>406</v>
      </c>
      <c r="G303" s="212"/>
      <c r="H303" s="216">
        <v>5.0800000000000001</v>
      </c>
      <c r="I303" s="217"/>
      <c r="J303" s="212"/>
      <c r="K303" s="212"/>
      <c r="L303" s="218"/>
      <c r="M303" s="219"/>
      <c r="N303" s="220"/>
      <c r="O303" s="220"/>
      <c r="P303" s="220"/>
      <c r="Q303" s="220"/>
      <c r="R303" s="220"/>
      <c r="S303" s="220"/>
      <c r="T303" s="221"/>
      <c r="AT303" s="222" t="s">
        <v>141</v>
      </c>
      <c r="AU303" s="222" t="s">
        <v>76</v>
      </c>
      <c r="AV303" s="11" t="s">
        <v>76</v>
      </c>
      <c r="AW303" s="11" t="s">
        <v>30</v>
      </c>
      <c r="AX303" s="11" t="s">
        <v>67</v>
      </c>
      <c r="AY303" s="222" t="s">
        <v>133</v>
      </c>
    </row>
    <row r="304" s="11" customFormat="1">
      <c r="B304" s="211"/>
      <c r="C304" s="212"/>
      <c r="D304" s="213" t="s">
        <v>141</v>
      </c>
      <c r="E304" s="214" t="s">
        <v>1</v>
      </c>
      <c r="F304" s="215" t="s">
        <v>407</v>
      </c>
      <c r="G304" s="212"/>
      <c r="H304" s="216">
        <v>4</v>
      </c>
      <c r="I304" s="217"/>
      <c r="J304" s="212"/>
      <c r="K304" s="212"/>
      <c r="L304" s="218"/>
      <c r="M304" s="219"/>
      <c r="N304" s="220"/>
      <c r="O304" s="220"/>
      <c r="P304" s="220"/>
      <c r="Q304" s="220"/>
      <c r="R304" s="220"/>
      <c r="S304" s="220"/>
      <c r="T304" s="221"/>
      <c r="AT304" s="222" t="s">
        <v>141</v>
      </c>
      <c r="AU304" s="222" t="s">
        <v>76</v>
      </c>
      <c r="AV304" s="11" t="s">
        <v>76</v>
      </c>
      <c r="AW304" s="11" t="s">
        <v>30</v>
      </c>
      <c r="AX304" s="11" t="s">
        <v>67</v>
      </c>
      <c r="AY304" s="222" t="s">
        <v>133</v>
      </c>
    </row>
    <row r="305" s="11" customFormat="1">
      <c r="B305" s="211"/>
      <c r="C305" s="212"/>
      <c r="D305" s="213" t="s">
        <v>141</v>
      </c>
      <c r="E305" s="214" t="s">
        <v>1</v>
      </c>
      <c r="F305" s="215" t="s">
        <v>408</v>
      </c>
      <c r="G305" s="212"/>
      <c r="H305" s="216">
        <v>19.600000000000001</v>
      </c>
      <c r="I305" s="217"/>
      <c r="J305" s="212"/>
      <c r="K305" s="212"/>
      <c r="L305" s="218"/>
      <c r="M305" s="219"/>
      <c r="N305" s="220"/>
      <c r="O305" s="220"/>
      <c r="P305" s="220"/>
      <c r="Q305" s="220"/>
      <c r="R305" s="220"/>
      <c r="S305" s="220"/>
      <c r="T305" s="221"/>
      <c r="AT305" s="222" t="s">
        <v>141</v>
      </c>
      <c r="AU305" s="222" t="s">
        <v>76</v>
      </c>
      <c r="AV305" s="11" t="s">
        <v>76</v>
      </c>
      <c r="AW305" s="11" t="s">
        <v>30</v>
      </c>
      <c r="AX305" s="11" t="s">
        <v>67</v>
      </c>
      <c r="AY305" s="222" t="s">
        <v>133</v>
      </c>
    </row>
    <row r="306" s="12" customFormat="1">
      <c r="B306" s="223"/>
      <c r="C306" s="224"/>
      <c r="D306" s="213" t="s">
        <v>141</v>
      </c>
      <c r="E306" s="225" t="s">
        <v>1</v>
      </c>
      <c r="F306" s="226" t="s">
        <v>148</v>
      </c>
      <c r="G306" s="224"/>
      <c r="H306" s="227">
        <v>62.880000000000003</v>
      </c>
      <c r="I306" s="228"/>
      <c r="J306" s="224"/>
      <c r="K306" s="224"/>
      <c r="L306" s="229"/>
      <c r="M306" s="230"/>
      <c r="N306" s="231"/>
      <c r="O306" s="231"/>
      <c r="P306" s="231"/>
      <c r="Q306" s="231"/>
      <c r="R306" s="231"/>
      <c r="S306" s="231"/>
      <c r="T306" s="232"/>
      <c r="AT306" s="233" t="s">
        <v>141</v>
      </c>
      <c r="AU306" s="233" t="s">
        <v>76</v>
      </c>
      <c r="AV306" s="12" t="s">
        <v>140</v>
      </c>
      <c r="AW306" s="12" t="s">
        <v>30</v>
      </c>
      <c r="AX306" s="12" t="s">
        <v>74</v>
      </c>
      <c r="AY306" s="233" t="s">
        <v>133</v>
      </c>
    </row>
    <row r="307" s="1" customFormat="1" ht="16.5" customHeight="1">
      <c r="B307" s="36"/>
      <c r="C307" s="199" t="s">
        <v>267</v>
      </c>
      <c r="D307" s="199" t="s">
        <v>135</v>
      </c>
      <c r="E307" s="200" t="s">
        <v>409</v>
      </c>
      <c r="F307" s="201" t="s">
        <v>410</v>
      </c>
      <c r="G307" s="202" t="s">
        <v>193</v>
      </c>
      <c r="H307" s="203">
        <v>91.950000000000003</v>
      </c>
      <c r="I307" s="204"/>
      <c r="J307" s="205">
        <f>ROUND(I307*H307,2)</f>
        <v>0</v>
      </c>
      <c r="K307" s="201" t="s">
        <v>139</v>
      </c>
      <c r="L307" s="41"/>
      <c r="M307" s="206" t="s">
        <v>1</v>
      </c>
      <c r="N307" s="207" t="s">
        <v>40</v>
      </c>
      <c r="O307" s="77"/>
      <c r="P307" s="208">
        <f>O307*H307</f>
        <v>0</v>
      </c>
      <c r="Q307" s="208">
        <v>0</v>
      </c>
      <c r="R307" s="208">
        <f>Q307*H307</f>
        <v>0</v>
      </c>
      <c r="S307" s="208">
        <v>0</v>
      </c>
      <c r="T307" s="209">
        <f>S307*H307</f>
        <v>0</v>
      </c>
      <c r="AR307" s="15" t="s">
        <v>140</v>
      </c>
      <c r="AT307" s="15" t="s">
        <v>135</v>
      </c>
      <c r="AU307" s="15" t="s">
        <v>76</v>
      </c>
      <c r="AY307" s="15" t="s">
        <v>133</v>
      </c>
      <c r="BE307" s="210">
        <f>IF(N307="základní",J307,0)</f>
        <v>0</v>
      </c>
      <c r="BF307" s="210">
        <f>IF(N307="snížená",J307,0)</f>
        <v>0</v>
      </c>
      <c r="BG307" s="210">
        <f>IF(N307="zákl. přenesená",J307,0)</f>
        <v>0</v>
      </c>
      <c r="BH307" s="210">
        <f>IF(N307="sníž. přenesená",J307,0)</f>
        <v>0</v>
      </c>
      <c r="BI307" s="210">
        <f>IF(N307="nulová",J307,0)</f>
        <v>0</v>
      </c>
      <c r="BJ307" s="15" t="s">
        <v>140</v>
      </c>
      <c r="BK307" s="210">
        <f>ROUND(I307*H307,2)</f>
        <v>0</v>
      </c>
      <c r="BL307" s="15" t="s">
        <v>140</v>
      </c>
      <c r="BM307" s="15" t="s">
        <v>411</v>
      </c>
    </row>
    <row r="308" s="11" customFormat="1">
      <c r="B308" s="211"/>
      <c r="C308" s="212"/>
      <c r="D308" s="213" t="s">
        <v>141</v>
      </c>
      <c r="E308" s="214" t="s">
        <v>1</v>
      </c>
      <c r="F308" s="215" t="s">
        <v>412</v>
      </c>
      <c r="G308" s="212"/>
      <c r="H308" s="216">
        <v>23.649999999999999</v>
      </c>
      <c r="I308" s="217"/>
      <c r="J308" s="212"/>
      <c r="K308" s="212"/>
      <c r="L308" s="218"/>
      <c r="M308" s="219"/>
      <c r="N308" s="220"/>
      <c r="O308" s="220"/>
      <c r="P308" s="220"/>
      <c r="Q308" s="220"/>
      <c r="R308" s="220"/>
      <c r="S308" s="220"/>
      <c r="T308" s="221"/>
      <c r="AT308" s="222" t="s">
        <v>141</v>
      </c>
      <c r="AU308" s="222" t="s">
        <v>76</v>
      </c>
      <c r="AV308" s="11" t="s">
        <v>76</v>
      </c>
      <c r="AW308" s="11" t="s">
        <v>30</v>
      </c>
      <c r="AX308" s="11" t="s">
        <v>67</v>
      </c>
      <c r="AY308" s="222" t="s">
        <v>133</v>
      </c>
    </row>
    <row r="309" s="11" customFormat="1">
      <c r="B309" s="211"/>
      <c r="C309" s="212"/>
      <c r="D309" s="213" t="s">
        <v>141</v>
      </c>
      <c r="E309" s="214" t="s">
        <v>1</v>
      </c>
      <c r="F309" s="215" t="s">
        <v>413</v>
      </c>
      <c r="G309" s="212"/>
      <c r="H309" s="216">
        <v>11.6</v>
      </c>
      <c r="I309" s="217"/>
      <c r="J309" s="212"/>
      <c r="K309" s="212"/>
      <c r="L309" s="218"/>
      <c r="M309" s="219"/>
      <c r="N309" s="220"/>
      <c r="O309" s="220"/>
      <c r="P309" s="220"/>
      <c r="Q309" s="220"/>
      <c r="R309" s="220"/>
      <c r="S309" s="220"/>
      <c r="T309" s="221"/>
      <c r="AT309" s="222" t="s">
        <v>141</v>
      </c>
      <c r="AU309" s="222" t="s">
        <v>76</v>
      </c>
      <c r="AV309" s="11" t="s">
        <v>76</v>
      </c>
      <c r="AW309" s="11" t="s">
        <v>30</v>
      </c>
      <c r="AX309" s="11" t="s">
        <v>67</v>
      </c>
      <c r="AY309" s="222" t="s">
        <v>133</v>
      </c>
    </row>
    <row r="310" s="11" customFormat="1">
      <c r="B310" s="211"/>
      <c r="C310" s="212"/>
      <c r="D310" s="213" t="s">
        <v>141</v>
      </c>
      <c r="E310" s="214" t="s">
        <v>1</v>
      </c>
      <c r="F310" s="215" t="s">
        <v>414</v>
      </c>
      <c r="G310" s="212"/>
      <c r="H310" s="216">
        <v>26.899999999999999</v>
      </c>
      <c r="I310" s="217"/>
      <c r="J310" s="212"/>
      <c r="K310" s="212"/>
      <c r="L310" s="218"/>
      <c r="M310" s="219"/>
      <c r="N310" s="220"/>
      <c r="O310" s="220"/>
      <c r="P310" s="220"/>
      <c r="Q310" s="220"/>
      <c r="R310" s="220"/>
      <c r="S310" s="220"/>
      <c r="T310" s="221"/>
      <c r="AT310" s="222" t="s">
        <v>141</v>
      </c>
      <c r="AU310" s="222" t="s">
        <v>76</v>
      </c>
      <c r="AV310" s="11" t="s">
        <v>76</v>
      </c>
      <c r="AW310" s="11" t="s">
        <v>30</v>
      </c>
      <c r="AX310" s="11" t="s">
        <v>67</v>
      </c>
      <c r="AY310" s="222" t="s">
        <v>133</v>
      </c>
    </row>
    <row r="311" s="11" customFormat="1">
      <c r="B311" s="211"/>
      <c r="C311" s="212"/>
      <c r="D311" s="213" t="s">
        <v>141</v>
      </c>
      <c r="E311" s="214" t="s">
        <v>1</v>
      </c>
      <c r="F311" s="215" t="s">
        <v>415</v>
      </c>
      <c r="G311" s="212"/>
      <c r="H311" s="216">
        <v>29.800000000000001</v>
      </c>
      <c r="I311" s="217"/>
      <c r="J311" s="212"/>
      <c r="K311" s="212"/>
      <c r="L311" s="218"/>
      <c r="M311" s="219"/>
      <c r="N311" s="220"/>
      <c r="O311" s="220"/>
      <c r="P311" s="220"/>
      <c r="Q311" s="220"/>
      <c r="R311" s="220"/>
      <c r="S311" s="220"/>
      <c r="T311" s="221"/>
      <c r="AT311" s="222" t="s">
        <v>141</v>
      </c>
      <c r="AU311" s="222" t="s">
        <v>76</v>
      </c>
      <c r="AV311" s="11" t="s">
        <v>76</v>
      </c>
      <c r="AW311" s="11" t="s">
        <v>30</v>
      </c>
      <c r="AX311" s="11" t="s">
        <v>67</v>
      </c>
      <c r="AY311" s="222" t="s">
        <v>133</v>
      </c>
    </row>
    <row r="312" s="12" customFormat="1">
      <c r="B312" s="223"/>
      <c r="C312" s="224"/>
      <c r="D312" s="213" t="s">
        <v>141</v>
      </c>
      <c r="E312" s="225" t="s">
        <v>1</v>
      </c>
      <c r="F312" s="226" t="s">
        <v>148</v>
      </c>
      <c r="G312" s="224"/>
      <c r="H312" s="227">
        <v>91.950000000000003</v>
      </c>
      <c r="I312" s="228"/>
      <c r="J312" s="224"/>
      <c r="K312" s="224"/>
      <c r="L312" s="229"/>
      <c r="M312" s="230"/>
      <c r="N312" s="231"/>
      <c r="O312" s="231"/>
      <c r="P312" s="231"/>
      <c r="Q312" s="231"/>
      <c r="R312" s="231"/>
      <c r="S312" s="231"/>
      <c r="T312" s="232"/>
      <c r="AT312" s="233" t="s">
        <v>141</v>
      </c>
      <c r="AU312" s="233" t="s">
        <v>76</v>
      </c>
      <c r="AV312" s="12" t="s">
        <v>140</v>
      </c>
      <c r="AW312" s="12" t="s">
        <v>30</v>
      </c>
      <c r="AX312" s="12" t="s">
        <v>74</v>
      </c>
      <c r="AY312" s="233" t="s">
        <v>133</v>
      </c>
    </row>
    <row r="313" s="1" customFormat="1" ht="16.5" customHeight="1">
      <c r="B313" s="36"/>
      <c r="C313" s="234" t="s">
        <v>416</v>
      </c>
      <c r="D313" s="234" t="s">
        <v>162</v>
      </c>
      <c r="E313" s="235" t="s">
        <v>417</v>
      </c>
      <c r="F313" s="236" t="s">
        <v>418</v>
      </c>
      <c r="G313" s="237" t="s">
        <v>193</v>
      </c>
      <c r="H313" s="238">
        <v>96.548000000000002</v>
      </c>
      <c r="I313" s="239"/>
      <c r="J313" s="240">
        <f>ROUND(I313*H313,2)</f>
        <v>0</v>
      </c>
      <c r="K313" s="236" t="s">
        <v>139</v>
      </c>
      <c r="L313" s="241"/>
      <c r="M313" s="242" t="s">
        <v>1</v>
      </c>
      <c r="N313" s="243" t="s">
        <v>40</v>
      </c>
      <c r="O313" s="77"/>
      <c r="P313" s="208">
        <f>O313*H313</f>
        <v>0</v>
      </c>
      <c r="Q313" s="208">
        <v>3.0000000000000001E-05</v>
      </c>
      <c r="R313" s="208">
        <f>Q313*H313</f>
        <v>0.0028964400000000001</v>
      </c>
      <c r="S313" s="208">
        <v>0</v>
      </c>
      <c r="T313" s="209">
        <f>S313*H313</f>
        <v>0</v>
      </c>
      <c r="AR313" s="15" t="s">
        <v>159</v>
      </c>
      <c r="AT313" s="15" t="s">
        <v>162</v>
      </c>
      <c r="AU313" s="15" t="s">
        <v>76</v>
      </c>
      <c r="AY313" s="15" t="s">
        <v>133</v>
      </c>
      <c r="BE313" s="210">
        <f>IF(N313="základní",J313,0)</f>
        <v>0</v>
      </c>
      <c r="BF313" s="210">
        <f>IF(N313="snížená",J313,0)</f>
        <v>0</v>
      </c>
      <c r="BG313" s="210">
        <f>IF(N313="zákl. přenesená",J313,0)</f>
        <v>0</v>
      </c>
      <c r="BH313" s="210">
        <f>IF(N313="sníž. přenesená",J313,0)</f>
        <v>0</v>
      </c>
      <c r="BI313" s="210">
        <f>IF(N313="nulová",J313,0)</f>
        <v>0</v>
      </c>
      <c r="BJ313" s="15" t="s">
        <v>140</v>
      </c>
      <c r="BK313" s="210">
        <f>ROUND(I313*H313,2)</f>
        <v>0</v>
      </c>
      <c r="BL313" s="15" t="s">
        <v>140</v>
      </c>
      <c r="BM313" s="15" t="s">
        <v>419</v>
      </c>
    </row>
    <row r="314" s="11" customFormat="1">
      <c r="B314" s="211"/>
      <c r="C314" s="212"/>
      <c r="D314" s="213" t="s">
        <v>141</v>
      </c>
      <c r="E314" s="214" t="s">
        <v>1</v>
      </c>
      <c r="F314" s="215" t="s">
        <v>420</v>
      </c>
      <c r="G314" s="212"/>
      <c r="H314" s="216">
        <v>96.548000000000002</v>
      </c>
      <c r="I314" s="217"/>
      <c r="J314" s="212"/>
      <c r="K314" s="212"/>
      <c r="L314" s="218"/>
      <c r="M314" s="219"/>
      <c r="N314" s="220"/>
      <c r="O314" s="220"/>
      <c r="P314" s="220"/>
      <c r="Q314" s="220"/>
      <c r="R314" s="220"/>
      <c r="S314" s="220"/>
      <c r="T314" s="221"/>
      <c r="AT314" s="222" t="s">
        <v>141</v>
      </c>
      <c r="AU314" s="222" t="s">
        <v>76</v>
      </c>
      <c r="AV314" s="11" t="s">
        <v>76</v>
      </c>
      <c r="AW314" s="11" t="s">
        <v>30</v>
      </c>
      <c r="AX314" s="11" t="s">
        <v>67</v>
      </c>
      <c r="AY314" s="222" t="s">
        <v>133</v>
      </c>
    </row>
    <row r="315" s="12" customFormat="1">
      <c r="B315" s="223"/>
      <c r="C315" s="224"/>
      <c r="D315" s="213" t="s">
        <v>141</v>
      </c>
      <c r="E315" s="225" t="s">
        <v>1</v>
      </c>
      <c r="F315" s="226" t="s">
        <v>148</v>
      </c>
      <c r="G315" s="224"/>
      <c r="H315" s="227">
        <v>96.548000000000002</v>
      </c>
      <c r="I315" s="228"/>
      <c r="J315" s="224"/>
      <c r="K315" s="224"/>
      <c r="L315" s="229"/>
      <c r="M315" s="230"/>
      <c r="N315" s="231"/>
      <c r="O315" s="231"/>
      <c r="P315" s="231"/>
      <c r="Q315" s="231"/>
      <c r="R315" s="231"/>
      <c r="S315" s="231"/>
      <c r="T315" s="232"/>
      <c r="AT315" s="233" t="s">
        <v>141</v>
      </c>
      <c r="AU315" s="233" t="s">
        <v>76</v>
      </c>
      <c r="AV315" s="12" t="s">
        <v>140</v>
      </c>
      <c r="AW315" s="12" t="s">
        <v>30</v>
      </c>
      <c r="AX315" s="12" t="s">
        <v>74</v>
      </c>
      <c r="AY315" s="233" t="s">
        <v>133</v>
      </c>
    </row>
    <row r="316" s="1" customFormat="1" ht="16.5" customHeight="1">
      <c r="B316" s="36"/>
      <c r="C316" s="199" t="s">
        <v>271</v>
      </c>
      <c r="D316" s="199" t="s">
        <v>135</v>
      </c>
      <c r="E316" s="200" t="s">
        <v>421</v>
      </c>
      <c r="F316" s="201" t="s">
        <v>422</v>
      </c>
      <c r="G316" s="202" t="s">
        <v>197</v>
      </c>
      <c r="H316" s="203">
        <v>1.44</v>
      </c>
      <c r="I316" s="204"/>
      <c r="J316" s="205">
        <f>ROUND(I316*H316,2)</f>
        <v>0</v>
      </c>
      <c r="K316" s="201" t="s">
        <v>139</v>
      </c>
      <c r="L316" s="41"/>
      <c r="M316" s="206" t="s">
        <v>1</v>
      </c>
      <c r="N316" s="207" t="s">
        <v>40</v>
      </c>
      <c r="O316" s="77"/>
      <c r="P316" s="208">
        <f>O316*H316</f>
        <v>0</v>
      </c>
      <c r="Q316" s="208">
        <v>0.00084999999999999995</v>
      </c>
      <c r="R316" s="208">
        <f>Q316*H316</f>
        <v>0.0012239999999999998</v>
      </c>
      <c r="S316" s="208">
        <v>0</v>
      </c>
      <c r="T316" s="209">
        <f>S316*H316</f>
        <v>0</v>
      </c>
      <c r="AR316" s="15" t="s">
        <v>140</v>
      </c>
      <c r="AT316" s="15" t="s">
        <v>135</v>
      </c>
      <c r="AU316" s="15" t="s">
        <v>76</v>
      </c>
      <c r="AY316" s="15" t="s">
        <v>133</v>
      </c>
      <c r="BE316" s="210">
        <f>IF(N316="základní",J316,0)</f>
        <v>0</v>
      </c>
      <c r="BF316" s="210">
        <f>IF(N316="snížená",J316,0)</f>
        <v>0</v>
      </c>
      <c r="BG316" s="210">
        <f>IF(N316="zákl. přenesená",J316,0)</f>
        <v>0</v>
      </c>
      <c r="BH316" s="210">
        <f>IF(N316="sníž. přenesená",J316,0)</f>
        <v>0</v>
      </c>
      <c r="BI316" s="210">
        <f>IF(N316="nulová",J316,0)</f>
        <v>0</v>
      </c>
      <c r="BJ316" s="15" t="s">
        <v>140</v>
      </c>
      <c r="BK316" s="210">
        <f>ROUND(I316*H316,2)</f>
        <v>0</v>
      </c>
      <c r="BL316" s="15" t="s">
        <v>140</v>
      </c>
      <c r="BM316" s="15" t="s">
        <v>423</v>
      </c>
    </row>
    <row r="317" s="11" customFormat="1">
      <c r="B317" s="211"/>
      <c r="C317" s="212"/>
      <c r="D317" s="213" t="s">
        <v>141</v>
      </c>
      <c r="E317" s="214" t="s">
        <v>1</v>
      </c>
      <c r="F317" s="215" t="s">
        <v>238</v>
      </c>
      <c r="G317" s="212"/>
      <c r="H317" s="216">
        <v>1.44</v>
      </c>
      <c r="I317" s="217"/>
      <c r="J317" s="212"/>
      <c r="K317" s="212"/>
      <c r="L317" s="218"/>
      <c r="M317" s="219"/>
      <c r="N317" s="220"/>
      <c r="O317" s="220"/>
      <c r="P317" s="220"/>
      <c r="Q317" s="220"/>
      <c r="R317" s="220"/>
      <c r="S317" s="220"/>
      <c r="T317" s="221"/>
      <c r="AT317" s="222" t="s">
        <v>141</v>
      </c>
      <c r="AU317" s="222" t="s">
        <v>76</v>
      </c>
      <c r="AV317" s="11" t="s">
        <v>76</v>
      </c>
      <c r="AW317" s="11" t="s">
        <v>30</v>
      </c>
      <c r="AX317" s="11" t="s">
        <v>67</v>
      </c>
      <c r="AY317" s="222" t="s">
        <v>133</v>
      </c>
    </row>
    <row r="318" s="12" customFormat="1">
      <c r="B318" s="223"/>
      <c r="C318" s="224"/>
      <c r="D318" s="213" t="s">
        <v>141</v>
      </c>
      <c r="E318" s="225" t="s">
        <v>1</v>
      </c>
      <c r="F318" s="226" t="s">
        <v>148</v>
      </c>
      <c r="G318" s="224"/>
      <c r="H318" s="227">
        <v>1.44</v>
      </c>
      <c r="I318" s="228"/>
      <c r="J318" s="224"/>
      <c r="K318" s="224"/>
      <c r="L318" s="229"/>
      <c r="M318" s="230"/>
      <c r="N318" s="231"/>
      <c r="O318" s="231"/>
      <c r="P318" s="231"/>
      <c r="Q318" s="231"/>
      <c r="R318" s="231"/>
      <c r="S318" s="231"/>
      <c r="T318" s="232"/>
      <c r="AT318" s="233" t="s">
        <v>141</v>
      </c>
      <c r="AU318" s="233" t="s">
        <v>76</v>
      </c>
      <c r="AV318" s="12" t="s">
        <v>140</v>
      </c>
      <c r="AW318" s="12" t="s">
        <v>30</v>
      </c>
      <c r="AX318" s="12" t="s">
        <v>74</v>
      </c>
      <c r="AY318" s="233" t="s">
        <v>133</v>
      </c>
    </row>
    <row r="319" s="1" customFormat="1" ht="16.5" customHeight="1">
      <c r="B319" s="36"/>
      <c r="C319" s="199" t="s">
        <v>424</v>
      </c>
      <c r="D319" s="199" t="s">
        <v>135</v>
      </c>
      <c r="E319" s="200" t="s">
        <v>425</v>
      </c>
      <c r="F319" s="201" t="s">
        <v>426</v>
      </c>
      <c r="G319" s="202" t="s">
        <v>197</v>
      </c>
      <c r="H319" s="203">
        <v>6.9500000000000002</v>
      </c>
      <c r="I319" s="204"/>
      <c r="J319" s="205">
        <f>ROUND(I319*H319,2)</f>
        <v>0</v>
      </c>
      <c r="K319" s="201" t="s">
        <v>139</v>
      </c>
      <c r="L319" s="41"/>
      <c r="M319" s="206" t="s">
        <v>1</v>
      </c>
      <c r="N319" s="207" t="s">
        <v>40</v>
      </c>
      <c r="O319" s="77"/>
      <c r="P319" s="208">
        <f>O319*H319</f>
        <v>0</v>
      </c>
      <c r="Q319" s="208">
        <v>0.0043800000000000002</v>
      </c>
      <c r="R319" s="208">
        <f>Q319*H319</f>
        <v>0.030441000000000003</v>
      </c>
      <c r="S319" s="208">
        <v>0</v>
      </c>
      <c r="T319" s="209">
        <f>S319*H319</f>
        <v>0</v>
      </c>
      <c r="AR319" s="15" t="s">
        <v>140</v>
      </c>
      <c r="AT319" s="15" t="s">
        <v>135</v>
      </c>
      <c r="AU319" s="15" t="s">
        <v>76</v>
      </c>
      <c r="AY319" s="15" t="s">
        <v>133</v>
      </c>
      <c r="BE319" s="210">
        <f>IF(N319="základní",J319,0)</f>
        <v>0</v>
      </c>
      <c r="BF319" s="210">
        <f>IF(N319="snížená",J319,0)</f>
        <v>0</v>
      </c>
      <c r="BG319" s="210">
        <f>IF(N319="zákl. přenesená",J319,0)</f>
        <v>0</v>
      </c>
      <c r="BH319" s="210">
        <f>IF(N319="sníž. přenesená",J319,0)</f>
        <v>0</v>
      </c>
      <c r="BI319" s="210">
        <f>IF(N319="nulová",J319,0)</f>
        <v>0</v>
      </c>
      <c r="BJ319" s="15" t="s">
        <v>140</v>
      </c>
      <c r="BK319" s="210">
        <f>ROUND(I319*H319,2)</f>
        <v>0</v>
      </c>
      <c r="BL319" s="15" t="s">
        <v>140</v>
      </c>
      <c r="BM319" s="15" t="s">
        <v>427</v>
      </c>
    </row>
    <row r="320" s="11" customFormat="1">
      <c r="B320" s="211"/>
      <c r="C320" s="212"/>
      <c r="D320" s="213" t="s">
        <v>141</v>
      </c>
      <c r="E320" s="214" t="s">
        <v>1</v>
      </c>
      <c r="F320" s="215" t="s">
        <v>428</v>
      </c>
      <c r="G320" s="212"/>
      <c r="H320" s="216">
        <v>6.9500000000000002</v>
      </c>
      <c r="I320" s="217"/>
      <c r="J320" s="212"/>
      <c r="K320" s="212"/>
      <c r="L320" s="218"/>
      <c r="M320" s="219"/>
      <c r="N320" s="220"/>
      <c r="O320" s="220"/>
      <c r="P320" s="220"/>
      <c r="Q320" s="220"/>
      <c r="R320" s="220"/>
      <c r="S320" s="220"/>
      <c r="T320" s="221"/>
      <c r="AT320" s="222" t="s">
        <v>141</v>
      </c>
      <c r="AU320" s="222" t="s">
        <v>76</v>
      </c>
      <c r="AV320" s="11" t="s">
        <v>76</v>
      </c>
      <c r="AW320" s="11" t="s">
        <v>30</v>
      </c>
      <c r="AX320" s="11" t="s">
        <v>67</v>
      </c>
      <c r="AY320" s="222" t="s">
        <v>133</v>
      </c>
    </row>
    <row r="321" s="12" customFormat="1">
      <c r="B321" s="223"/>
      <c r="C321" s="224"/>
      <c r="D321" s="213" t="s">
        <v>141</v>
      </c>
      <c r="E321" s="225" t="s">
        <v>1</v>
      </c>
      <c r="F321" s="226" t="s">
        <v>148</v>
      </c>
      <c r="G321" s="224"/>
      <c r="H321" s="227">
        <v>6.9500000000000002</v>
      </c>
      <c r="I321" s="228"/>
      <c r="J321" s="224"/>
      <c r="K321" s="224"/>
      <c r="L321" s="229"/>
      <c r="M321" s="230"/>
      <c r="N321" s="231"/>
      <c r="O321" s="231"/>
      <c r="P321" s="231"/>
      <c r="Q321" s="231"/>
      <c r="R321" s="231"/>
      <c r="S321" s="231"/>
      <c r="T321" s="232"/>
      <c r="AT321" s="233" t="s">
        <v>141</v>
      </c>
      <c r="AU321" s="233" t="s">
        <v>76</v>
      </c>
      <c r="AV321" s="12" t="s">
        <v>140</v>
      </c>
      <c r="AW321" s="12" t="s">
        <v>30</v>
      </c>
      <c r="AX321" s="12" t="s">
        <v>74</v>
      </c>
      <c r="AY321" s="233" t="s">
        <v>133</v>
      </c>
    </row>
    <row r="322" s="1" customFormat="1" ht="16.5" customHeight="1">
      <c r="B322" s="36"/>
      <c r="C322" s="199" t="s">
        <v>275</v>
      </c>
      <c r="D322" s="199" t="s">
        <v>135</v>
      </c>
      <c r="E322" s="200" t="s">
        <v>429</v>
      </c>
      <c r="F322" s="201" t="s">
        <v>430</v>
      </c>
      <c r="G322" s="202" t="s">
        <v>138</v>
      </c>
      <c r="H322" s="203">
        <v>5.7910000000000004</v>
      </c>
      <c r="I322" s="204"/>
      <c r="J322" s="205">
        <f>ROUND(I322*H322,2)</f>
        <v>0</v>
      </c>
      <c r="K322" s="201" t="s">
        <v>139</v>
      </c>
      <c r="L322" s="41"/>
      <c r="M322" s="206" t="s">
        <v>1</v>
      </c>
      <c r="N322" s="207" t="s">
        <v>40</v>
      </c>
      <c r="O322" s="77"/>
      <c r="P322" s="208">
        <f>O322*H322</f>
        <v>0</v>
      </c>
      <c r="Q322" s="208">
        <v>2.45329</v>
      </c>
      <c r="R322" s="208">
        <f>Q322*H322</f>
        <v>14.207002390000001</v>
      </c>
      <c r="S322" s="208">
        <v>0</v>
      </c>
      <c r="T322" s="209">
        <f>S322*H322</f>
        <v>0</v>
      </c>
      <c r="AR322" s="15" t="s">
        <v>140</v>
      </c>
      <c r="AT322" s="15" t="s">
        <v>135</v>
      </c>
      <c r="AU322" s="15" t="s">
        <v>76</v>
      </c>
      <c r="AY322" s="15" t="s">
        <v>133</v>
      </c>
      <c r="BE322" s="210">
        <f>IF(N322="základní",J322,0)</f>
        <v>0</v>
      </c>
      <c r="BF322" s="210">
        <f>IF(N322="snížená",J322,0)</f>
        <v>0</v>
      </c>
      <c r="BG322" s="210">
        <f>IF(N322="zákl. přenesená",J322,0)</f>
        <v>0</v>
      </c>
      <c r="BH322" s="210">
        <f>IF(N322="sníž. přenesená",J322,0)</f>
        <v>0</v>
      </c>
      <c r="BI322" s="210">
        <f>IF(N322="nulová",J322,0)</f>
        <v>0</v>
      </c>
      <c r="BJ322" s="15" t="s">
        <v>140</v>
      </c>
      <c r="BK322" s="210">
        <f>ROUND(I322*H322,2)</f>
        <v>0</v>
      </c>
      <c r="BL322" s="15" t="s">
        <v>140</v>
      </c>
      <c r="BM322" s="15" t="s">
        <v>431</v>
      </c>
    </row>
    <row r="323" s="11" customFormat="1">
      <c r="B323" s="211"/>
      <c r="C323" s="212"/>
      <c r="D323" s="213" t="s">
        <v>141</v>
      </c>
      <c r="E323" s="214" t="s">
        <v>1</v>
      </c>
      <c r="F323" s="215" t="s">
        <v>432</v>
      </c>
      <c r="G323" s="212"/>
      <c r="H323" s="216">
        <v>5.7910000000000004</v>
      </c>
      <c r="I323" s="217"/>
      <c r="J323" s="212"/>
      <c r="K323" s="212"/>
      <c r="L323" s="218"/>
      <c r="M323" s="219"/>
      <c r="N323" s="220"/>
      <c r="O323" s="220"/>
      <c r="P323" s="220"/>
      <c r="Q323" s="220"/>
      <c r="R323" s="220"/>
      <c r="S323" s="220"/>
      <c r="T323" s="221"/>
      <c r="AT323" s="222" t="s">
        <v>141</v>
      </c>
      <c r="AU323" s="222" t="s">
        <v>76</v>
      </c>
      <c r="AV323" s="11" t="s">
        <v>76</v>
      </c>
      <c r="AW323" s="11" t="s">
        <v>30</v>
      </c>
      <c r="AX323" s="11" t="s">
        <v>67</v>
      </c>
      <c r="AY323" s="222" t="s">
        <v>133</v>
      </c>
    </row>
    <row r="324" s="12" customFormat="1">
      <c r="B324" s="223"/>
      <c r="C324" s="224"/>
      <c r="D324" s="213" t="s">
        <v>141</v>
      </c>
      <c r="E324" s="225" t="s">
        <v>1</v>
      </c>
      <c r="F324" s="226" t="s">
        <v>148</v>
      </c>
      <c r="G324" s="224"/>
      <c r="H324" s="227">
        <v>5.7910000000000004</v>
      </c>
      <c r="I324" s="228"/>
      <c r="J324" s="224"/>
      <c r="K324" s="224"/>
      <c r="L324" s="229"/>
      <c r="M324" s="230"/>
      <c r="N324" s="231"/>
      <c r="O324" s="231"/>
      <c r="P324" s="231"/>
      <c r="Q324" s="231"/>
      <c r="R324" s="231"/>
      <c r="S324" s="231"/>
      <c r="T324" s="232"/>
      <c r="AT324" s="233" t="s">
        <v>141</v>
      </c>
      <c r="AU324" s="233" t="s">
        <v>76</v>
      </c>
      <c r="AV324" s="12" t="s">
        <v>140</v>
      </c>
      <c r="AW324" s="12" t="s">
        <v>30</v>
      </c>
      <c r="AX324" s="12" t="s">
        <v>74</v>
      </c>
      <c r="AY324" s="233" t="s">
        <v>133</v>
      </c>
    </row>
    <row r="325" s="1" customFormat="1" ht="16.5" customHeight="1">
      <c r="B325" s="36"/>
      <c r="C325" s="199" t="s">
        <v>433</v>
      </c>
      <c r="D325" s="199" t="s">
        <v>135</v>
      </c>
      <c r="E325" s="200" t="s">
        <v>434</v>
      </c>
      <c r="F325" s="201" t="s">
        <v>435</v>
      </c>
      <c r="G325" s="202" t="s">
        <v>138</v>
      </c>
      <c r="H325" s="203">
        <v>1.3</v>
      </c>
      <c r="I325" s="204"/>
      <c r="J325" s="205">
        <f>ROUND(I325*H325,2)</f>
        <v>0</v>
      </c>
      <c r="K325" s="201" t="s">
        <v>139</v>
      </c>
      <c r="L325" s="41"/>
      <c r="M325" s="206" t="s">
        <v>1</v>
      </c>
      <c r="N325" s="207" t="s">
        <v>40</v>
      </c>
      <c r="O325" s="77"/>
      <c r="P325" s="208">
        <f>O325*H325</f>
        <v>0</v>
      </c>
      <c r="Q325" s="208">
        <v>2.45329</v>
      </c>
      <c r="R325" s="208">
        <f>Q325*H325</f>
        <v>3.1892770000000001</v>
      </c>
      <c r="S325" s="208">
        <v>0</v>
      </c>
      <c r="T325" s="209">
        <f>S325*H325</f>
        <v>0</v>
      </c>
      <c r="AR325" s="15" t="s">
        <v>140</v>
      </c>
      <c r="AT325" s="15" t="s">
        <v>135</v>
      </c>
      <c r="AU325" s="15" t="s">
        <v>76</v>
      </c>
      <c r="AY325" s="15" t="s">
        <v>133</v>
      </c>
      <c r="BE325" s="210">
        <f>IF(N325="základní",J325,0)</f>
        <v>0</v>
      </c>
      <c r="BF325" s="210">
        <f>IF(N325="snížená",J325,0)</f>
        <v>0</v>
      </c>
      <c r="BG325" s="210">
        <f>IF(N325="zákl. přenesená",J325,0)</f>
        <v>0</v>
      </c>
      <c r="BH325" s="210">
        <f>IF(N325="sníž. přenesená",J325,0)</f>
        <v>0</v>
      </c>
      <c r="BI325" s="210">
        <f>IF(N325="nulová",J325,0)</f>
        <v>0</v>
      </c>
      <c r="BJ325" s="15" t="s">
        <v>140</v>
      </c>
      <c r="BK325" s="210">
        <f>ROUND(I325*H325,2)</f>
        <v>0</v>
      </c>
      <c r="BL325" s="15" t="s">
        <v>140</v>
      </c>
      <c r="BM325" s="15" t="s">
        <v>436</v>
      </c>
    </row>
    <row r="326" s="11" customFormat="1">
      <c r="B326" s="211"/>
      <c r="C326" s="212"/>
      <c r="D326" s="213" t="s">
        <v>141</v>
      </c>
      <c r="E326" s="214" t="s">
        <v>1</v>
      </c>
      <c r="F326" s="215" t="s">
        <v>437</v>
      </c>
      <c r="G326" s="212"/>
      <c r="H326" s="216">
        <v>1.3</v>
      </c>
      <c r="I326" s="217"/>
      <c r="J326" s="212"/>
      <c r="K326" s="212"/>
      <c r="L326" s="218"/>
      <c r="M326" s="219"/>
      <c r="N326" s="220"/>
      <c r="O326" s="220"/>
      <c r="P326" s="220"/>
      <c r="Q326" s="220"/>
      <c r="R326" s="220"/>
      <c r="S326" s="220"/>
      <c r="T326" s="221"/>
      <c r="AT326" s="222" t="s">
        <v>141</v>
      </c>
      <c r="AU326" s="222" t="s">
        <v>76</v>
      </c>
      <c r="AV326" s="11" t="s">
        <v>76</v>
      </c>
      <c r="AW326" s="11" t="s">
        <v>30</v>
      </c>
      <c r="AX326" s="11" t="s">
        <v>67</v>
      </c>
      <c r="AY326" s="222" t="s">
        <v>133</v>
      </c>
    </row>
    <row r="327" s="12" customFormat="1">
      <c r="B327" s="223"/>
      <c r="C327" s="224"/>
      <c r="D327" s="213" t="s">
        <v>141</v>
      </c>
      <c r="E327" s="225" t="s">
        <v>1</v>
      </c>
      <c r="F327" s="226" t="s">
        <v>148</v>
      </c>
      <c r="G327" s="224"/>
      <c r="H327" s="227">
        <v>1.3</v>
      </c>
      <c r="I327" s="228"/>
      <c r="J327" s="224"/>
      <c r="K327" s="224"/>
      <c r="L327" s="229"/>
      <c r="M327" s="230"/>
      <c r="N327" s="231"/>
      <c r="O327" s="231"/>
      <c r="P327" s="231"/>
      <c r="Q327" s="231"/>
      <c r="R327" s="231"/>
      <c r="S327" s="231"/>
      <c r="T327" s="232"/>
      <c r="AT327" s="233" t="s">
        <v>141</v>
      </c>
      <c r="AU327" s="233" t="s">
        <v>76</v>
      </c>
      <c r="AV327" s="12" t="s">
        <v>140</v>
      </c>
      <c r="AW327" s="12" t="s">
        <v>30</v>
      </c>
      <c r="AX327" s="12" t="s">
        <v>74</v>
      </c>
      <c r="AY327" s="233" t="s">
        <v>133</v>
      </c>
    </row>
    <row r="328" s="1" customFormat="1" ht="16.5" customHeight="1">
      <c r="B328" s="36"/>
      <c r="C328" s="199" t="s">
        <v>279</v>
      </c>
      <c r="D328" s="199" t="s">
        <v>135</v>
      </c>
      <c r="E328" s="200" t="s">
        <v>438</v>
      </c>
      <c r="F328" s="201" t="s">
        <v>439</v>
      </c>
      <c r="G328" s="202" t="s">
        <v>138</v>
      </c>
      <c r="H328" s="203">
        <v>7.0910000000000002</v>
      </c>
      <c r="I328" s="204"/>
      <c r="J328" s="205">
        <f>ROUND(I328*H328,2)</f>
        <v>0</v>
      </c>
      <c r="K328" s="201" t="s">
        <v>139</v>
      </c>
      <c r="L328" s="41"/>
      <c r="M328" s="206" t="s">
        <v>1</v>
      </c>
      <c r="N328" s="207" t="s">
        <v>40</v>
      </c>
      <c r="O328" s="77"/>
      <c r="P328" s="208">
        <f>O328*H328</f>
        <v>0</v>
      </c>
      <c r="Q328" s="208">
        <v>0</v>
      </c>
      <c r="R328" s="208">
        <f>Q328*H328</f>
        <v>0</v>
      </c>
      <c r="S328" s="208">
        <v>0</v>
      </c>
      <c r="T328" s="209">
        <f>S328*H328</f>
        <v>0</v>
      </c>
      <c r="AR328" s="15" t="s">
        <v>140</v>
      </c>
      <c r="AT328" s="15" t="s">
        <v>135</v>
      </c>
      <c r="AU328" s="15" t="s">
        <v>76</v>
      </c>
      <c r="AY328" s="15" t="s">
        <v>133</v>
      </c>
      <c r="BE328" s="210">
        <f>IF(N328="základní",J328,0)</f>
        <v>0</v>
      </c>
      <c r="BF328" s="210">
        <f>IF(N328="snížená",J328,0)</f>
        <v>0</v>
      </c>
      <c r="BG328" s="210">
        <f>IF(N328="zákl. přenesená",J328,0)</f>
        <v>0</v>
      </c>
      <c r="BH328" s="210">
        <f>IF(N328="sníž. přenesená",J328,0)</f>
        <v>0</v>
      </c>
      <c r="BI328" s="210">
        <f>IF(N328="nulová",J328,0)</f>
        <v>0</v>
      </c>
      <c r="BJ328" s="15" t="s">
        <v>140</v>
      </c>
      <c r="BK328" s="210">
        <f>ROUND(I328*H328,2)</f>
        <v>0</v>
      </c>
      <c r="BL328" s="15" t="s">
        <v>140</v>
      </c>
      <c r="BM328" s="15" t="s">
        <v>440</v>
      </c>
    </row>
    <row r="329" s="11" customFormat="1">
      <c r="B329" s="211"/>
      <c r="C329" s="212"/>
      <c r="D329" s="213" t="s">
        <v>141</v>
      </c>
      <c r="E329" s="214" t="s">
        <v>1</v>
      </c>
      <c r="F329" s="215" t="s">
        <v>441</v>
      </c>
      <c r="G329" s="212"/>
      <c r="H329" s="216">
        <v>7.0910000000000002</v>
      </c>
      <c r="I329" s="217"/>
      <c r="J329" s="212"/>
      <c r="K329" s="212"/>
      <c r="L329" s="218"/>
      <c r="M329" s="219"/>
      <c r="N329" s="220"/>
      <c r="O329" s="220"/>
      <c r="P329" s="220"/>
      <c r="Q329" s="220"/>
      <c r="R329" s="220"/>
      <c r="S329" s="220"/>
      <c r="T329" s="221"/>
      <c r="AT329" s="222" t="s">
        <v>141</v>
      </c>
      <c r="AU329" s="222" t="s">
        <v>76</v>
      </c>
      <c r="AV329" s="11" t="s">
        <v>76</v>
      </c>
      <c r="AW329" s="11" t="s">
        <v>30</v>
      </c>
      <c r="AX329" s="11" t="s">
        <v>67</v>
      </c>
      <c r="AY329" s="222" t="s">
        <v>133</v>
      </c>
    </row>
    <row r="330" s="12" customFormat="1">
      <c r="B330" s="223"/>
      <c r="C330" s="224"/>
      <c r="D330" s="213" t="s">
        <v>141</v>
      </c>
      <c r="E330" s="225" t="s">
        <v>1</v>
      </c>
      <c r="F330" s="226" t="s">
        <v>148</v>
      </c>
      <c r="G330" s="224"/>
      <c r="H330" s="227">
        <v>7.0910000000000002</v>
      </c>
      <c r="I330" s="228"/>
      <c r="J330" s="224"/>
      <c r="K330" s="224"/>
      <c r="L330" s="229"/>
      <c r="M330" s="230"/>
      <c r="N330" s="231"/>
      <c r="O330" s="231"/>
      <c r="P330" s="231"/>
      <c r="Q330" s="231"/>
      <c r="R330" s="231"/>
      <c r="S330" s="231"/>
      <c r="T330" s="232"/>
      <c r="AT330" s="233" t="s">
        <v>141</v>
      </c>
      <c r="AU330" s="233" t="s">
        <v>76</v>
      </c>
      <c r="AV330" s="12" t="s">
        <v>140</v>
      </c>
      <c r="AW330" s="12" t="s">
        <v>30</v>
      </c>
      <c r="AX330" s="12" t="s">
        <v>74</v>
      </c>
      <c r="AY330" s="233" t="s">
        <v>133</v>
      </c>
    </row>
    <row r="331" s="1" customFormat="1" ht="16.5" customHeight="1">
      <c r="B331" s="36"/>
      <c r="C331" s="199" t="s">
        <v>442</v>
      </c>
      <c r="D331" s="199" t="s">
        <v>135</v>
      </c>
      <c r="E331" s="200" t="s">
        <v>443</v>
      </c>
      <c r="F331" s="201" t="s">
        <v>444</v>
      </c>
      <c r="G331" s="202" t="s">
        <v>165</v>
      </c>
      <c r="H331" s="203">
        <v>0.27200000000000002</v>
      </c>
      <c r="I331" s="204"/>
      <c r="J331" s="205">
        <f>ROUND(I331*H331,2)</f>
        <v>0</v>
      </c>
      <c r="K331" s="201" t="s">
        <v>139</v>
      </c>
      <c r="L331" s="41"/>
      <c r="M331" s="206" t="s">
        <v>1</v>
      </c>
      <c r="N331" s="207" t="s">
        <v>40</v>
      </c>
      <c r="O331" s="77"/>
      <c r="P331" s="208">
        <f>O331*H331</f>
        <v>0</v>
      </c>
      <c r="Q331" s="208">
        <v>1.06277</v>
      </c>
      <c r="R331" s="208">
        <f>Q331*H331</f>
        <v>0.28907344000000001</v>
      </c>
      <c r="S331" s="208">
        <v>0</v>
      </c>
      <c r="T331" s="209">
        <f>S331*H331</f>
        <v>0</v>
      </c>
      <c r="AR331" s="15" t="s">
        <v>140</v>
      </c>
      <c r="AT331" s="15" t="s">
        <v>135</v>
      </c>
      <c r="AU331" s="15" t="s">
        <v>76</v>
      </c>
      <c r="AY331" s="15" t="s">
        <v>133</v>
      </c>
      <c r="BE331" s="210">
        <f>IF(N331="základní",J331,0)</f>
        <v>0</v>
      </c>
      <c r="BF331" s="210">
        <f>IF(N331="snížená",J331,0)</f>
        <v>0</v>
      </c>
      <c r="BG331" s="210">
        <f>IF(N331="zákl. přenesená",J331,0)</f>
        <v>0</v>
      </c>
      <c r="BH331" s="210">
        <f>IF(N331="sníž. přenesená",J331,0)</f>
        <v>0</v>
      </c>
      <c r="BI331" s="210">
        <f>IF(N331="nulová",J331,0)</f>
        <v>0</v>
      </c>
      <c r="BJ331" s="15" t="s">
        <v>140</v>
      </c>
      <c r="BK331" s="210">
        <f>ROUND(I331*H331,2)</f>
        <v>0</v>
      </c>
      <c r="BL331" s="15" t="s">
        <v>140</v>
      </c>
      <c r="BM331" s="15" t="s">
        <v>445</v>
      </c>
    </row>
    <row r="332" s="11" customFormat="1">
      <c r="B332" s="211"/>
      <c r="C332" s="212"/>
      <c r="D332" s="213" t="s">
        <v>141</v>
      </c>
      <c r="E332" s="214" t="s">
        <v>1</v>
      </c>
      <c r="F332" s="215" t="s">
        <v>446</v>
      </c>
      <c r="G332" s="212"/>
      <c r="H332" s="216">
        <v>0.27200000000000002</v>
      </c>
      <c r="I332" s="217"/>
      <c r="J332" s="212"/>
      <c r="K332" s="212"/>
      <c r="L332" s="218"/>
      <c r="M332" s="219"/>
      <c r="N332" s="220"/>
      <c r="O332" s="220"/>
      <c r="P332" s="220"/>
      <c r="Q332" s="220"/>
      <c r="R332" s="220"/>
      <c r="S332" s="220"/>
      <c r="T332" s="221"/>
      <c r="AT332" s="222" t="s">
        <v>141</v>
      </c>
      <c r="AU332" s="222" t="s">
        <v>76</v>
      </c>
      <c r="AV332" s="11" t="s">
        <v>76</v>
      </c>
      <c r="AW332" s="11" t="s">
        <v>30</v>
      </c>
      <c r="AX332" s="11" t="s">
        <v>67</v>
      </c>
      <c r="AY332" s="222" t="s">
        <v>133</v>
      </c>
    </row>
    <row r="333" s="12" customFormat="1">
      <c r="B333" s="223"/>
      <c r="C333" s="224"/>
      <c r="D333" s="213" t="s">
        <v>141</v>
      </c>
      <c r="E333" s="225" t="s">
        <v>1</v>
      </c>
      <c r="F333" s="226" t="s">
        <v>148</v>
      </c>
      <c r="G333" s="224"/>
      <c r="H333" s="227">
        <v>0.27200000000000002</v>
      </c>
      <c r="I333" s="228"/>
      <c r="J333" s="224"/>
      <c r="K333" s="224"/>
      <c r="L333" s="229"/>
      <c r="M333" s="230"/>
      <c r="N333" s="231"/>
      <c r="O333" s="231"/>
      <c r="P333" s="231"/>
      <c r="Q333" s="231"/>
      <c r="R333" s="231"/>
      <c r="S333" s="231"/>
      <c r="T333" s="232"/>
      <c r="AT333" s="233" t="s">
        <v>141</v>
      </c>
      <c r="AU333" s="233" t="s">
        <v>76</v>
      </c>
      <c r="AV333" s="12" t="s">
        <v>140</v>
      </c>
      <c r="AW333" s="12" t="s">
        <v>30</v>
      </c>
      <c r="AX333" s="12" t="s">
        <v>74</v>
      </c>
      <c r="AY333" s="233" t="s">
        <v>133</v>
      </c>
    </row>
    <row r="334" s="1" customFormat="1" ht="16.5" customHeight="1">
      <c r="B334" s="36"/>
      <c r="C334" s="199" t="s">
        <v>283</v>
      </c>
      <c r="D334" s="199" t="s">
        <v>135</v>
      </c>
      <c r="E334" s="200" t="s">
        <v>447</v>
      </c>
      <c r="F334" s="201" t="s">
        <v>448</v>
      </c>
      <c r="G334" s="202" t="s">
        <v>197</v>
      </c>
      <c r="H334" s="203">
        <v>5.6079999999999997</v>
      </c>
      <c r="I334" s="204"/>
      <c r="J334" s="205">
        <f>ROUND(I334*H334,2)</f>
        <v>0</v>
      </c>
      <c r="K334" s="201" t="s">
        <v>139</v>
      </c>
      <c r="L334" s="41"/>
      <c r="M334" s="206" t="s">
        <v>1</v>
      </c>
      <c r="N334" s="207" t="s">
        <v>40</v>
      </c>
      <c r="O334" s="77"/>
      <c r="P334" s="208">
        <f>O334*H334</f>
        <v>0</v>
      </c>
      <c r="Q334" s="208">
        <v>0</v>
      </c>
      <c r="R334" s="208">
        <f>Q334*H334</f>
        <v>0</v>
      </c>
      <c r="S334" s="208">
        <v>0</v>
      </c>
      <c r="T334" s="209">
        <f>S334*H334</f>
        <v>0</v>
      </c>
      <c r="AR334" s="15" t="s">
        <v>140</v>
      </c>
      <c r="AT334" s="15" t="s">
        <v>135</v>
      </c>
      <c r="AU334" s="15" t="s">
        <v>76</v>
      </c>
      <c r="AY334" s="15" t="s">
        <v>133</v>
      </c>
      <c r="BE334" s="210">
        <f>IF(N334="základní",J334,0)</f>
        <v>0</v>
      </c>
      <c r="BF334" s="210">
        <f>IF(N334="snížená",J334,0)</f>
        <v>0</v>
      </c>
      <c r="BG334" s="210">
        <f>IF(N334="zákl. přenesená",J334,0)</f>
        <v>0</v>
      </c>
      <c r="BH334" s="210">
        <f>IF(N334="sníž. přenesená",J334,0)</f>
        <v>0</v>
      </c>
      <c r="BI334" s="210">
        <f>IF(N334="nulová",J334,0)</f>
        <v>0</v>
      </c>
      <c r="BJ334" s="15" t="s">
        <v>140</v>
      </c>
      <c r="BK334" s="210">
        <f>ROUND(I334*H334,2)</f>
        <v>0</v>
      </c>
      <c r="BL334" s="15" t="s">
        <v>140</v>
      </c>
      <c r="BM334" s="15" t="s">
        <v>449</v>
      </c>
    </row>
    <row r="335" s="11" customFormat="1">
      <c r="B335" s="211"/>
      <c r="C335" s="212"/>
      <c r="D335" s="213" t="s">
        <v>141</v>
      </c>
      <c r="E335" s="214" t="s">
        <v>1</v>
      </c>
      <c r="F335" s="215" t="s">
        <v>450</v>
      </c>
      <c r="G335" s="212"/>
      <c r="H335" s="216">
        <v>4.992</v>
      </c>
      <c r="I335" s="217"/>
      <c r="J335" s="212"/>
      <c r="K335" s="212"/>
      <c r="L335" s="218"/>
      <c r="M335" s="219"/>
      <c r="N335" s="220"/>
      <c r="O335" s="220"/>
      <c r="P335" s="220"/>
      <c r="Q335" s="220"/>
      <c r="R335" s="220"/>
      <c r="S335" s="220"/>
      <c r="T335" s="221"/>
      <c r="AT335" s="222" t="s">
        <v>141</v>
      </c>
      <c r="AU335" s="222" t="s">
        <v>76</v>
      </c>
      <c r="AV335" s="11" t="s">
        <v>76</v>
      </c>
      <c r="AW335" s="11" t="s">
        <v>30</v>
      </c>
      <c r="AX335" s="11" t="s">
        <v>67</v>
      </c>
      <c r="AY335" s="222" t="s">
        <v>133</v>
      </c>
    </row>
    <row r="336" s="11" customFormat="1">
      <c r="B336" s="211"/>
      <c r="C336" s="212"/>
      <c r="D336" s="213" t="s">
        <v>141</v>
      </c>
      <c r="E336" s="214" t="s">
        <v>1</v>
      </c>
      <c r="F336" s="215" t="s">
        <v>451</v>
      </c>
      <c r="G336" s="212"/>
      <c r="H336" s="216">
        <v>0.61599999999999999</v>
      </c>
      <c r="I336" s="217"/>
      <c r="J336" s="212"/>
      <c r="K336" s="212"/>
      <c r="L336" s="218"/>
      <c r="M336" s="219"/>
      <c r="N336" s="220"/>
      <c r="O336" s="220"/>
      <c r="P336" s="220"/>
      <c r="Q336" s="220"/>
      <c r="R336" s="220"/>
      <c r="S336" s="220"/>
      <c r="T336" s="221"/>
      <c r="AT336" s="222" t="s">
        <v>141</v>
      </c>
      <c r="AU336" s="222" t="s">
        <v>76</v>
      </c>
      <c r="AV336" s="11" t="s">
        <v>76</v>
      </c>
      <c r="AW336" s="11" t="s">
        <v>30</v>
      </c>
      <c r="AX336" s="11" t="s">
        <v>67</v>
      </c>
      <c r="AY336" s="222" t="s">
        <v>133</v>
      </c>
    </row>
    <row r="337" s="12" customFormat="1">
      <c r="B337" s="223"/>
      <c r="C337" s="224"/>
      <c r="D337" s="213" t="s">
        <v>141</v>
      </c>
      <c r="E337" s="225" t="s">
        <v>1</v>
      </c>
      <c r="F337" s="226" t="s">
        <v>148</v>
      </c>
      <c r="G337" s="224"/>
      <c r="H337" s="227">
        <v>5.6079999999999997</v>
      </c>
      <c r="I337" s="228"/>
      <c r="J337" s="224"/>
      <c r="K337" s="224"/>
      <c r="L337" s="229"/>
      <c r="M337" s="230"/>
      <c r="N337" s="231"/>
      <c r="O337" s="231"/>
      <c r="P337" s="231"/>
      <c r="Q337" s="231"/>
      <c r="R337" s="231"/>
      <c r="S337" s="231"/>
      <c r="T337" s="232"/>
      <c r="AT337" s="233" t="s">
        <v>141</v>
      </c>
      <c r="AU337" s="233" t="s">
        <v>76</v>
      </c>
      <c r="AV337" s="12" t="s">
        <v>140</v>
      </c>
      <c r="AW337" s="12" t="s">
        <v>30</v>
      </c>
      <c r="AX337" s="12" t="s">
        <v>74</v>
      </c>
      <c r="AY337" s="233" t="s">
        <v>133</v>
      </c>
    </row>
    <row r="338" s="10" customFormat="1" ht="22.8" customHeight="1">
      <c r="B338" s="183"/>
      <c r="C338" s="184"/>
      <c r="D338" s="185" t="s">
        <v>66</v>
      </c>
      <c r="E338" s="197" t="s">
        <v>159</v>
      </c>
      <c r="F338" s="197" t="s">
        <v>452</v>
      </c>
      <c r="G338" s="184"/>
      <c r="H338" s="184"/>
      <c r="I338" s="187"/>
      <c r="J338" s="198">
        <f>BK338</f>
        <v>0</v>
      </c>
      <c r="K338" s="184"/>
      <c r="L338" s="189"/>
      <c r="M338" s="190"/>
      <c r="N338" s="191"/>
      <c r="O338" s="191"/>
      <c r="P338" s="192">
        <f>SUM(P339:P349)</f>
        <v>0</v>
      </c>
      <c r="Q338" s="191"/>
      <c r="R338" s="192">
        <f>SUM(R339:R349)</f>
        <v>0.33459092000000001</v>
      </c>
      <c r="S338" s="191"/>
      <c r="T338" s="193">
        <f>SUM(T339:T349)</f>
        <v>0</v>
      </c>
      <c r="AR338" s="194" t="s">
        <v>74</v>
      </c>
      <c r="AT338" s="195" t="s">
        <v>66</v>
      </c>
      <c r="AU338" s="195" t="s">
        <v>74</v>
      </c>
      <c r="AY338" s="194" t="s">
        <v>133</v>
      </c>
      <c r="BK338" s="196">
        <f>SUM(BK339:BK349)</f>
        <v>0</v>
      </c>
    </row>
    <row r="339" s="1" customFormat="1" ht="16.5" customHeight="1">
      <c r="B339" s="36"/>
      <c r="C339" s="199" t="s">
        <v>453</v>
      </c>
      <c r="D339" s="199" t="s">
        <v>135</v>
      </c>
      <c r="E339" s="200" t="s">
        <v>454</v>
      </c>
      <c r="F339" s="201" t="s">
        <v>455</v>
      </c>
      <c r="G339" s="202" t="s">
        <v>215</v>
      </c>
      <c r="H339" s="203">
        <v>1</v>
      </c>
      <c r="I339" s="204"/>
      <c r="J339" s="205">
        <f>ROUND(I339*H339,2)</f>
        <v>0</v>
      </c>
      <c r="K339" s="201" t="s">
        <v>139</v>
      </c>
      <c r="L339" s="41"/>
      <c r="M339" s="206" t="s">
        <v>1</v>
      </c>
      <c r="N339" s="207" t="s">
        <v>40</v>
      </c>
      <c r="O339" s="77"/>
      <c r="P339" s="208">
        <f>O339*H339</f>
        <v>0</v>
      </c>
      <c r="Q339" s="208">
        <v>0.00017000000000000001</v>
      </c>
      <c r="R339" s="208">
        <f>Q339*H339</f>
        <v>0.00017000000000000001</v>
      </c>
      <c r="S339" s="208">
        <v>0</v>
      </c>
      <c r="T339" s="209">
        <f>S339*H339</f>
        <v>0</v>
      </c>
      <c r="AR339" s="15" t="s">
        <v>140</v>
      </c>
      <c r="AT339" s="15" t="s">
        <v>135</v>
      </c>
      <c r="AU339" s="15" t="s">
        <v>76</v>
      </c>
      <c r="AY339" s="15" t="s">
        <v>133</v>
      </c>
      <c r="BE339" s="210">
        <f>IF(N339="základní",J339,0)</f>
        <v>0</v>
      </c>
      <c r="BF339" s="210">
        <f>IF(N339="snížená",J339,0)</f>
        <v>0</v>
      </c>
      <c r="BG339" s="210">
        <f>IF(N339="zákl. přenesená",J339,0)</f>
        <v>0</v>
      </c>
      <c r="BH339" s="210">
        <f>IF(N339="sníž. přenesená",J339,0)</f>
        <v>0</v>
      </c>
      <c r="BI339" s="210">
        <f>IF(N339="nulová",J339,0)</f>
        <v>0</v>
      </c>
      <c r="BJ339" s="15" t="s">
        <v>140</v>
      </c>
      <c r="BK339" s="210">
        <f>ROUND(I339*H339,2)</f>
        <v>0</v>
      </c>
      <c r="BL339" s="15" t="s">
        <v>140</v>
      </c>
      <c r="BM339" s="15" t="s">
        <v>456</v>
      </c>
    </row>
    <row r="340" s="1" customFormat="1" ht="16.5" customHeight="1">
      <c r="B340" s="36"/>
      <c r="C340" s="199" t="s">
        <v>288</v>
      </c>
      <c r="D340" s="199" t="s">
        <v>135</v>
      </c>
      <c r="E340" s="200" t="s">
        <v>457</v>
      </c>
      <c r="F340" s="201" t="s">
        <v>458</v>
      </c>
      <c r="G340" s="202" t="s">
        <v>193</v>
      </c>
      <c r="H340" s="203">
        <v>2</v>
      </c>
      <c r="I340" s="204"/>
      <c r="J340" s="205">
        <f>ROUND(I340*H340,2)</f>
        <v>0</v>
      </c>
      <c r="K340" s="201" t="s">
        <v>139</v>
      </c>
      <c r="L340" s="41"/>
      <c r="M340" s="206" t="s">
        <v>1</v>
      </c>
      <c r="N340" s="207" t="s">
        <v>40</v>
      </c>
      <c r="O340" s="77"/>
      <c r="P340" s="208">
        <f>O340*H340</f>
        <v>0</v>
      </c>
      <c r="Q340" s="208">
        <v>4.0000000000000003E-05</v>
      </c>
      <c r="R340" s="208">
        <f>Q340*H340</f>
        <v>8.0000000000000007E-05</v>
      </c>
      <c r="S340" s="208">
        <v>0</v>
      </c>
      <c r="T340" s="209">
        <f>S340*H340</f>
        <v>0</v>
      </c>
      <c r="AR340" s="15" t="s">
        <v>140</v>
      </c>
      <c r="AT340" s="15" t="s">
        <v>135</v>
      </c>
      <c r="AU340" s="15" t="s">
        <v>76</v>
      </c>
      <c r="AY340" s="15" t="s">
        <v>133</v>
      </c>
      <c r="BE340" s="210">
        <f>IF(N340="základní",J340,0)</f>
        <v>0</v>
      </c>
      <c r="BF340" s="210">
        <f>IF(N340="snížená",J340,0)</f>
        <v>0</v>
      </c>
      <c r="BG340" s="210">
        <f>IF(N340="zákl. přenesená",J340,0)</f>
        <v>0</v>
      </c>
      <c r="BH340" s="210">
        <f>IF(N340="sníž. přenesená",J340,0)</f>
        <v>0</v>
      </c>
      <c r="BI340" s="210">
        <f>IF(N340="nulová",J340,0)</f>
        <v>0</v>
      </c>
      <c r="BJ340" s="15" t="s">
        <v>140</v>
      </c>
      <c r="BK340" s="210">
        <f>ROUND(I340*H340,2)</f>
        <v>0</v>
      </c>
      <c r="BL340" s="15" t="s">
        <v>140</v>
      </c>
      <c r="BM340" s="15" t="s">
        <v>459</v>
      </c>
    </row>
    <row r="341" s="1" customFormat="1" ht="16.5" customHeight="1">
      <c r="B341" s="36"/>
      <c r="C341" s="234" t="s">
        <v>460</v>
      </c>
      <c r="D341" s="234" t="s">
        <v>162</v>
      </c>
      <c r="E341" s="235" t="s">
        <v>461</v>
      </c>
      <c r="F341" s="236" t="s">
        <v>462</v>
      </c>
      <c r="G341" s="237" t="s">
        <v>193</v>
      </c>
      <c r="H341" s="238">
        <v>1</v>
      </c>
      <c r="I341" s="239"/>
      <c r="J341" s="240">
        <f>ROUND(I341*H341,2)</f>
        <v>0</v>
      </c>
      <c r="K341" s="236" t="s">
        <v>1</v>
      </c>
      <c r="L341" s="241"/>
      <c r="M341" s="242" t="s">
        <v>1</v>
      </c>
      <c r="N341" s="243" t="s">
        <v>40</v>
      </c>
      <c r="O341" s="77"/>
      <c r="P341" s="208">
        <f>O341*H341</f>
        <v>0</v>
      </c>
      <c r="Q341" s="208">
        <v>0</v>
      </c>
      <c r="R341" s="208">
        <f>Q341*H341</f>
        <v>0</v>
      </c>
      <c r="S341" s="208">
        <v>0</v>
      </c>
      <c r="T341" s="209">
        <f>S341*H341</f>
        <v>0</v>
      </c>
      <c r="AR341" s="15" t="s">
        <v>159</v>
      </c>
      <c r="AT341" s="15" t="s">
        <v>162</v>
      </c>
      <c r="AU341" s="15" t="s">
        <v>76</v>
      </c>
      <c r="AY341" s="15" t="s">
        <v>133</v>
      </c>
      <c r="BE341" s="210">
        <f>IF(N341="základní",J341,0)</f>
        <v>0</v>
      </c>
      <c r="BF341" s="210">
        <f>IF(N341="snížená",J341,0)</f>
        <v>0</v>
      </c>
      <c r="BG341" s="210">
        <f>IF(N341="zákl. přenesená",J341,0)</f>
        <v>0</v>
      </c>
      <c r="BH341" s="210">
        <f>IF(N341="sníž. přenesená",J341,0)</f>
        <v>0</v>
      </c>
      <c r="BI341" s="210">
        <f>IF(N341="nulová",J341,0)</f>
        <v>0</v>
      </c>
      <c r="BJ341" s="15" t="s">
        <v>140</v>
      </c>
      <c r="BK341" s="210">
        <f>ROUND(I341*H341,2)</f>
        <v>0</v>
      </c>
      <c r="BL341" s="15" t="s">
        <v>140</v>
      </c>
      <c r="BM341" s="15" t="s">
        <v>463</v>
      </c>
    </row>
    <row r="342" s="1" customFormat="1" ht="16.5" customHeight="1">
      <c r="B342" s="36"/>
      <c r="C342" s="234" t="s">
        <v>294</v>
      </c>
      <c r="D342" s="234" t="s">
        <v>162</v>
      </c>
      <c r="E342" s="235" t="s">
        <v>464</v>
      </c>
      <c r="F342" s="236" t="s">
        <v>465</v>
      </c>
      <c r="G342" s="237" t="s">
        <v>193</v>
      </c>
      <c r="H342" s="238">
        <v>1</v>
      </c>
      <c r="I342" s="239"/>
      <c r="J342" s="240">
        <f>ROUND(I342*H342,2)</f>
        <v>0</v>
      </c>
      <c r="K342" s="236" t="s">
        <v>1</v>
      </c>
      <c r="L342" s="241"/>
      <c r="M342" s="242" t="s">
        <v>1</v>
      </c>
      <c r="N342" s="243" t="s">
        <v>40</v>
      </c>
      <c r="O342" s="77"/>
      <c r="P342" s="208">
        <f>O342*H342</f>
        <v>0</v>
      </c>
      <c r="Q342" s="208">
        <v>0</v>
      </c>
      <c r="R342" s="208">
        <f>Q342*H342</f>
        <v>0</v>
      </c>
      <c r="S342" s="208">
        <v>0</v>
      </c>
      <c r="T342" s="209">
        <f>S342*H342</f>
        <v>0</v>
      </c>
      <c r="AR342" s="15" t="s">
        <v>159</v>
      </c>
      <c r="AT342" s="15" t="s">
        <v>162</v>
      </c>
      <c r="AU342" s="15" t="s">
        <v>76</v>
      </c>
      <c r="AY342" s="15" t="s">
        <v>133</v>
      </c>
      <c r="BE342" s="210">
        <f>IF(N342="základní",J342,0)</f>
        <v>0</v>
      </c>
      <c r="BF342" s="210">
        <f>IF(N342="snížená",J342,0)</f>
        <v>0</v>
      </c>
      <c r="BG342" s="210">
        <f>IF(N342="zákl. přenesená",J342,0)</f>
        <v>0</v>
      </c>
      <c r="BH342" s="210">
        <f>IF(N342="sníž. přenesená",J342,0)</f>
        <v>0</v>
      </c>
      <c r="BI342" s="210">
        <f>IF(N342="nulová",J342,0)</f>
        <v>0</v>
      </c>
      <c r="BJ342" s="15" t="s">
        <v>140</v>
      </c>
      <c r="BK342" s="210">
        <f>ROUND(I342*H342,2)</f>
        <v>0</v>
      </c>
      <c r="BL342" s="15" t="s">
        <v>140</v>
      </c>
      <c r="BM342" s="15" t="s">
        <v>466</v>
      </c>
    </row>
    <row r="343" s="1" customFormat="1" ht="16.5" customHeight="1">
      <c r="B343" s="36"/>
      <c r="C343" s="199" t="s">
        <v>467</v>
      </c>
      <c r="D343" s="199" t="s">
        <v>135</v>
      </c>
      <c r="E343" s="200" t="s">
        <v>468</v>
      </c>
      <c r="F343" s="201" t="s">
        <v>469</v>
      </c>
      <c r="G343" s="202" t="s">
        <v>215</v>
      </c>
      <c r="H343" s="203">
        <v>1</v>
      </c>
      <c r="I343" s="204"/>
      <c r="J343" s="205">
        <f>ROUND(I343*H343,2)</f>
        <v>0</v>
      </c>
      <c r="K343" s="201" t="s">
        <v>139</v>
      </c>
      <c r="L343" s="41"/>
      <c r="M343" s="206" t="s">
        <v>1</v>
      </c>
      <c r="N343" s="207" t="s">
        <v>40</v>
      </c>
      <c r="O343" s="77"/>
      <c r="P343" s="208">
        <f>O343*H343</f>
        <v>0</v>
      </c>
      <c r="Q343" s="208">
        <v>0</v>
      </c>
      <c r="R343" s="208">
        <f>Q343*H343</f>
        <v>0</v>
      </c>
      <c r="S343" s="208">
        <v>0</v>
      </c>
      <c r="T343" s="209">
        <f>S343*H343</f>
        <v>0</v>
      </c>
      <c r="AR343" s="15" t="s">
        <v>140</v>
      </c>
      <c r="AT343" s="15" t="s">
        <v>135</v>
      </c>
      <c r="AU343" s="15" t="s">
        <v>76</v>
      </c>
      <c r="AY343" s="15" t="s">
        <v>133</v>
      </c>
      <c r="BE343" s="210">
        <f>IF(N343="základní",J343,0)</f>
        <v>0</v>
      </c>
      <c r="BF343" s="210">
        <f>IF(N343="snížená",J343,0)</f>
        <v>0</v>
      </c>
      <c r="BG343" s="210">
        <f>IF(N343="zákl. přenesená",J343,0)</f>
        <v>0</v>
      </c>
      <c r="BH343" s="210">
        <f>IF(N343="sníž. přenesená",J343,0)</f>
        <v>0</v>
      </c>
      <c r="BI343" s="210">
        <f>IF(N343="nulová",J343,0)</f>
        <v>0</v>
      </c>
      <c r="BJ343" s="15" t="s">
        <v>140</v>
      </c>
      <c r="BK343" s="210">
        <f>ROUND(I343*H343,2)</f>
        <v>0</v>
      </c>
      <c r="BL343" s="15" t="s">
        <v>140</v>
      </c>
      <c r="BM343" s="15" t="s">
        <v>470</v>
      </c>
    </row>
    <row r="344" s="1" customFormat="1" ht="16.5" customHeight="1">
      <c r="B344" s="36"/>
      <c r="C344" s="234" t="s">
        <v>300</v>
      </c>
      <c r="D344" s="234" t="s">
        <v>162</v>
      </c>
      <c r="E344" s="235" t="s">
        <v>471</v>
      </c>
      <c r="F344" s="236" t="s">
        <v>472</v>
      </c>
      <c r="G344" s="237" t="s">
        <v>215</v>
      </c>
      <c r="H344" s="238">
        <v>1</v>
      </c>
      <c r="I344" s="239"/>
      <c r="J344" s="240">
        <f>ROUND(I344*H344,2)</f>
        <v>0</v>
      </c>
      <c r="K344" s="236" t="s">
        <v>139</v>
      </c>
      <c r="L344" s="241"/>
      <c r="M344" s="242" t="s">
        <v>1</v>
      </c>
      <c r="N344" s="243" t="s">
        <v>40</v>
      </c>
      <c r="O344" s="77"/>
      <c r="P344" s="208">
        <f>O344*H344</f>
        <v>0</v>
      </c>
      <c r="Q344" s="208">
        <v>0.10199999999999999</v>
      </c>
      <c r="R344" s="208">
        <f>Q344*H344</f>
        <v>0.10199999999999999</v>
      </c>
      <c r="S344" s="208">
        <v>0</v>
      </c>
      <c r="T344" s="209">
        <f>S344*H344</f>
        <v>0</v>
      </c>
      <c r="AR344" s="15" t="s">
        <v>159</v>
      </c>
      <c r="AT344" s="15" t="s">
        <v>162</v>
      </c>
      <c r="AU344" s="15" t="s">
        <v>76</v>
      </c>
      <c r="AY344" s="15" t="s">
        <v>133</v>
      </c>
      <c r="BE344" s="210">
        <f>IF(N344="základní",J344,0)</f>
        <v>0</v>
      </c>
      <c r="BF344" s="210">
        <f>IF(N344="snížená",J344,0)</f>
        <v>0</v>
      </c>
      <c r="BG344" s="210">
        <f>IF(N344="zákl. přenesená",J344,0)</f>
        <v>0</v>
      </c>
      <c r="BH344" s="210">
        <f>IF(N344="sníž. přenesená",J344,0)</f>
        <v>0</v>
      </c>
      <c r="BI344" s="210">
        <f>IF(N344="nulová",J344,0)</f>
        <v>0</v>
      </c>
      <c r="BJ344" s="15" t="s">
        <v>140</v>
      </c>
      <c r="BK344" s="210">
        <f>ROUND(I344*H344,2)</f>
        <v>0</v>
      </c>
      <c r="BL344" s="15" t="s">
        <v>140</v>
      </c>
      <c r="BM344" s="15" t="s">
        <v>473</v>
      </c>
    </row>
    <row r="345" s="1" customFormat="1" ht="16.5" customHeight="1">
      <c r="B345" s="36"/>
      <c r="C345" s="199" t="s">
        <v>474</v>
      </c>
      <c r="D345" s="199" t="s">
        <v>135</v>
      </c>
      <c r="E345" s="200" t="s">
        <v>475</v>
      </c>
      <c r="F345" s="201" t="s">
        <v>476</v>
      </c>
      <c r="G345" s="202" t="s">
        <v>138</v>
      </c>
      <c r="H345" s="203">
        <v>0.037999999999999999</v>
      </c>
      <c r="I345" s="204"/>
      <c r="J345" s="205">
        <f>ROUND(I345*H345,2)</f>
        <v>0</v>
      </c>
      <c r="K345" s="201" t="s">
        <v>139</v>
      </c>
      <c r="L345" s="41"/>
      <c r="M345" s="206" t="s">
        <v>1</v>
      </c>
      <c r="N345" s="207" t="s">
        <v>40</v>
      </c>
      <c r="O345" s="77"/>
      <c r="P345" s="208">
        <f>O345*H345</f>
        <v>0</v>
      </c>
      <c r="Q345" s="208">
        <v>2.2563399999999998</v>
      </c>
      <c r="R345" s="208">
        <f>Q345*H345</f>
        <v>0.085740919999999984</v>
      </c>
      <c r="S345" s="208">
        <v>0</v>
      </c>
      <c r="T345" s="209">
        <f>S345*H345</f>
        <v>0</v>
      </c>
      <c r="AR345" s="15" t="s">
        <v>140</v>
      </c>
      <c r="AT345" s="15" t="s">
        <v>135</v>
      </c>
      <c r="AU345" s="15" t="s">
        <v>76</v>
      </c>
      <c r="AY345" s="15" t="s">
        <v>133</v>
      </c>
      <c r="BE345" s="210">
        <f>IF(N345="základní",J345,0)</f>
        <v>0</v>
      </c>
      <c r="BF345" s="210">
        <f>IF(N345="snížená",J345,0)</f>
        <v>0</v>
      </c>
      <c r="BG345" s="210">
        <f>IF(N345="zákl. přenesená",J345,0)</f>
        <v>0</v>
      </c>
      <c r="BH345" s="210">
        <f>IF(N345="sníž. přenesená",J345,0)</f>
        <v>0</v>
      </c>
      <c r="BI345" s="210">
        <f>IF(N345="nulová",J345,0)</f>
        <v>0</v>
      </c>
      <c r="BJ345" s="15" t="s">
        <v>140</v>
      </c>
      <c r="BK345" s="210">
        <f>ROUND(I345*H345,2)</f>
        <v>0</v>
      </c>
      <c r="BL345" s="15" t="s">
        <v>140</v>
      </c>
      <c r="BM345" s="15" t="s">
        <v>477</v>
      </c>
    </row>
    <row r="346" s="11" customFormat="1">
      <c r="B346" s="211"/>
      <c r="C346" s="212"/>
      <c r="D346" s="213" t="s">
        <v>141</v>
      </c>
      <c r="E346" s="214" t="s">
        <v>1</v>
      </c>
      <c r="F346" s="215" t="s">
        <v>478</v>
      </c>
      <c r="G346" s="212"/>
      <c r="H346" s="216">
        <v>0.037999999999999999</v>
      </c>
      <c r="I346" s="217"/>
      <c r="J346" s="212"/>
      <c r="K346" s="212"/>
      <c r="L346" s="218"/>
      <c r="M346" s="219"/>
      <c r="N346" s="220"/>
      <c r="O346" s="220"/>
      <c r="P346" s="220"/>
      <c r="Q346" s="220"/>
      <c r="R346" s="220"/>
      <c r="S346" s="220"/>
      <c r="T346" s="221"/>
      <c r="AT346" s="222" t="s">
        <v>141</v>
      </c>
      <c r="AU346" s="222" t="s">
        <v>76</v>
      </c>
      <c r="AV346" s="11" t="s">
        <v>76</v>
      </c>
      <c r="AW346" s="11" t="s">
        <v>30</v>
      </c>
      <c r="AX346" s="11" t="s">
        <v>67</v>
      </c>
      <c r="AY346" s="222" t="s">
        <v>133</v>
      </c>
    </row>
    <row r="347" s="12" customFormat="1">
      <c r="B347" s="223"/>
      <c r="C347" s="224"/>
      <c r="D347" s="213" t="s">
        <v>141</v>
      </c>
      <c r="E347" s="225" t="s">
        <v>1</v>
      </c>
      <c r="F347" s="226" t="s">
        <v>148</v>
      </c>
      <c r="G347" s="224"/>
      <c r="H347" s="227">
        <v>0.037999999999999999</v>
      </c>
      <c r="I347" s="228"/>
      <c r="J347" s="224"/>
      <c r="K347" s="224"/>
      <c r="L347" s="229"/>
      <c r="M347" s="230"/>
      <c r="N347" s="231"/>
      <c r="O347" s="231"/>
      <c r="P347" s="231"/>
      <c r="Q347" s="231"/>
      <c r="R347" s="231"/>
      <c r="S347" s="231"/>
      <c r="T347" s="232"/>
      <c r="AT347" s="233" t="s">
        <v>141</v>
      </c>
      <c r="AU347" s="233" t="s">
        <v>76</v>
      </c>
      <c r="AV347" s="12" t="s">
        <v>140</v>
      </c>
      <c r="AW347" s="12" t="s">
        <v>30</v>
      </c>
      <c r="AX347" s="12" t="s">
        <v>74</v>
      </c>
      <c r="AY347" s="233" t="s">
        <v>133</v>
      </c>
    </row>
    <row r="348" s="1" customFormat="1" ht="16.5" customHeight="1">
      <c r="B348" s="36"/>
      <c r="C348" s="199" t="s">
        <v>305</v>
      </c>
      <c r="D348" s="199" t="s">
        <v>135</v>
      </c>
      <c r="E348" s="200" t="s">
        <v>479</v>
      </c>
      <c r="F348" s="201" t="s">
        <v>480</v>
      </c>
      <c r="G348" s="202" t="s">
        <v>215</v>
      </c>
      <c r="H348" s="203">
        <v>1</v>
      </c>
      <c r="I348" s="204"/>
      <c r="J348" s="205">
        <f>ROUND(I348*H348,2)</f>
        <v>0</v>
      </c>
      <c r="K348" s="201" t="s">
        <v>139</v>
      </c>
      <c r="L348" s="41"/>
      <c r="M348" s="206" t="s">
        <v>1</v>
      </c>
      <c r="N348" s="207" t="s">
        <v>40</v>
      </c>
      <c r="O348" s="77"/>
      <c r="P348" s="208">
        <f>O348*H348</f>
        <v>0</v>
      </c>
      <c r="Q348" s="208">
        <v>0.0066</v>
      </c>
      <c r="R348" s="208">
        <f>Q348*H348</f>
        <v>0.0066</v>
      </c>
      <c r="S348" s="208">
        <v>0</v>
      </c>
      <c r="T348" s="209">
        <f>S348*H348</f>
        <v>0</v>
      </c>
      <c r="AR348" s="15" t="s">
        <v>140</v>
      </c>
      <c r="AT348" s="15" t="s">
        <v>135</v>
      </c>
      <c r="AU348" s="15" t="s">
        <v>76</v>
      </c>
      <c r="AY348" s="15" t="s">
        <v>133</v>
      </c>
      <c r="BE348" s="210">
        <f>IF(N348="základní",J348,0)</f>
        <v>0</v>
      </c>
      <c r="BF348" s="210">
        <f>IF(N348="snížená",J348,0)</f>
        <v>0</v>
      </c>
      <c r="BG348" s="210">
        <f>IF(N348="zákl. přenesená",J348,0)</f>
        <v>0</v>
      </c>
      <c r="BH348" s="210">
        <f>IF(N348="sníž. přenesená",J348,0)</f>
        <v>0</v>
      </c>
      <c r="BI348" s="210">
        <f>IF(N348="nulová",J348,0)</f>
        <v>0</v>
      </c>
      <c r="BJ348" s="15" t="s">
        <v>140</v>
      </c>
      <c r="BK348" s="210">
        <f>ROUND(I348*H348,2)</f>
        <v>0</v>
      </c>
      <c r="BL348" s="15" t="s">
        <v>140</v>
      </c>
      <c r="BM348" s="15" t="s">
        <v>481</v>
      </c>
    </row>
    <row r="349" s="1" customFormat="1" ht="16.5" customHeight="1">
      <c r="B349" s="36"/>
      <c r="C349" s="234" t="s">
        <v>482</v>
      </c>
      <c r="D349" s="234" t="s">
        <v>162</v>
      </c>
      <c r="E349" s="235" t="s">
        <v>483</v>
      </c>
      <c r="F349" s="236" t="s">
        <v>484</v>
      </c>
      <c r="G349" s="237" t="s">
        <v>215</v>
      </c>
      <c r="H349" s="238">
        <v>1</v>
      </c>
      <c r="I349" s="239"/>
      <c r="J349" s="240">
        <f>ROUND(I349*H349,2)</f>
        <v>0</v>
      </c>
      <c r="K349" s="236" t="s">
        <v>139</v>
      </c>
      <c r="L349" s="241"/>
      <c r="M349" s="242" t="s">
        <v>1</v>
      </c>
      <c r="N349" s="243" t="s">
        <v>40</v>
      </c>
      <c r="O349" s="77"/>
      <c r="P349" s="208">
        <f>O349*H349</f>
        <v>0</v>
      </c>
      <c r="Q349" s="208">
        <v>0.14000000000000001</v>
      </c>
      <c r="R349" s="208">
        <f>Q349*H349</f>
        <v>0.14000000000000001</v>
      </c>
      <c r="S349" s="208">
        <v>0</v>
      </c>
      <c r="T349" s="209">
        <f>S349*H349</f>
        <v>0</v>
      </c>
      <c r="AR349" s="15" t="s">
        <v>159</v>
      </c>
      <c r="AT349" s="15" t="s">
        <v>162</v>
      </c>
      <c r="AU349" s="15" t="s">
        <v>76</v>
      </c>
      <c r="AY349" s="15" t="s">
        <v>133</v>
      </c>
      <c r="BE349" s="210">
        <f>IF(N349="základní",J349,0)</f>
        <v>0</v>
      </c>
      <c r="BF349" s="210">
        <f>IF(N349="snížená",J349,0)</f>
        <v>0</v>
      </c>
      <c r="BG349" s="210">
        <f>IF(N349="zákl. přenesená",J349,0)</f>
        <v>0</v>
      </c>
      <c r="BH349" s="210">
        <f>IF(N349="sníž. přenesená",J349,0)</f>
        <v>0</v>
      </c>
      <c r="BI349" s="210">
        <f>IF(N349="nulová",J349,0)</f>
        <v>0</v>
      </c>
      <c r="BJ349" s="15" t="s">
        <v>140</v>
      </c>
      <c r="BK349" s="210">
        <f>ROUND(I349*H349,2)</f>
        <v>0</v>
      </c>
      <c r="BL349" s="15" t="s">
        <v>140</v>
      </c>
      <c r="BM349" s="15" t="s">
        <v>485</v>
      </c>
    </row>
    <row r="350" s="10" customFormat="1" ht="22.8" customHeight="1">
      <c r="B350" s="183"/>
      <c r="C350" s="184"/>
      <c r="D350" s="185" t="s">
        <v>66</v>
      </c>
      <c r="E350" s="197" t="s">
        <v>180</v>
      </c>
      <c r="F350" s="197" t="s">
        <v>486</v>
      </c>
      <c r="G350" s="184"/>
      <c r="H350" s="184"/>
      <c r="I350" s="187"/>
      <c r="J350" s="198">
        <f>BK350</f>
        <v>0</v>
      </c>
      <c r="K350" s="184"/>
      <c r="L350" s="189"/>
      <c r="M350" s="190"/>
      <c r="N350" s="191"/>
      <c r="O350" s="191"/>
      <c r="P350" s="192">
        <f>SUM(P351:P400)</f>
        <v>0</v>
      </c>
      <c r="Q350" s="191"/>
      <c r="R350" s="192">
        <f>SUM(R351:R400)</f>
        <v>16.937023419999999</v>
      </c>
      <c r="S350" s="191"/>
      <c r="T350" s="193">
        <f>SUM(T351:T400)</f>
        <v>7.639545</v>
      </c>
      <c r="AR350" s="194" t="s">
        <v>74</v>
      </c>
      <c r="AT350" s="195" t="s">
        <v>66</v>
      </c>
      <c r="AU350" s="195" t="s">
        <v>74</v>
      </c>
      <c r="AY350" s="194" t="s">
        <v>133</v>
      </c>
      <c r="BK350" s="196">
        <f>SUM(BK351:BK400)</f>
        <v>0</v>
      </c>
    </row>
    <row r="351" s="1" customFormat="1" ht="16.5" customHeight="1">
      <c r="B351" s="36"/>
      <c r="C351" s="199" t="s">
        <v>309</v>
      </c>
      <c r="D351" s="199" t="s">
        <v>135</v>
      </c>
      <c r="E351" s="200" t="s">
        <v>487</v>
      </c>
      <c r="F351" s="201" t="s">
        <v>488</v>
      </c>
      <c r="G351" s="202" t="s">
        <v>193</v>
      </c>
      <c r="H351" s="203">
        <v>40.700000000000003</v>
      </c>
      <c r="I351" s="204"/>
      <c r="J351" s="205">
        <f>ROUND(I351*H351,2)</f>
        <v>0</v>
      </c>
      <c r="K351" s="201" t="s">
        <v>139</v>
      </c>
      <c r="L351" s="41"/>
      <c r="M351" s="206" t="s">
        <v>1</v>
      </c>
      <c r="N351" s="207" t="s">
        <v>40</v>
      </c>
      <c r="O351" s="77"/>
      <c r="P351" s="208">
        <f>O351*H351</f>
        <v>0</v>
      </c>
      <c r="Q351" s="208">
        <v>0.1295</v>
      </c>
      <c r="R351" s="208">
        <f>Q351*H351</f>
        <v>5.2706500000000007</v>
      </c>
      <c r="S351" s="208">
        <v>0</v>
      </c>
      <c r="T351" s="209">
        <f>S351*H351</f>
        <v>0</v>
      </c>
      <c r="AR351" s="15" t="s">
        <v>140</v>
      </c>
      <c r="AT351" s="15" t="s">
        <v>135</v>
      </c>
      <c r="AU351" s="15" t="s">
        <v>76</v>
      </c>
      <c r="AY351" s="15" t="s">
        <v>133</v>
      </c>
      <c r="BE351" s="210">
        <f>IF(N351="základní",J351,0)</f>
        <v>0</v>
      </c>
      <c r="BF351" s="210">
        <f>IF(N351="snížená",J351,0)</f>
        <v>0</v>
      </c>
      <c r="BG351" s="210">
        <f>IF(N351="zákl. přenesená",J351,0)</f>
        <v>0</v>
      </c>
      <c r="BH351" s="210">
        <f>IF(N351="sníž. přenesená",J351,0)</f>
        <v>0</v>
      </c>
      <c r="BI351" s="210">
        <f>IF(N351="nulová",J351,0)</f>
        <v>0</v>
      </c>
      <c r="BJ351" s="15" t="s">
        <v>140</v>
      </c>
      <c r="BK351" s="210">
        <f>ROUND(I351*H351,2)</f>
        <v>0</v>
      </c>
      <c r="BL351" s="15" t="s">
        <v>140</v>
      </c>
      <c r="BM351" s="15" t="s">
        <v>489</v>
      </c>
    </row>
    <row r="352" s="11" customFormat="1">
      <c r="B352" s="211"/>
      <c r="C352" s="212"/>
      <c r="D352" s="213" t="s">
        <v>141</v>
      </c>
      <c r="E352" s="214" t="s">
        <v>1</v>
      </c>
      <c r="F352" s="215" t="s">
        <v>490</v>
      </c>
      <c r="G352" s="212"/>
      <c r="H352" s="216">
        <v>28.100000000000001</v>
      </c>
      <c r="I352" s="217"/>
      <c r="J352" s="212"/>
      <c r="K352" s="212"/>
      <c r="L352" s="218"/>
      <c r="M352" s="219"/>
      <c r="N352" s="220"/>
      <c r="O352" s="220"/>
      <c r="P352" s="220"/>
      <c r="Q352" s="220"/>
      <c r="R352" s="220"/>
      <c r="S352" s="220"/>
      <c r="T352" s="221"/>
      <c r="AT352" s="222" t="s">
        <v>141</v>
      </c>
      <c r="AU352" s="222" t="s">
        <v>76</v>
      </c>
      <c r="AV352" s="11" t="s">
        <v>76</v>
      </c>
      <c r="AW352" s="11" t="s">
        <v>30</v>
      </c>
      <c r="AX352" s="11" t="s">
        <v>67</v>
      </c>
      <c r="AY352" s="222" t="s">
        <v>133</v>
      </c>
    </row>
    <row r="353" s="11" customFormat="1">
      <c r="B353" s="211"/>
      <c r="C353" s="212"/>
      <c r="D353" s="213" t="s">
        <v>141</v>
      </c>
      <c r="E353" s="214" t="s">
        <v>1</v>
      </c>
      <c r="F353" s="215" t="s">
        <v>297</v>
      </c>
      <c r="G353" s="212"/>
      <c r="H353" s="216">
        <v>12.6</v>
      </c>
      <c r="I353" s="217"/>
      <c r="J353" s="212"/>
      <c r="K353" s="212"/>
      <c r="L353" s="218"/>
      <c r="M353" s="219"/>
      <c r="N353" s="220"/>
      <c r="O353" s="220"/>
      <c r="P353" s="220"/>
      <c r="Q353" s="220"/>
      <c r="R353" s="220"/>
      <c r="S353" s="220"/>
      <c r="T353" s="221"/>
      <c r="AT353" s="222" t="s">
        <v>141</v>
      </c>
      <c r="AU353" s="222" t="s">
        <v>76</v>
      </c>
      <c r="AV353" s="11" t="s">
        <v>76</v>
      </c>
      <c r="AW353" s="11" t="s">
        <v>30</v>
      </c>
      <c r="AX353" s="11" t="s">
        <v>67</v>
      </c>
      <c r="AY353" s="222" t="s">
        <v>133</v>
      </c>
    </row>
    <row r="354" s="12" customFormat="1">
      <c r="B354" s="223"/>
      <c r="C354" s="224"/>
      <c r="D354" s="213" t="s">
        <v>141</v>
      </c>
      <c r="E354" s="225" t="s">
        <v>1</v>
      </c>
      <c r="F354" s="226" t="s">
        <v>148</v>
      </c>
      <c r="G354" s="224"/>
      <c r="H354" s="227">
        <v>40.700000000000003</v>
      </c>
      <c r="I354" s="228"/>
      <c r="J354" s="224"/>
      <c r="K354" s="224"/>
      <c r="L354" s="229"/>
      <c r="M354" s="230"/>
      <c r="N354" s="231"/>
      <c r="O354" s="231"/>
      <c r="P354" s="231"/>
      <c r="Q354" s="231"/>
      <c r="R354" s="231"/>
      <c r="S354" s="231"/>
      <c r="T354" s="232"/>
      <c r="AT354" s="233" t="s">
        <v>141</v>
      </c>
      <c r="AU354" s="233" t="s">
        <v>76</v>
      </c>
      <c r="AV354" s="12" t="s">
        <v>140</v>
      </c>
      <c r="AW354" s="12" t="s">
        <v>30</v>
      </c>
      <c r="AX354" s="12" t="s">
        <v>74</v>
      </c>
      <c r="AY354" s="233" t="s">
        <v>133</v>
      </c>
    </row>
    <row r="355" s="1" customFormat="1" ht="16.5" customHeight="1">
      <c r="B355" s="36"/>
      <c r="C355" s="234" t="s">
        <v>491</v>
      </c>
      <c r="D355" s="234" t="s">
        <v>162</v>
      </c>
      <c r="E355" s="235" t="s">
        <v>492</v>
      </c>
      <c r="F355" s="236" t="s">
        <v>493</v>
      </c>
      <c r="G355" s="237" t="s">
        <v>193</v>
      </c>
      <c r="H355" s="238">
        <v>40.700000000000003</v>
      </c>
      <c r="I355" s="239"/>
      <c r="J355" s="240">
        <f>ROUND(I355*H355,2)</f>
        <v>0</v>
      </c>
      <c r="K355" s="236" t="s">
        <v>139</v>
      </c>
      <c r="L355" s="241"/>
      <c r="M355" s="242" t="s">
        <v>1</v>
      </c>
      <c r="N355" s="243" t="s">
        <v>40</v>
      </c>
      <c r="O355" s="77"/>
      <c r="P355" s="208">
        <f>O355*H355</f>
        <v>0</v>
      </c>
      <c r="Q355" s="208">
        <v>0.021999999999999999</v>
      </c>
      <c r="R355" s="208">
        <f>Q355*H355</f>
        <v>0.89539999999999997</v>
      </c>
      <c r="S355" s="208">
        <v>0</v>
      </c>
      <c r="T355" s="209">
        <f>S355*H355</f>
        <v>0</v>
      </c>
      <c r="AR355" s="15" t="s">
        <v>159</v>
      </c>
      <c r="AT355" s="15" t="s">
        <v>162</v>
      </c>
      <c r="AU355" s="15" t="s">
        <v>76</v>
      </c>
      <c r="AY355" s="15" t="s">
        <v>133</v>
      </c>
      <c r="BE355" s="210">
        <f>IF(N355="základní",J355,0)</f>
        <v>0</v>
      </c>
      <c r="BF355" s="210">
        <f>IF(N355="snížená",J355,0)</f>
        <v>0</v>
      </c>
      <c r="BG355" s="210">
        <f>IF(N355="zákl. přenesená",J355,0)</f>
        <v>0</v>
      </c>
      <c r="BH355" s="210">
        <f>IF(N355="sníž. přenesená",J355,0)</f>
        <v>0</v>
      </c>
      <c r="BI355" s="210">
        <f>IF(N355="nulová",J355,0)</f>
        <v>0</v>
      </c>
      <c r="BJ355" s="15" t="s">
        <v>140</v>
      </c>
      <c r="BK355" s="210">
        <f>ROUND(I355*H355,2)</f>
        <v>0</v>
      </c>
      <c r="BL355" s="15" t="s">
        <v>140</v>
      </c>
      <c r="BM355" s="15" t="s">
        <v>494</v>
      </c>
    </row>
    <row r="356" s="1" customFormat="1" ht="16.5" customHeight="1">
      <c r="B356" s="36"/>
      <c r="C356" s="199" t="s">
        <v>319</v>
      </c>
      <c r="D356" s="199" t="s">
        <v>135</v>
      </c>
      <c r="E356" s="200" t="s">
        <v>495</v>
      </c>
      <c r="F356" s="201" t="s">
        <v>496</v>
      </c>
      <c r="G356" s="202" t="s">
        <v>138</v>
      </c>
      <c r="H356" s="203">
        <v>3.6629999999999998</v>
      </c>
      <c r="I356" s="204"/>
      <c r="J356" s="205">
        <f>ROUND(I356*H356,2)</f>
        <v>0</v>
      </c>
      <c r="K356" s="201" t="s">
        <v>139</v>
      </c>
      <c r="L356" s="41"/>
      <c r="M356" s="206" t="s">
        <v>1</v>
      </c>
      <c r="N356" s="207" t="s">
        <v>40</v>
      </c>
      <c r="O356" s="77"/>
      <c r="P356" s="208">
        <f>O356*H356</f>
        <v>0</v>
      </c>
      <c r="Q356" s="208">
        <v>2.2563399999999998</v>
      </c>
      <c r="R356" s="208">
        <f>Q356*H356</f>
        <v>8.2649734199999987</v>
      </c>
      <c r="S356" s="208">
        <v>0</v>
      </c>
      <c r="T356" s="209">
        <f>S356*H356</f>
        <v>0</v>
      </c>
      <c r="AR356" s="15" t="s">
        <v>140</v>
      </c>
      <c r="AT356" s="15" t="s">
        <v>135</v>
      </c>
      <c r="AU356" s="15" t="s">
        <v>76</v>
      </c>
      <c r="AY356" s="15" t="s">
        <v>133</v>
      </c>
      <c r="BE356" s="210">
        <f>IF(N356="základní",J356,0)</f>
        <v>0</v>
      </c>
      <c r="BF356" s="210">
        <f>IF(N356="snížená",J356,0)</f>
        <v>0</v>
      </c>
      <c r="BG356" s="210">
        <f>IF(N356="zákl. přenesená",J356,0)</f>
        <v>0</v>
      </c>
      <c r="BH356" s="210">
        <f>IF(N356="sníž. přenesená",J356,0)</f>
        <v>0</v>
      </c>
      <c r="BI356" s="210">
        <f>IF(N356="nulová",J356,0)</f>
        <v>0</v>
      </c>
      <c r="BJ356" s="15" t="s">
        <v>140</v>
      </c>
      <c r="BK356" s="210">
        <f>ROUND(I356*H356,2)</f>
        <v>0</v>
      </c>
      <c r="BL356" s="15" t="s">
        <v>140</v>
      </c>
      <c r="BM356" s="15" t="s">
        <v>497</v>
      </c>
    </row>
    <row r="357" s="11" customFormat="1">
      <c r="B357" s="211"/>
      <c r="C357" s="212"/>
      <c r="D357" s="213" t="s">
        <v>141</v>
      </c>
      <c r="E357" s="214" t="s">
        <v>1</v>
      </c>
      <c r="F357" s="215" t="s">
        <v>498</v>
      </c>
      <c r="G357" s="212"/>
      <c r="H357" s="216">
        <v>3.6629999999999998</v>
      </c>
      <c r="I357" s="217"/>
      <c r="J357" s="212"/>
      <c r="K357" s="212"/>
      <c r="L357" s="218"/>
      <c r="M357" s="219"/>
      <c r="N357" s="220"/>
      <c r="O357" s="220"/>
      <c r="P357" s="220"/>
      <c r="Q357" s="220"/>
      <c r="R357" s="220"/>
      <c r="S357" s="220"/>
      <c r="T357" s="221"/>
      <c r="AT357" s="222" t="s">
        <v>141</v>
      </c>
      <c r="AU357" s="222" t="s">
        <v>76</v>
      </c>
      <c r="AV357" s="11" t="s">
        <v>76</v>
      </c>
      <c r="AW357" s="11" t="s">
        <v>30</v>
      </c>
      <c r="AX357" s="11" t="s">
        <v>67</v>
      </c>
      <c r="AY357" s="222" t="s">
        <v>133</v>
      </c>
    </row>
    <row r="358" s="12" customFormat="1">
      <c r="B358" s="223"/>
      <c r="C358" s="224"/>
      <c r="D358" s="213" t="s">
        <v>141</v>
      </c>
      <c r="E358" s="225" t="s">
        <v>1</v>
      </c>
      <c r="F358" s="226" t="s">
        <v>148</v>
      </c>
      <c r="G358" s="224"/>
      <c r="H358" s="227">
        <v>3.6629999999999998</v>
      </c>
      <c r="I358" s="228"/>
      <c r="J358" s="224"/>
      <c r="K358" s="224"/>
      <c r="L358" s="229"/>
      <c r="M358" s="230"/>
      <c r="N358" s="231"/>
      <c r="O358" s="231"/>
      <c r="P358" s="231"/>
      <c r="Q358" s="231"/>
      <c r="R358" s="231"/>
      <c r="S358" s="231"/>
      <c r="T358" s="232"/>
      <c r="AT358" s="233" t="s">
        <v>141</v>
      </c>
      <c r="AU358" s="233" t="s">
        <v>76</v>
      </c>
      <c r="AV358" s="12" t="s">
        <v>140</v>
      </c>
      <c r="AW358" s="12" t="s">
        <v>30</v>
      </c>
      <c r="AX358" s="12" t="s">
        <v>74</v>
      </c>
      <c r="AY358" s="233" t="s">
        <v>133</v>
      </c>
    </row>
    <row r="359" s="1" customFormat="1" ht="16.5" customHeight="1">
      <c r="B359" s="36"/>
      <c r="C359" s="199" t="s">
        <v>499</v>
      </c>
      <c r="D359" s="199" t="s">
        <v>135</v>
      </c>
      <c r="E359" s="200" t="s">
        <v>500</v>
      </c>
      <c r="F359" s="201" t="s">
        <v>501</v>
      </c>
      <c r="G359" s="202" t="s">
        <v>197</v>
      </c>
      <c r="H359" s="203">
        <v>430.94600000000003</v>
      </c>
      <c r="I359" s="204"/>
      <c r="J359" s="205">
        <f>ROUND(I359*H359,2)</f>
        <v>0</v>
      </c>
      <c r="K359" s="201" t="s">
        <v>139</v>
      </c>
      <c r="L359" s="41"/>
      <c r="M359" s="206" t="s">
        <v>1</v>
      </c>
      <c r="N359" s="207" t="s">
        <v>40</v>
      </c>
      <c r="O359" s="77"/>
      <c r="P359" s="208">
        <f>O359*H359</f>
        <v>0</v>
      </c>
      <c r="Q359" s="208">
        <v>0</v>
      </c>
      <c r="R359" s="208">
        <f>Q359*H359</f>
        <v>0</v>
      </c>
      <c r="S359" s="208">
        <v>0</v>
      </c>
      <c r="T359" s="209">
        <f>S359*H359</f>
        <v>0</v>
      </c>
      <c r="AR359" s="15" t="s">
        <v>140</v>
      </c>
      <c r="AT359" s="15" t="s">
        <v>135</v>
      </c>
      <c r="AU359" s="15" t="s">
        <v>76</v>
      </c>
      <c r="AY359" s="15" t="s">
        <v>133</v>
      </c>
      <c r="BE359" s="210">
        <f>IF(N359="základní",J359,0)</f>
        <v>0</v>
      </c>
      <c r="BF359" s="210">
        <f>IF(N359="snížená",J359,0)</f>
        <v>0</v>
      </c>
      <c r="BG359" s="210">
        <f>IF(N359="zákl. přenesená",J359,0)</f>
        <v>0</v>
      </c>
      <c r="BH359" s="210">
        <f>IF(N359="sníž. přenesená",J359,0)</f>
        <v>0</v>
      </c>
      <c r="BI359" s="210">
        <f>IF(N359="nulová",J359,0)</f>
        <v>0</v>
      </c>
      <c r="BJ359" s="15" t="s">
        <v>140</v>
      </c>
      <c r="BK359" s="210">
        <f>ROUND(I359*H359,2)</f>
        <v>0</v>
      </c>
      <c r="BL359" s="15" t="s">
        <v>140</v>
      </c>
      <c r="BM359" s="15" t="s">
        <v>502</v>
      </c>
    </row>
    <row r="360" s="11" customFormat="1">
      <c r="B360" s="211"/>
      <c r="C360" s="212"/>
      <c r="D360" s="213" t="s">
        <v>141</v>
      </c>
      <c r="E360" s="214" t="s">
        <v>1</v>
      </c>
      <c r="F360" s="215" t="s">
        <v>503</v>
      </c>
      <c r="G360" s="212"/>
      <c r="H360" s="216">
        <v>271.94200000000001</v>
      </c>
      <c r="I360" s="217"/>
      <c r="J360" s="212"/>
      <c r="K360" s="212"/>
      <c r="L360" s="218"/>
      <c r="M360" s="219"/>
      <c r="N360" s="220"/>
      <c r="O360" s="220"/>
      <c r="P360" s="220"/>
      <c r="Q360" s="220"/>
      <c r="R360" s="220"/>
      <c r="S360" s="220"/>
      <c r="T360" s="221"/>
      <c r="AT360" s="222" t="s">
        <v>141</v>
      </c>
      <c r="AU360" s="222" t="s">
        <v>76</v>
      </c>
      <c r="AV360" s="11" t="s">
        <v>76</v>
      </c>
      <c r="AW360" s="11" t="s">
        <v>30</v>
      </c>
      <c r="AX360" s="11" t="s">
        <v>67</v>
      </c>
      <c r="AY360" s="222" t="s">
        <v>133</v>
      </c>
    </row>
    <row r="361" s="11" customFormat="1">
      <c r="B361" s="211"/>
      <c r="C361" s="212"/>
      <c r="D361" s="213" t="s">
        <v>141</v>
      </c>
      <c r="E361" s="214" t="s">
        <v>1</v>
      </c>
      <c r="F361" s="215" t="s">
        <v>504</v>
      </c>
      <c r="G361" s="212"/>
      <c r="H361" s="216">
        <v>107.84399999999999</v>
      </c>
      <c r="I361" s="217"/>
      <c r="J361" s="212"/>
      <c r="K361" s="212"/>
      <c r="L361" s="218"/>
      <c r="M361" s="219"/>
      <c r="N361" s="220"/>
      <c r="O361" s="220"/>
      <c r="P361" s="220"/>
      <c r="Q361" s="220"/>
      <c r="R361" s="220"/>
      <c r="S361" s="220"/>
      <c r="T361" s="221"/>
      <c r="AT361" s="222" t="s">
        <v>141</v>
      </c>
      <c r="AU361" s="222" t="s">
        <v>76</v>
      </c>
      <c r="AV361" s="11" t="s">
        <v>76</v>
      </c>
      <c r="AW361" s="11" t="s">
        <v>30</v>
      </c>
      <c r="AX361" s="11" t="s">
        <v>67</v>
      </c>
      <c r="AY361" s="222" t="s">
        <v>133</v>
      </c>
    </row>
    <row r="362" s="11" customFormat="1">
      <c r="B362" s="211"/>
      <c r="C362" s="212"/>
      <c r="D362" s="213" t="s">
        <v>141</v>
      </c>
      <c r="E362" s="214" t="s">
        <v>1</v>
      </c>
      <c r="F362" s="215" t="s">
        <v>505</v>
      </c>
      <c r="G362" s="212"/>
      <c r="H362" s="216">
        <v>3.5</v>
      </c>
      <c r="I362" s="217"/>
      <c r="J362" s="212"/>
      <c r="K362" s="212"/>
      <c r="L362" s="218"/>
      <c r="M362" s="219"/>
      <c r="N362" s="220"/>
      <c r="O362" s="220"/>
      <c r="P362" s="220"/>
      <c r="Q362" s="220"/>
      <c r="R362" s="220"/>
      <c r="S362" s="220"/>
      <c r="T362" s="221"/>
      <c r="AT362" s="222" t="s">
        <v>141</v>
      </c>
      <c r="AU362" s="222" t="s">
        <v>76</v>
      </c>
      <c r="AV362" s="11" t="s">
        <v>76</v>
      </c>
      <c r="AW362" s="11" t="s">
        <v>30</v>
      </c>
      <c r="AX362" s="11" t="s">
        <v>67</v>
      </c>
      <c r="AY362" s="222" t="s">
        <v>133</v>
      </c>
    </row>
    <row r="363" s="11" customFormat="1">
      <c r="B363" s="211"/>
      <c r="C363" s="212"/>
      <c r="D363" s="213" t="s">
        <v>141</v>
      </c>
      <c r="E363" s="214" t="s">
        <v>1</v>
      </c>
      <c r="F363" s="215" t="s">
        <v>506</v>
      </c>
      <c r="G363" s="212"/>
      <c r="H363" s="216">
        <v>33.549999999999997</v>
      </c>
      <c r="I363" s="217"/>
      <c r="J363" s="212"/>
      <c r="K363" s="212"/>
      <c r="L363" s="218"/>
      <c r="M363" s="219"/>
      <c r="N363" s="220"/>
      <c r="O363" s="220"/>
      <c r="P363" s="220"/>
      <c r="Q363" s="220"/>
      <c r="R363" s="220"/>
      <c r="S363" s="220"/>
      <c r="T363" s="221"/>
      <c r="AT363" s="222" t="s">
        <v>141</v>
      </c>
      <c r="AU363" s="222" t="s">
        <v>76</v>
      </c>
      <c r="AV363" s="11" t="s">
        <v>76</v>
      </c>
      <c r="AW363" s="11" t="s">
        <v>30</v>
      </c>
      <c r="AX363" s="11" t="s">
        <v>67</v>
      </c>
      <c r="AY363" s="222" t="s">
        <v>133</v>
      </c>
    </row>
    <row r="364" s="11" customFormat="1">
      <c r="B364" s="211"/>
      <c r="C364" s="212"/>
      <c r="D364" s="213" t="s">
        <v>141</v>
      </c>
      <c r="E364" s="214" t="s">
        <v>1</v>
      </c>
      <c r="F364" s="215" t="s">
        <v>507</v>
      </c>
      <c r="G364" s="212"/>
      <c r="H364" s="216">
        <v>6.5099999999999998</v>
      </c>
      <c r="I364" s="217"/>
      <c r="J364" s="212"/>
      <c r="K364" s="212"/>
      <c r="L364" s="218"/>
      <c r="M364" s="219"/>
      <c r="N364" s="220"/>
      <c r="O364" s="220"/>
      <c r="P364" s="220"/>
      <c r="Q364" s="220"/>
      <c r="R364" s="220"/>
      <c r="S364" s="220"/>
      <c r="T364" s="221"/>
      <c r="AT364" s="222" t="s">
        <v>141</v>
      </c>
      <c r="AU364" s="222" t="s">
        <v>76</v>
      </c>
      <c r="AV364" s="11" t="s">
        <v>76</v>
      </c>
      <c r="AW364" s="11" t="s">
        <v>30</v>
      </c>
      <c r="AX364" s="11" t="s">
        <v>67</v>
      </c>
      <c r="AY364" s="222" t="s">
        <v>133</v>
      </c>
    </row>
    <row r="365" s="11" customFormat="1">
      <c r="B365" s="211"/>
      <c r="C365" s="212"/>
      <c r="D365" s="213" t="s">
        <v>141</v>
      </c>
      <c r="E365" s="214" t="s">
        <v>1</v>
      </c>
      <c r="F365" s="215" t="s">
        <v>508</v>
      </c>
      <c r="G365" s="212"/>
      <c r="H365" s="216">
        <v>7.5999999999999996</v>
      </c>
      <c r="I365" s="217"/>
      <c r="J365" s="212"/>
      <c r="K365" s="212"/>
      <c r="L365" s="218"/>
      <c r="M365" s="219"/>
      <c r="N365" s="220"/>
      <c r="O365" s="220"/>
      <c r="P365" s="220"/>
      <c r="Q365" s="220"/>
      <c r="R365" s="220"/>
      <c r="S365" s="220"/>
      <c r="T365" s="221"/>
      <c r="AT365" s="222" t="s">
        <v>141</v>
      </c>
      <c r="AU365" s="222" t="s">
        <v>76</v>
      </c>
      <c r="AV365" s="11" t="s">
        <v>76</v>
      </c>
      <c r="AW365" s="11" t="s">
        <v>30</v>
      </c>
      <c r="AX365" s="11" t="s">
        <v>67</v>
      </c>
      <c r="AY365" s="222" t="s">
        <v>133</v>
      </c>
    </row>
    <row r="366" s="12" customFormat="1">
      <c r="B366" s="223"/>
      <c r="C366" s="224"/>
      <c r="D366" s="213" t="s">
        <v>141</v>
      </c>
      <c r="E366" s="225" t="s">
        <v>1</v>
      </c>
      <c r="F366" s="226" t="s">
        <v>148</v>
      </c>
      <c r="G366" s="224"/>
      <c r="H366" s="227">
        <v>430.94600000000003</v>
      </c>
      <c r="I366" s="228"/>
      <c r="J366" s="224"/>
      <c r="K366" s="224"/>
      <c r="L366" s="229"/>
      <c r="M366" s="230"/>
      <c r="N366" s="231"/>
      <c r="O366" s="231"/>
      <c r="P366" s="231"/>
      <c r="Q366" s="231"/>
      <c r="R366" s="231"/>
      <c r="S366" s="231"/>
      <c r="T366" s="232"/>
      <c r="AT366" s="233" t="s">
        <v>141</v>
      </c>
      <c r="AU366" s="233" t="s">
        <v>76</v>
      </c>
      <c r="AV366" s="12" t="s">
        <v>140</v>
      </c>
      <c r="AW366" s="12" t="s">
        <v>30</v>
      </c>
      <c r="AX366" s="12" t="s">
        <v>74</v>
      </c>
      <c r="AY366" s="233" t="s">
        <v>133</v>
      </c>
    </row>
    <row r="367" s="1" customFormat="1" ht="16.5" customHeight="1">
      <c r="B367" s="36"/>
      <c r="C367" s="199" t="s">
        <v>323</v>
      </c>
      <c r="D367" s="199" t="s">
        <v>135</v>
      </c>
      <c r="E367" s="200" t="s">
        <v>509</v>
      </c>
      <c r="F367" s="201" t="s">
        <v>510</v>
      </c>
      <c r="G367" s="202" t="s">
        <v>197</v>
      </c>
      <c r="H367" s="203">
        <v>19392.57</v>
      </c>
      <c r="I367" s="204"/>
      <c r="J367" s="205">
        <f>ROUND(I367*H367,2)</f>
        <v>0</v>
      </c>
      <c r="K367" s="201" t="s">
        <v>139</v>
      </c>
      <c r="L367" s="41"/>
      <c r="M367" s="206" t="s">
        <v>1</v>
      </c>
      <c r="N367" s="207" t="s">
        <v>40</v>
      </c>
      <c r="O367" s="77"/>
      <c r="P367" s="208">
        <f>O367*H367</f>
        <v>0</v>
      </c>
      <c r="Q367" s="208">
        <v>0</v>
      </c>
      <c r="R367" s="208">
        <f>Q367*H367</f>
        <v>0</v>
      </c>
      <c r="S367" s="208">
        <v>0</v>
      </c>
      <c r="T367" s="209">
        <f>S367*H367</f>
        <v>0</v>
      </c>
      <c r="AR367" s="15" t="s">
        <v>140</v>
      </c>
      <c r="AT367" s="15" t="s">
        <v>135</v>
      </c>
      <c r="AU367" s="15" t="s">
        <v>76</v>
      </c>
      <c r="AY367" s="15" t="s">
        <v>133</v>
      </c>
      <c r="BE367" s="210">
        <f>IF(N367="základní",J367,0)</f>
        <v>0</v>
      </c>
      <c r="BF367" s="210">
        <f>IF(N367="snížená",J367,0)</f>
        <v>0</v>
      </c>
      <c r="BG367" s="210">
        <f>IF(N367="zákl. přenesená",J367,0)</f>
        <v>0</v>
      </c>
      <c r="BH367" s="210">
        <f>IF(N367="sníž. přenesená",J367,0)</f>
        <v>0</v>
      </c>
      <c r="BI367" s="210">
        <f>IF(N367="nulová",J367,0)</f>
        <v>0</v>
      </c>
      <c r="BJ367" s="15" t="s">
        <v>140</v>
      </c>
      <c r="BK367" s="210">
        <f>ROUND(I367*H367,2)</f>
        <v>0</v>
      </c>
      <c r="BL367" s="15" t="s">
        <v>140</v>
      </c>
      <c r="BM367" s="15" t="s">
        <v>511</v>
      </c>
    </row>
    <row r="368" s="11" customFormat="1">
      <c r="B368" s="211"/>
      <c r="C368" s="212"/>
      <c r="D368" s="213" t="s">
        <v>141</v>
      </c>
      <c r="E368" s="214" t="s">
        <v>1</v>
      </c>
      <c r="F368" s="215" t="s">
        <v>512</v>
      </c>
      <c r="G368" s="212"/>
      <c r="H368" s="216">
        <v>19392.57</v>
      </c>
      <c r="I368" s="217"/>
      <c r="J368" s="212"/>
      <c r="K368" s="212"/>
      <c r="L368" s="218"/>
      <c r="M368" s="219"/>
      <c r="N368" s="220"/>
      <c r="O368" s="220"/>
      <c r="P368" s="220"/>
      <c r="Q368" s="220"/>
      <c r="R368" s="220"/>
      <c r="S368" s="220"/>
      <c r="T368" s="221"/>
      <c r="AT368" s="222" t="s">
        <v>141</v>
      </c>
      <c r="AU368" s="222" t="s">
        <v>76</v>
      </c>
      <c r="AV368" s="11" t="s">
        <v>76</v>
      </c>
      <c r="AW368" s="11" t="s">
        <v>30</v>
      </c>
      <c r="AX368" s="11" t="s">
        <v>67</v>
      </c>
      <c r="AY368" s="222" t="s">
        <v>133</v>
      </c>
    </row>
    <row r="369" s="12" customFormat="1">
      <c r="B369" s="223"/>
      <c r="C369" s="224"/>
      <c r="D369" s="213" t="s">
        <v>141</v>
      </c>
      <c r="E369" s="225" t="s">
        <v>1</v>
      </c>
      <c r="F369" s="226" t="s">
        <v>148</v>
      </c>
      <c r="G369" s="224"/>
      <c r="H369" s="227">
        <v>19392.57</v>
      </c>
      <c r="I369" s="228"/>
      <c r="J369" s="224"/>
      <c r="K369" s="224"/>
      <c r="L369" s="229"/>
      <c r="M369" s="230"/>
      <c r="N369" s="231"/>
      <c r="O369" s="231"/>
      <c r="P369" s="231"/>
      <c r="Q369" s="231"/>
      <c r="R369" s="231"/>
      <c r="S369" s="231"/>
      <c r="T369" s="232"/>
      <c r="AT369" s="233" t="s">
        <v>141</v>
      </c>
      <c r="AU369" s="233" t="s">
        <v>76</v>
      </c>
      <c r="AV369" s="12" t="s">
        <v>140</v>
      </c>
      <c r="AW369" s="12" t="s">
        <v>30</v>
      </c>
      <c r="AX369" s="12" t="s">
        <v>74</v>
      </c>
      <c r="AY369" s="233" t="s">
        <v>133</v>
      </c>
    </row>
    <row r="370" s="1" customFormat="1" ht="16.5" customHeight="1">
      <c r="B370" s="36"/>
      <c r="C370" s="199" t="s">
        <v>513</v>
      </c>
      <c r="D370" s="199" t="s">
        <v>135</v>
      </c>
      <c r="E370" s="200" t="s">
        <v>514</v>
      </c>
      <c r="F370" s="201" t="s">
        <v>515</v>
      </c>
      <c r="G370" s="202" t="s">
        <v>197</v>
      </c>
      <c r="H370" s="203">
        <v>430.94600000000003</v>
      </c>
      <c r="I370" s="204"/>
      <c r="J370" s="205">
        <f>ROUND(I370*H370,2)</f>
        <v>0</v>
      </c>
      <c r="K370" s="201" t="s">
        <v>139</v>
      </c>
      <c r="L370" s="41"/>
      <c r="M370" s="206" t="s">
        <v>1</v>
      </c>
      <c r="N370" s="207" t="s">
        <v>40</v>
      </c>
      <c r="O370" s="77"/>
      <c r="P370" s="208">
        <f>O370*H370</f>
        <v>0</v>
      </c>
      <c r="Q370" s="208">
        <v>0</v>
      </c>
      <c r="R370" s="208">
        <f>Q370*H370</f>
        <v>0</v>
      </c>
      <c r="S370" s="208">
        <v>0</v>
      </c>
      <c r="T370" s="209">
        <f>S370*H370</f>
        <v>0</v>
      </c>
      <c r="AR370" s="15" t="s">
        <v>140</v>
      </c>
      <c r="AT370" s="15" t="s">
        <v>135</v>
      </c>
      <c r="AU370" s="15" t="s">
        <v>76</v>
      </c>
      <c r="AY370" s="15" t="s">
        <v>133</v>
      </c>
      <c r="BE370" s="210">
        <f>IF(N370="základní",J370,0)</f>
        <v>0</v>
      </c>
      <c r="BF370" s="210">
        <f>IF(N370="snížená",J370,0)</f>
        <v>0</v>
      </c>
      <c r="BG370" s="210">
        <f>IF(N370="zákl. přenesená",J370,0)</f>
        <v>0</v>
      </c>
      <c r="BH370" s="210">
        <f>IF(N370="sníž. přenesená",J370,0)</f>
        <v>0</v>
      </c>
      <c r="BI370" s="210">
        <f>IF(N370="nulová",J370,0)</f>
        <v>0</v>
      </c>
      <c r="BJ370" s="15" t="s">
        <v>140</v>
      </c>
      <c r="BK370" s="210">
        <f>ROUND(I370*H370,2)</f>
        <v>0</v>
      </c>
      <c r="BL370" s="15" t="s">
        <v>140</v>
      </c>
      <c r="BM370" s="15" t="s">
        <v>516</v>
      </c>
    </row>
    <row r="371" s="1" customFormat="1" ht="16.5" customHeight="1">
      <c r="B371" s="36"/>
      <c r="C371" s="199" t="s">
        <v>329</v>
      </c>
      <c r="D371" s="199" t="s">
        <v>135</v>
      </c>
      <c r="E371" s="200" t="s">
        <v>517</v>
      </c>
      <c r="F371" s="201" t="s">
        <v>518</v>
      </c>
      <c r="G371" s="202" t="s">
        <v>197</v>
      </c>
      <c r="H371" s="203">
        <v>430.94999999999999</v>
      </c>
      <c r="I371" s="204"/>
      <c r="J371" s="205">
        <f>ROUND(I371*H371,2)</f>
        <v>0</v>
      </c>
      <c r="K371" s="201" t="s">
        <v>139</v>
      </c>
      <c r="L371" s="41"/>
      <c r="M371" s="206" t="s">
        <v>1</v>
      </c>
      <c r="N371" s="207" t="s">
        <v>40</v>
      </c>
      <c r="O371" s="77"/>
      <c r="P371" s="208">
        <f>O371*H371</f>
        <v>0</v>
      </c>
      <c r="Q371" s="208">
        <v>0</v>
      </c>
      <c r="R371" s="208">
        <f>Q371*H371</f>
        <v>0</v>
      </c>
      <c r="S371" s="208">
        <v>0</v>
      </c>
      <c r="T371" s="209">
        <f>S371*H371</f>
        <v>0</v>
      </c>
      <c r="AR371" s="15" t="s">
        <v>140</v>
      </c>
      <c r="AT371" s="15" t="s">
        <v>135</v>
      </c>
      <c r="AU371" s="15" t="s">
        <v>76</v>
      </c>
      <c r="AY371" s="15" t="s">
        <v>133</v>
      </c>
      <c r="BE371" s="210">
        <f>IF(N371="základní",J371,0)</f>
        <v>0</v>
      </c>
      <c r="BF371" s="210">
        <f>IF(N371="snížená",J371,0)</f>
        <v>0</v>
      </c>
      <c r="BG371" s="210">
        <f>IF(N371="zákl. přenesená",J371,0)</f>
        <v>0</v>
      </c>
      <c r="BH371" s="210">
        <f>IF(N371="sníž. přenesená",J371,0)</f>
        <v>0</v>
      </c>
      <c r="BI371" s="210">
        <f>IF(N371="nulová",J371,0)</f>
        <v>0</v>
      </c>
      <c r="BJ371" s="15" t="s">
        <v>140</v>
      </c>
      <c r="BK371" s="210">
        <f>ROUND(I371*H371,2)</f>
        <v>0</v>
      </c>
      <c r="BL371" s="15" t="s">
        <v>140</v>
      </c>
      <c r="BM371" s="15" t="s">
        <v>519</v>
      </c>
    </row>
    <row r="372" s="1" customFormat="1" ht="16.5" customHeight="1">
      <c r="B372" s="36"/>
      <c r="C372" s="199" t="s">
        <v>520</v>
      </c>
      <c r="D372" s="199" t="s">
        <v>135</v>
      </c>
      <c r="E372" s="200" t="s">
        <v>521</v>
      </c>
      <c r="F372" s="201" t="s">
        <v>522</v>
      </c>
      <c r="G372" s="202" t="s">
        <v>197</v>
      </c>
      <c r="H372" s="203">
        <v>19392.57</v>
      </c>
      <c r="I372" s="204"/>
      <c r="J372" s="205">
        <f>ROUND(I372*H372,2)</f>
        <v>0</v>
      </c>
      <c r="K372" s="201" t="s">
        <v>139</v>
      </c>
      <c r="L372" s="41"/>
      <c r="M372" s="206" t="s">
        <v>1</v>
      </c>
      <c r="N372" s="207" t="s">
        <v>40</v>
      </c>
      <c r="O372" s="77"/>
      <c r="P372" s="208">
        <f>O372*H372</f>
        <v>0</v>
      </c>
      <c r="Q372" s="208">
        <v>0</v>
      </c>
      <c r="R372" s="208">
        <f>Q372*H372</f>
        <v>0</v>
      </c>
      <c r="S372" s="208">
        <v>0</v>
      </c>
      <c r="T372" s="209">
        <f>S372*H372</f>
        <v>0</v>
      </c>
      <c r="AR372" s="15" t="s">
        <v>140</v>
      </c>
      <c r="AT372" s="15" t="s">
        <v>135</v>
      </c>
      <c r="AU372" s="15" t="s">
        <v>76</v>
      </c>
      <c r="AY372" s="15" t="s">
        <v>133</v>
      </c>
      <c r="BE372" s="210">
        <f>IF(N372="základní",J372,0)</f>
        <v>0</v>
      </c>
      <c r="BF372" s="210">
        <f>IF(N372="snížená",J372,0)</f>
        <v>0</v>
      </c>
      <c r="BG372" s="210">
        <f>IF(N372="zákl. přenesená",J372,0)</f>
        <v>0</v>
      </c>
      <c r="BH372" s="210">
        <f>IF(N372="sníž. přenesená",J372,0)</f>
        <v>0</v>
      </c>
      <c r="BI372" s="210">
        <f>IF(N372="nulová",J372,0)</f>
        <v>0</v>
      </c>
      <c r="BJ372" s="15" t="s">
        <v>140</v>
      </c>
      <c r="BK372" s="210">
        <f>ROUND(I372*H372,2)</f>
        <v>0</v>
      </c>
      <c r="BL372" s="15" t="s">
        <v>140</v>
      </c>
      <c r="BM372" s="15" t="s">
        <v>523</v>
      </c>
    </row>
    <row r="373" s="1" customFormat="1" ht="16.5" customHeight="1">
      <c r="B373" s="36"/>
      <c r="C373" s="199" t="s">
        <v>341</v>
      </c>
      <c r="D373" s="199" t="s">
        <v>135</v>
      </c>
      <c r="E373" s="200" t="s">
        <v>524</v>
      </c>
      <c r="F373" s="201" t="s">
        <v>525</v>
      </c>
      <c r="G373" s="202" t="s">
        <v>197</v>
      </c>
      <c r="H373" s="203">
        <v>230</v>
      </c>
      <c r="I373" s="204"/>
      <c r="J373" s="205">
        <f>ROUND(I373*H373,2)</f>
        <v>0</v>
      </c>
      <c r="K373" s="201" t="s">
        <v>139</v>
      </c>
      <c r="L373" s="41"/>
      <c r="M373" s="206" t="s">
        <v>1</v>
      </c>
      <c r="N373" s="207" t="s">
        <v>40</v>
      </c>
      <c r="O373" s="77"/>
      <c r="P373" s="208">
        <f>O373*H373</f>
        <v>0</v>
      </c>
      <c r="Q373" s="208">
        <v>0.00012999999999999999</v>
      </c>
      <c r="R373" s="208">
        <f>Q373*H373</f>
        <v>0.029899999999999996</v>
      </c>
      <c r="S373" s="208">
        <v>0</v>
      </c>
      <c r="T373" s="209">
        <f>S373*H373</f>
        <v>0</v>
      </c>
      <c r="AR373" s="15" t="s">
        <v>140</v>
      </c>
      <c r="AT373" s="15" t="s">
        <v>135</v>
      </c>
      <c r="AU373" s="15" t="s">
        <v>76</v>
      </c>
      <c r="AY373" s="15" t="s">
        <v>133</v>
      </c>
      <c r="BE373" s="210">
        <f>IF(N373="základní",J373,0)</f>
        <v>0</v>
      </c>
      <c r="BF373" s="210">
        <f>IF(N373="snížená",J373,0)</f>
        <v>0</v>
      </c>
      <c r="BG373" s="210">
        <f>IF(N373="zákl. přenesená",J373,0)</f>
        <v>0</v>
      </c>
      <c r="BH373" s="210">
        <f>IF(N373="sníž. přenesená",J373,0)</f>
        <v>0</v>
      </c>
      <c r="BI373" s="210">
        <f>IF(N373="nulová",J373,0)</f>
        <v>0</v>
      </c>
      <c r="BJ373" s="15" t="s">
        <v>140</v>
      </c>
      <c r="BK373" s="210">
        <f>ROUND(I373*H373,2)</f>
        <v>0</v>
      </c>
      <c r="BL373" s="15" t="s">
        <v>140</v>
      </c>
      <c r="BM373" s="15" t="s">
        <v>526</v>
      </c>
    </row>
    <row r="374" s="1" customFormat="1" ht="16.5" customHeight="1">
      <c r="B374" s="36"/>
      <c r="C374" s="199" t="s">
        <v>527</v>
      </c>
      <c r="D374" s="199" t="s">
        <v>135</v>
      </c>
      <c r="E374" s="200" t="s">
        <v>528</v>
      </c>
      <c r="F374" s="201" t="s">
        <v>529</v>
      </c>
      <c r="G374" s="202" t="s">
        <v>197</v>
      </c>
      <c r="H374" s="203">
        <v>122</v>
      </c>
      <c r="I374" s="204"/>
      <c r="J374" s="205">
        <f>ROUND(I374*H374,2)</f>
        <v>0</v>
      </c>
      <c r="K374" s="201" t="s">
        <v>139</v>
      </c>
      <c r="L374" s="41"/>
      <c r="M374" s="206" t="s">
        <v>1</v>
      </c>
      <c r="N374" s="207" t="s">
        <v>40</v>
      </c>
      <c r="O374" s="77"/>
      <c r="P374" s="208">
        <f>O374*H374</f>
        <v>0</v>
      </c>
      <c r="Q374" s="208">
        <v>0.00021000000000000001</v>
      </c>
      <c r="R374" s="208">
        <f>Q374*H374</f>
        <v>0.02562</v>
      </c>
      <c r="S374" s="208">
        <v>0</v>
      </c>
      <c r="T374" s="209">
        <f>S374*H374</f>
        <v>0</v>
      </c>
      <c r="AR374" s="15" t="s">
        <v>140</v>
      </c>
      <c r="AT374" s="15" t="s">
        <v>135</v>
      </c>
      <c r="AU374" s="15" t="s">
        <v>76</v>
      </c>
      <c r="AY374" s="15" t="s">
        <v>133</v>
      </c>
      <c r="BE374" s="210">
        <f>IF(N374="základní",J374,0)</f>
        <v>0</v>
      </c>
      <c r="BF374" s="210">
        <f>IF(N374="snížená",J374,0)</f>
        <v>0</v>
      </c>
      <c r="BG374" s="210">
        <f>IF(N374="zákl. přenesená",J374,0)</f>
        <v>0</v>
      </c>
      <c r="BH374" s="210">
        <f>IF(N374="sníž. přenesená",J374,0)</f>
        <v>0</v>
      </c>
      <c r="BI374" s="210">
        <f>IF(N374="nulová",J374,0)</f>
        <v>0</v>
      </c>
      <c r="BJ374" s="15" t="s">
        <v>140</v>
      </c>
      <c r="BK374" s="210">
        <f>ROUND(I374*H374,2)</f>
        <v>0</v>
      </c>
      <c r="BL374" s="15" t="s">
        <v>140</v>
      </c>
      <c r="BM374" s="15" t="s">
        <v>530</v>
      </c>
    </row>
    <row r="375" s="1" customFormat="1" ht="16.5" customHeight="1">
      <c r="B375" s="36"/>
      <c r="C375" s="199" t="s">
        <v>346</v>
      </c>
      <c r="D375" s="199" t="s">
        <v>135</v>
      </c>
      <c r="E375" s="200" t="s">
        <v>531</v>
      </c>
      <c r="F375" s="201" t="s">
        <v>532</v>
      </c>
      <c r="G375" s="202" t="s">
        <v>215</v>
      </c>
      <c r="H375" s="203">
        <v>164</v>
      </c>
      <c r="I375" s="204"/>
      <c r="J375" s="205">
        <f>ROUND(I375*H375,2)</f>
        <v>0</v>
      </c>
      <c r="K375" s="201" t="s">
        <v>139</v>
      </c>
      <c r="L375" s="41"/>
      <c r="M375" s="206" t="s">
        <v>1</v>
      </c>
      <c r="N375" s="207" t="s">
        <v>40</v>
      </c>
      <c r="O375" s="77"/>
      <c r="P375" s="208">
        <f>O375*H375</f>
        <v>0</v>
      </c>
      <c r="Q375" s="208">
        <v>5.0000000000000002E-05</v>
      </c>
      <c r="R375" s="208">
        <f>Q375*H375</f>
        <v>0.0082000000000000007</v>
      </c>
      <c r="S375" s="208">
        <v>0</v>
      </c>
      <c r="T375" s="209">
        <f>S375*H375</f>
        <v>0</v>
      </c>
      <c r="AR375" s="15" t="s">
        <v>140</v>
      </c>
      <c r="AT375" s="15" t="s">
        <v>135</v>
      </c>
      <c r="AU375" s="15" t="s">
        <v>76</v>
      </c>
      <c r="AY375" s="15" t="s">
        <v>133</v>
      </c>
      <c r="BE375" s="210">
        <f>IF(N375="základní",J375,0)</f>
        <v>0</v>
      </c>
      <c r="BF375" s="210">
        <f>IF(N375="snížená",J375,0)</f>
        <v>0</v>
      </c>
      <c r="BG375" s="210">
        <f>IF(N375="zákl. přenesená",J375,0)</f>
        <v>0</v>
      </c>
      <c r="BH375" s="210">
        <f>IF(N375="sníž. přenesená",J375,0)</f>
        <v>0</v>
      </c>
      <c r="BI375" s="210">
        <f>IF(N375="nulová",J375,0)</f>
        <v>0</v>
      </c>
      <c r="BJ375" s="15" t="s">
        <v>140</v>
      </c>
      <c r="BK375" s="210">
        <f>ROUND(I375*H375,2)</f>
        <v>0</v>
      </c>
      <c r="BL375" s="15" t="s">
        <v>140</v>
      </c>
      <c r="BM375" s="15" t="s">
        <v>533</v>
      </c>
    </row>
    <row r="376" s="1" customFormat="1" ht="16.5" customHeight="1">
      <c r="B376" s="36"/>
      <c r="C376" s="234" t="s">
        <v>534</v>
      </c>
      <c r="D376" s="234" t="s">
        <v>162</v>
      </c>
      <c r="E376" s="235" t="s">
        <v>535</v>
      </c>
      <c r="F376" s="236" t="s">
        <v>536</v>
      </c>
      <c r="G376" s="237" t="s">
        <v>215</v>
      </c>
      <c r="H376" s="238">
        <v>164</v>
      </c>
      <c r="I376" s="239"/>
      <c r="J376" s="240">
        <f>ROUND(I376*H376,2)</f>
        <v>0</v>
      </c>
      <c r="K376" s="236" t="s">
        <v>139</v>
      </c>
      <c r="L376" s="241"/>
      <c r="M376" s="242" t="s">
        <v>1</v>
      </c>
      <c r="N376" s="243" t="s">
        <v>40</v>
      </c>
      <c r="O376" s="77"/>
      <c r="P376" s="208">
        <f>O376*H376</f>
        <v>0</v>
      </c>
      <c r="Q376" s="208">
        <v>0.00020000000000000001</v>
      </c>
      <c r="R376" s="208">
        <f>Q376*H376</f>
        <v>0.032800000000000003</v>
      </c>
      <c r="S376" s="208">
        <v>0</v>
      </c>
      <c r="T376" s="209">
        <f>S376*H376</f>
        <v>0</v>
      </c>
      <c r="AR376" s="15" t="s">
        <v>159</v>
      </c>
      <c r="AT376" s="15" t="s">
        <v>162</v>
      </c>
      <c r="AU376" s="15" t="s">
        <v>76</v>
      </c>
      <c r="AY376" s="15" t="s">
        <v>133</v>
      </c>
      <c r="BE376" s="210">
        <f>IF(N376="základní",J376,0)</f>
        <v>0</v>
      </c>
      <c r="BF376" s="210">
        <f>IF(N376="snížená",J376,0)</f>
        <v>0</v>
      </c>
      <c r="BG376" s="210">
        <f>IF(N376="zákl. přenesená",J376,0)</f>
        <v>0</v>
      </c>
      <c r="BH376" s="210">
        <f>IF(N376="sníž. přenesená",J376,0)</f>
        <v>0</v>
      </c>
      <c r="BI376" s="210">
        <f>IF(N376="nulová",J376,0)</f>
        <v>0</v>
      </c>
      <c r="BJ376" s="15" t="s">
        <v>140</v>
      </c>
      <c r="BK376" s="210">
        <f>ROUND(I376*H376,2)</f>
        <v>0</v>
      </c>
      <c r="BL376" s="15" t="s">
        <v>140</v>
      </c>
      <c r="BM376" s="15" t="s">
        <v>537</v>
      </c>
    </row>
    <row r="377" s="1" customFormat="1" ht="16.5" customHeight="1">
      <c r="B377" s="36"/>
      <c r="C377" s="199" t="s">
        <v>350</v>
      </c>
      <c r="D377" s="199" t="s">
        <v>135</v>
      </c>
      <c r="E377" s="200" t="s">
        <v>538</v>
      </c>
      <c r="F377" s="201" t="s">
        <v>539</v>
      </c>
      <c r="G377" s="202" t="s">
        <v>138</v>
      </c>
      <c r="H377" s="203">
        <v>0.19</v>
      </c>
      <c r="I377" s="204"/>
      <c r="J377" s="205">
        <f>ROUND(I377*H377,2)</f>
        <v>0</v>
      </c>
      <c r="K377" s="201" t="s">
        <v>139</v>
      </c>
      <c r="L377" s="41"/>
      <c r="M377" s="206" t="s">
        <v>1</v>
      </c>
      <c r="N377" s="207" t="s">
        <v>40</v>
      </c>
      <c r="O377" s="77"/>
      <c r="P377" s="208">
        <f>O377*H377</f>
        <v>0</v>
      </c>
      <c r="Q377" s="208">
        <v>0</v>
      </c>
      <c r="R377" s="208">
        <f>Q377*H377</f>
        <v>0</v>
      </c>
      <c r="S377" s="208">
        <v>2.3999999999999999</v>
      </c>
      <c r="T377" s="209">
        <f>S377*H377</f>
        <v>0.45599999999999996</v>
      </c>
      <c r="AR377" s="15" t="s">
        <v>140</v>
      </c>
      <c r="AT377" s="15" t="s">
        <v>135</v>
      </c>
      <c r="AU377" s="15" t="s">
        <v>76</v>
      </c>
      <c r="AY377" s="15" t="s">
        <v>133</v>
      </c>
      <c r="BE377" s="210">
        <f>IF(N377="základní",J377,0)</f>
        <v>0</v>
      </c>
      <c r="BF377" s="210">
        <f>IF(N377="snížená",J377,0)</f>
        <v>0</v>
      </c>
      <c r="BG377" s="210">
        <f>IF(N377="zákl. přenesená",J377,0)</f>
        <v>0</v>
      </c>
      <c r="BH377" s="210">
        <f>IF(N377="sníž. přenesená",J377,0)</f>
        <v>0</v>
      </c>
      <c r="BI377" s="210">
        <f>IF(N377="nulová",J377,0)</f>
        <v>0</v>
      </c>
      <c r="BJ377" s="15" t="s">
        <v>140</v>
      </c>
      <c r="BK377" s="210">
        <f>ROUND(I377*H377,2)</f>
        <v>0</v>
      </c>
      <c r="BL377" s="15" t="s">
        <v>140</v>
      </c>
      <c r="BM377" s="15" t="s">
        <v>540</v>
      </c>
    </row>
    <row r="378" s="13" customFormat="1">
      <c r="B378" s="244"/>
      <c r="C378" s="245"/>
      <c r="D378" s="213" t="s">
        <v>141</v>
      </c>
      <c r="E378" s="246" t="s">
        <v>1</v>
      </c>
      <c r="F378" s="247" t="s">
        <v>541</v>
      </c>
      <c r="G378" s="245"/>
      <c r="H378" s="246" t="s">
        <v>1</v>
      </c>
      <c r="I378" s="248"/>
      <c r="J378" s="245"/>
      <c r="K378" s="245"/>
      <c r="L378" s="249"/>
      <c r="M378" s="250"/>
      <c r="N378" s="251"/>
      <c r="O378" s="251"/>
      <c r="P378" s="251"/>
      <c r="Q378" s="251"/>
      <c r="R378" s="251"/>
      <c r="S378" s="251"/>
      <c r="T378" s="252"/>
      <c r="AT378" s="253" t="s">
        <v>141</v>
      </c>
      <c r="AU378" s="253" t="s">
        <v>76</v>
      </c>
      <c r="AV378" s="13" t="s">
        <v>74</v>
      </c>
      <c r="AW378" s="13" t="s">
        <v>30</v>
      </c>
      <c r="AX378" s="13" t="s">
        <v>67</v>
      </c>
      <c r="AY378" s="253" t="s">
        <v>133</v>
      </c>
    </row>
    <row r="379" s="11" customFormat="1">
      <c r="B379" s="211"/>
      <c r="C379" s="212"/>
      <c r="D379" s="213" t="s">
        <v>141</v>
      </c>
      <c r="E379" s="214" t="s">
        <v>1</v>
      </c>
      <c r="F379" s="215" t="s">
        <v>542</v>
      </c>
      <c r="G379" s="212"/>
      <c r="H379" s="216">
        <v>0.19</v>
      </c>
      <c r="I379" s="217"/>
      <c r="J379" s="212"/>
      <c r="K379" s="212"/>
      <c r="L379" s="218"/>
      <c r="M379" s="219"/>
      <c r="N379" s="220"/>
      <c r="O379" s="220"/>
      <c r="P379" s="220"/>
      <c r="Q379" s="220"/>
      <c r="R379" s="220"/>
      <c r="S379" s="220"/>
      <c r="T379" s="221"/>
      <c r="AT379" s="222" t="s">
        <v>141</v>
      </c>
      <c r="AU379" s="222" t="s">
        <v>76</v>
      </c>
      <c r="AV379" s="11" t="s">
        <v>76</v>
      </c>
      <c r="AW379" s="11" t="s">
        <v>30</v>
      </c>
      <c r="AX379" s="11" t="s">
        <v>67</v>
      </c>
      <c r="AY379" s="222" t="s">
        <v>133</v>
      </c>
    </row>
    <row r="380" s="12" customFormat="1">
      <c r="B380" s="223"/>
      <c r="C380" s="224"/>
      <c r="D380" s="213" t="s">
        <v>141</v>
      </c>
      <c r="E380" s="225" t="s">
        <v>1</v>
      </c>
      <c r="F380" s="226" t="s">
        <v>148</v>
      </c>
      <c r="G380" s="224"/>
      <c r="H380" s="227">
        <v>0.19</v>
      </c>
      <c r="I380" s="228"/>
      <c r="J380" s="224"/>
      <c r="K380" s="224"/>
      <c r="L380" s="229"/>
      <c r="M380" s="230"/>
      <c r="N380" s="231"/>
      <c r="O380" s="231"/>
      <c r="P380" s="231"/>
      <c r="Q380" s="231"/>
      <c r="R380" s="231"/>
      <c r="S380" s="231"/>
      <c r="T380" s="232"/>
      <c r="AT380" s="233" t="s">
        <v>141</v>
      </c>
      <c r="AU380" s="233" t="s">
        <v>76</v>
      </c>
      <c r="AV380" s="12" t="s">
        <v>140</v>
      </c>
      <c r="AW380" s="12" t="s">
        <v>30</v>
      </c>
      <c r="AX380" s="12" t="s">
        <v>74</v>
      </c>
      <c r="AY380" s="233" t="s">
        <v>133</v>
      </c>
    </row>
    <row r="381" s="1" customFormat="1" ht="16.5" customHeight="1">
      <c r="B381" s="36"/>
      <c r="C381" s="199" t="s">
        <v>543</v>
      </c>
      <c r="D381" s="199" t="s">
        <v>135</v>
      </c>
      <c r="E381" s="200" t="s">
        <v>544</v>
      </c>
      <c r="F381" s="201" t="s">
        <v>545</v>
      </c>
      <c r="G381" s="202" t="s">
        <v>193</v>
      </c>
      <c r="H381" s="203">
        <v>46</v>
      </c>
      <c r="I381" s="204"/>
      <c r="J381" s="205">
        <f>ROUND(I381*H381,2)</f>
        <v>0</v>
      </c>
      <c r="K381" s="201" t="s">
        <v>139</v>
      </c>
      <c r="L381" s="41"/>
      <c r="M381" s="206" t="s">
        <v>1</v>
      </c>
      <c r="N381" s="207" t="s">
        <v>40</v>
      </c>
      <c r="O381" s="77"/>
      <c r="P381" s="208">
        <f>O381*H381</f>
        <v>0</v>
      </c>
      <c r="Q381" s="208">
        <v>0.047370000000000002</v>
      </c>
      <c r="R381" s="208">
        <f>Q381*H381</f>
        <v>2.17902</v>
      </c>
      <c r="S381" s="208">
        <v>0</v>
      </c>
      <c r="T381" s="209">
        <f>S381*H381</f>
        <v>0</v>
      </c>
      <c r="AR381" s="15" t="s">
        <v>140</v>
      </c>
      <c r="AT381" s="15" t="s">
        <v>135</v>
      </c>
      <c r="AU381" s="15" t="s">
        <v>76</v>
      </c>
      <c r="AY381" s="15" t="s">
        <v>133</v>
      </c>
      <c r="BE381" s="210">
        <f>IF(N381="základní",J381,0)</f>
        <v>0</v>
      </c>
      <c r="BF381" s="210">
        <f>IF(N381="snížená",J381,0)</f>
        <v>0</v>
      </c>
      <c r="BG381" s="210">
        <f>IF(N381="zákl. přenesená",J381,0)</f>
        <v>0</v>
      </c>
      <c r="BH381" s="210">
        <f>IF(N381="sníž. přenesená",J381,0)</f>
        <v>0</v>
      </c>
      <c r="BI381" s="210">
        <f>IF(N381="nulová",J381,0)</f>
        <v>0</v>
      </c>
      <c r="BJ381" s="15" t="s">
        <v>140</v>
      </c>
      <c r="BK381" s="210">
        <f>ROUND(I381*H381,2)</f>
        <v>0</v>
      </c>
      <c r="BL381" s="15" t="s">
        <v>140</v>
      </c>
      <c r="BM381" s="15" t="s">
        <v>546</v>
      </c>
    </row>
    <row r="382" s="11" customFormat="1">
      <c r="B382" s="211"/>
      <c r="C382" s="212"/>
      <c r="D382" s="213" t="s">
        <v>141</v>
      </c>
      <c r="E382" s="214" t="s">
        <v>1</v>
      </c>
      <c r="F382" s="215" t="s">
        <v>547</v>
      </c>
      <c r="G382" s="212"/>
      <c r="H382" s="216">
        <v>46</v>
      </c>
      <c r="I382" s="217"/>
      <c r="J382" s="212"/>
      <c r="K382" s="212"/>
      <c r="L382" s="218"/>
      <c r="M382" s="219"/>
      <c r="N382" s="220"/>
      <c r="O382" s="220"/>
      <c r="P382" s="220"/>
      <c r="Q382" s="220"/>
      <c r="R382" s="220"/>
      <c r="S382" s="220"/>
      <c r="T382" s="221"/>
      <c r="AT382" s="222" t="s">
        <v>141</v>
      </c>
      <c r="AU382" s="222" t="s">
        <v>76</v>
      </c>
      <c r="AV382" s="11" t="s">
        <v>76</v>
      </c>
      <c r="AW382" s="11" t="s">
        <v>30</v>
      </c>
      <c r="AX382" s="11" t="s">
        <v>67</v>
      </c>
      <c r="AY382" s="222" t="s">
        <v>133</v>
      </c>
    </row>
    <row r="383" s="12" customFormat="1">
      <c r="B383" s="223"/>
      <c r="C383" s="224"/>
      <c r="D383" s="213" t="s">
        <v>141</v>
      </c>
      <c r="E383" s="225" t="s">
        <v>1</v>
      </c>
      <c r="F383" s="226" t="s">
        <v>148</v>
      </c>
      <c r="G383" s="224"/>
      <c r="H383" s="227">
        <v>46</v>
      </c>
      <c r="I383" s="228"/>
      <c r="J383" s="224"/>
      <c r="K383" s="224"/>
      <c r="L383" s="229"/>
      <c r="M383" s="230"/>
      <c r="N383" s="231"/>
      <c r="O383" s="231"/>
      <c r="P383" s="231"/>
      <c r="Q383" s="231"/>
      <c r="R383" s="231"/>
      <c r="S383" s="231"/>
      <c r="T383" s="232"/>
      <c r="AT383" s="233" t="s">
        <v>141</v>
      </c>
      <c r="AU383" s="233" t="s">
        <v>76</v>
      </c>
      <c r="AV383" s="12" t="s">
        <v>140</v>
      </c>
      <c r="AW383" s="12" t="s">
        <v>30</v>
      </c>
      <c r="AX383" s="12" t="s">
        <v>74</v>
      </c>
      <c r="AY383" s="233" t="s">
        <v>133</v>
      </c>
    </row>
    <row r="384" s="1" customFormat="1" ht="16.5" customHeight="1">
      <c r="B384" s="36"/>
      <c r="C384" s="199" t="s">
        <v>355</v>
      </c>
      <c r="D384" s="199" t="s">
        <v>135</v>
      </c>
      <c r="E384" s="200" t="s">
        <v>548</v>
      </c>
      <c r="F384" s="201" t="s">
        <v>549</v>
      </c>
      <c r="G384" s="202" t="s">
        <v>193</v>
      </c>
      <c r="H384" s="203">
        <v>46</v>
      </c>
      <c r="I384" s="204"/>
      <c r="J384" s="205">
        <f>ROUND(I384*H384,2)</f>
        <v>0</v>
      </c>
      <c r="K384" s="201" t="s">
        <v>139</v>
      </c>
      <c r="L384" s="41"/>
      <c r="M384" s="206" t="s">
        <v>1</v>
      </c>
      <c r="N384" s="207" t="s">
        <v>40</v>
      </c>
      <c r="O384" s="77"/>
      <c r="P384" s="208">
        <f>O384*H384</f>
        <v>0</v>
      </c>
      <c r="Q384" s="208">
        <v>0.0050099999999999997</v>
      </c>
      <c r="R384" s="208">
        <f>Q384*H384</f>
        <v>0.23046</v>
      </c>
      <c r="S384" s="208">
        <v>0</v>
      </c>
      <c r="T384" s="209">
        <f>S384*H384</f>
        <v>0</v>
      </c>
      <c r="AR384" s="15" t="s">
        <v>140</v>
      </c>
      <c r="AT384" s="15" t="s">
        <v>135</v>
      </c>
      <c r="AU384" s="15" t="s">
        <v>76</v>
      </c>
      <c r="AY384" s="15" t="s">
        <v>133</v>
      </c>
      <c r="BE384" s="210">
        <f>IF(N384="základní",J384,0)</f>
        <v>0</v>
      </c>
      <c r="BF384" s="210">
        <f>IF(N384="snížená",J384,0)</f>
        <v>0</v>
      </c>
      <c r="BG384" s="210">
        <f>IF(N384="zákl. přenesená",J384,0)</f>
        <v>0</v>
      </c>
      <c r="BH384" s="210">
        <f>IF(N384="sníž. přenesená",J384,0)</f>
        <v>0</v>
      </c>
      <c r="BI384" s="210">
        <f>IF(N384="nulová",J384,0)</f>
        <v>0</v>
      </c>
      <c r="BJ384" s="15" t="s">
        <v>140</v>
      </c>
      <c r="BK384" s="210">
        <f>ROUND(I384*H384,2)</f>
        <v>0</v>
      </c>
      <c r="BL384" s="15" t="s">
        <v>140</v>
      </c>
      <c r="BM384" s="15" t="s">
        <v>550</v>
      </c>
    </row>
    <row r="385" s="11" customFormat="1">
      <c r="B385" s="211"/>
      <c r="C385" s="212"/>
      <c r="D385" s="213" t="s">
        <v>141</v>
      </c>
      <c r="E385" s="214" t="s">
        <v>1</v>
      </c>
      <c r="F385" s="215" t="s">
        <v>551</v>
      </c>
      <c r="G385" s="212"/>
      <c r="H385" s="216">
        <v>46</v>
      </c>
      <c r="I385" s="217"/>
      <c r="J385" s="212"/>
      <c r="K385" s="212"/>
      <c r="L385" s="218"/>
      <c r="M385" s="219"/>
      <c r="N385" s="220"/>
      <c r="O385" s="220"/>
      <c r="P385" s="220"/>
      <c r="Q385" s="220"/>
      <c r="R385" s="220"/>
      <c r="S385" s="220"/>
      <c r="T385" s="221"/>
      <c r="AT385" s="222" t="s">
        <v>141</v>
      </c>
      <c r="AU385" s="222" t="s">
        <v>76</v>
      </c>
      <c r="AV385" s="11" t="s">
        <v>76</v>
      </c>
      <c r="AW385" s="11" t="s">
        <v>30</v>
      </c>
      <c r="AX385" s="11" t="s">
        <v>67</v>
      </c>
      <c r="AY385" s="222" t="s">
        <v>133</v>
      </c>
    </row>
    <row r="386" s="12" customFormat="1">
      <c r="B386" s="223"/>
      <c r="C386" s="224"/>
      <c r="D386" s="213" t="s">
        <v>141</v>
      </c>
      <c r="E386" s="225" t="s">
        <v>1</v>
      </c>
      <c r="F386" s="226" t="s">
        <v>148</v>
      </c>
      <c r="G386" s="224"/>
      <c r="H386" s="227">
        <v>46</v>
      </c>
      <c r="I386" s="228"/>
      <c r="J386" s="224"/>
      <c r="K386" s="224"/>
      <c r="L386" s="229"/>
      <c r="M386" s="230"/>
      <c r="N386" s="231"/>
      <c r="O386" s="231"/>
      <c r="P386" s="231"/>
      <c r="Q386" s="231"/>
      <c r="R386" s="231"/>
      <c r="S386" s="231"/>
      <c r="T386" s="232"/>
      <c r="AT386" s="233" t="s">
        <v>141</v>
      </c>
      <c r="AU386" s="233" t="s">
        <v>76</v>
      </c>
      <c r="AV386" s="12" t="s">
        <v>140</v>
      </c>
      <c r="AW386" s="12" t="s">
        <v>30</v>
      </c>
      <c r="AX386" s="12" t="s">
        <v>74</v>
      </c>
      <c r="AY386" s="233" t="s">
        <v>133</v>
      </c>
    </row>
    <row r="387" s="1" customFormat="1" ht="16.5" customHeight="1">
      <c r="B387" s="36"/>
      <c r="C387" s="199" t="s">
        <v>552</v>
      </c>
      <c r="D387" s="199" t="s">
        <v>135</v>
      </c>
      <c r="E387" s="200" t="s">
        <v>553</v>
      </c>
      <c r="F387" s="201" t="s">
        <v>554</v>
      </c>
      <c r="G387" s="202" t="s">
        <v>197</v>
      </c>
      <c r="H387" s="203">
        <v>9.7219999999999995</v>
      </c>
      <c r="I387" s="204"/>
      <c r="J387" s="205">
        <f>ROUND(I387*H387,2)</f>
        <v>0</v>
      </c>
      <c r="K387" s="201" t="s">
        <v>139</v>
      </c>
      <c r="L387" s="41"/>
      <c r="M387" s="206" t="s">
        <v>1</v>
      </c>
      <c r="N387" s="207" t="s">
        <v>40</v>
      </c>
      <c r="O387" s="77"/>
      <c r="P387" s="208">
        <f>O387*H387</f>
        <v>0</v>
      </c>
      <c r="Q387" s="208">
        <v>0</v>
      </c>
      <c r="R387" s="208">
        <f>Q387*H387</f>
        <v>0</v>
      </c>
      <c r="S387" s="208">
        <v>0.058999999999999997</v>
      </c>
      <c r="T387" s="209">
        <f>S387*H387</f>
        <v>0.57359799999999994</v>
      </c>
      <c r="AR387" s="15" t="s">
        <v>140</v>
      </c>
      <c r="AT387" s="15" t="s">
        <v>135</v>
      </c>
      <c r="AU387" s="15" t="s">
        <v>76</v>
      </c>
      <c r="AY387" s="15" t="s">
        <v>133</v>
      </c>
      <c r="BE387" s="210">
        <f>IF(N387="základní",J387,0)</f>
        <v>0</v>
      </c>
      <c r="BF387" s="210">
        <f>IF(N387="snížená",J387,0)</f>
        <v>0</v>
      </c>
      <c r="BG387" s="210">
        <f>IF(N387="zákl. přenesená",J387,0)</f>
        <v>0</v>
      </c>
      <c r="BH387" s="210">
        <f>IF(N387="sníž. přenesená",J387,0)</f>
        <v>0</v>
      </c>
      <c r="BI387" s="210">
        <f>IF(N387="nulová",J387,0)</f>
        <v>0</v>
      </c>
      <c r="BJ387" s="15" t="s">
        <v>140</v>
      </c>
      <c r="BK387" s="210">
        <f>ROUND(I387*H387,2)</f>
        <v>0</v>
      </c>
      <c r="BL387" s="15" t="s">
        <v>140</v>
      </c>
      <c r="BM387" s="15" t="s">
        <v>555</v>
      </c>
    </row>
    <row r="388" s="11" customFormat="1">
      <c r="B388" s="211"/>
      <c r="C388" s="212"/>
      <c r="D388" s="213" t="s">
        <v>141</v>
      </c>
      <c r="E388" s="214" t="s">
        <v>1</v>
      </c>
      <c r="F388" s="215" t="s">
        <v>556</v>
      </c>
      <c r="G388" s="212"/>
      <c r="H388" s="216">
        <v>9.7219999999999995</v>
      </c>
      <c r="I388" s="217"/>
      <c r="J388" s="212"/>
      <c r="K388" s="212"/>
      <c r="L388" s="218"/>
      <c r="M388" s="219"/>
      <c r="N388" s="220"/>
      <c r="O388" s="220"/>
      <c r="P388" s="220"/>
      <c r="Q388" s="220"/>
      <c r="R388" s="220"/>
      <c r="S388" s="220"/>
      <c r="T388" s="221"/>
      <c r="AT388" s="222" t="s">
        <v>141</v>
      </c>
      <c r="AU388" s="222" t="s">
        <v>76</v>
      </c>
      <c r="AV388" s="11" t="s">
        <v>76</v>
      </c>
      <c r="AW388" s="11" t="s">
        <v>30</v>
      </c>
      <c r="AX388" s="11" t="s">
        <v>67</v>
      </c>
      <c r="AY388" s="222" t="s">
        <v>133</v>
      </c>
    </row>
    <row r="389" s="12" customFormat="1">
      <c r="B389" s="223"/>
      <c r="C389" s="224"/>
      <c r="D389" s="213" t="s">
        <v>141</v>
      </c>
      <c r="E389" s="225" t="s">
        <v>1</v>
      </c>
      <c r="F389" s="226" t="s">
        <v>148</v>
      </c>
      <c r="G389" s="224"/>
      <c r="H389" s="227">
        <v>9.7219999999999995</v>
      </c>
      <c r="I389" s="228"/>
      <c r="J389" s="224"/>
      <c r="K389" s="224"/>
      <c r="L389" s="229"/>
      <c r="M389" s="230"/>
      <c r="N389" s="231"/>
      <c r="O389" s="231"/>
      <c r="P389" s="231"/>
      <c r="Q389" s="231"/>
      <c r="R389" s="231"/>
      <c r="S389" s="231"/>
      <c r="T389" s="232"/>
      <c r="AT389" s="233" t="s">
        <v>141</v>
      </c>
      <c r="AU389" s="233" t="s">
        <v>76</v>
      </c>
      <c r="AV389" s="12" t="s">
        <v>140</v>
      </c>
      <c r="AW389" s="12" t="s">
        <v>30</v>
      </c>
      <c r="AX389" s="12" t="s">
        <v>74</v>
      </c>
      <c r="AY389" s="233" t="s">
        <v>133</v>
      </c>
    </row>
    <row r="390" s="1" customFormat="1" ht="16.5" customHeight="1">
      <c r="B390" s="36"/>
      <c r="C390" s="199" t="s">
        <v>359</v>
      </c>
      <c r="D390" s="199" t="s">
        <v>135</v>
      </c>
      <c r="E390" s="200" t="s">
        <v>553</v>
      </c>
      <c r="F390" s="201" t="s">
        <v>554</v>
      </c>
      <c r="G390" s="202" t="s">
        <v>197</v>
      </c>
      <c r="H390" s="203">
        <v>112.033</v>
      </c>
      <c r="I390" s="204"/>
      <c r="J390" s="205">
        <f>ROUND(I390*H390,2)</f>
        <v>0</v>
      </c>
      <c r="K390" s="201" t="s">
        <v>139</v>
      </c>
      <c r="L390" s="41"/>
      <c r="M390" s="206" t="s">
        <v>1</v>
      </c>
      <c r="N390" s="207" t="s">
        <v>40</v>
      </c>
      <c r="O390" s="77"/>
      <c r="P390" s="208">
        <f>O390*H390</f>
        <v>0</v>
      </c>
      <c r="Q390" s="208">
        <v>0</v>
      </c>
      <c r="R390" s="208">
        <f>Q390*H390</f>
        <v>0</v>
      </c>
      <c r="S390" s="208">
        <v>0.058999999999999997</v>
      </c>
      <c r="T390" s="209">
        <f>S390*H390</f>
        <v>6.609947</v>
      </c>
      <c r="AR390" s="15" t="s">
        <v>140</v>
      </c>
      <c r="AT390" s="15" t="s">
        <v>135</v>
      </c>
      <c r="AU390" s="15" t="s">
        <v>76</v>
      </c>
      <c r="AY390" s="15" t="s">
        <v>133</v>
      </c>
      <c r="BE390" s="210">
        <f>IF(N390="základní",J390,0)</f>
        <v>0</v>
      </c>
      <c r="BF390" s="210">
        <f>IF(N390="snížená",J390,0)</f>
        <v>0</v>
      </c>
      <c r="BG390" s="210">
        <f>IF(N390="zákl. přenesená",J390,0)</f>
        <v>0</v>
      </c>
      <c r="BH390" s="210">
        <f>IF(N390="sníž. přenesená",J390,0)</f>
        <v>0</v>
      </c>
      <c r="BI390" s="210">
        <f>IF(N390="nulová",J390,0)</f>
        <v>0</v>
      </c>
      <c r="BJ390" s="15" t="s">
        <v>140</v>
      </c>
      <c r="BK390" s="210">
        <f>ROUND(I390*H390,2)</f>
        <v>0</v>
      </c>
      <c r="BL390" s="15" t="s">
        <v>140</v>
      </c>
      <c r="BM390" s="15" t="s">
        <v>557</v>
      </c>
    </row>
    <row r="391" s="11" customFormat="1">
      <c r="B391" s="211"/>
      <c r="C391" s="212"/>
      <c r="D391" s="213" t="s">
        <v>141</v>
      </c>
      <c r="E391" s="214" t="s">
        <v>1</v>
      </c>
      <c r="F391" s="215" t="s">
        <v>360</v>
      </c>
      <c r="G391" s="212"/>
      <c r="H391" s="216">
        <v>66.325000000000003</v>
      </c>
      <c r="I391" s="217"/>
      <c r="J391" s="212"/>
      <c r="K391" s="212"/>
      <c r="L391" s="218"/>
      <c r="M391" s="219"/>
      <c r="N391" s="220"/>
      <c r="O391" s="220"/>
      <c r="P391" s="220"/>
      <c r="Q391" s="220"/>
      <c r="R391" s="220"/>
      <c r="S391" s="220"/>
      <c r="T391" s="221"/>
      <c r="AT391" s="222" t="s">
        <v>141</v>
      </c>
      <c r="AU391" s="222" t="s">
        <v>76</v>
      </c>
      <c r="AV391" s="11" t="s">
        <v>76</v>
      </c>
      <c r="AW391" s="11" t="s">
        <v>30</v>
      </c>
      <c r="AX391" s="11" t="s">
        <v>67</v>
      </c>
      <c r="AY391" s="222" t="s">
        <v>133</v>
      </c>
    </row>
    <row r="392" s="11" customFormat="1">
      <c r="B392" s="211"/>
      <c r="C392" s="212"/>
      <c r="D392" s="213" t="s">
        <v>141</v>
      </c>
      <c r="E392" s="214" t="s">
        <v>1</v>
      </c>
      <c r="F392" s="215" t="s">
        <v>361</v>
      </c>
      <c r="G392" s="212"/>
      <c r="H392" s="216">
        <v>-5.0289999999999999</v>
      </c>
      <c r="I392" s="217"/>
      <c r="J392" s="212"/>
      <c r="K392" s="212"/>
      <c r="L392" s="218"/>
      <c r="M392" s="219"/>
      <c r="N392" s="220"/>
      <c r="O392" s="220"/>
      <c r="P392" s="220"/>
      <c r="Q392" s="220"/>
      <c r="R392" s="220"/>
      <c r="S392" s="220"/>
      <c r="T392" s="221"/>
      <c r="AT392" s="222" t="s">
        <v>141</v>
      </c>
      <c r="AU392" s="222" t="s">
        <v>76</v>
      </c>
      <c r="AV392" s="11" t="s">
        <v>76</v>
      </c>
      <c r="AW392" s="11" t="s">
        <v>30</v>
      </c>
      <c r="AX392" s="11" t="s">
        <v>67</v>
      </c>
      <c r="AY392" s="222" t="s">
        <v>133</v>
      </c>
    </row>
    <row r="393" s="11" customFormat="1">
      <c r="B393" s="211"/>
      <c r="C393" s="212"/>
      <c r="D393" s="213" t="s">
        <v>141</v>
      </c>
      <c r="E393" s="214" t="s">
        <v>1</v>
      </c>
      <c r="F393" s="215" t="s">
        <v>378</v>
      </c>
      <c r="G393" s="212"/>
      <c r="H393" s="216">
        <v>1.7949999999999999</v>
      </c>
      <c r="I393" s="217"/>
      <c r="J393" s="212"/>
      <c r="K393" s="212"/>
      <c r="L393" s="218"/>
      <c r="M393" s="219"/>
      <c r="N393" s="220"/>
      <c r="O393" s="220"/>
      <c r="P393" s="220"/>
      <c r="Q393" s="220"/>
      <c r="R393" s="220"/>
      <c r="S393" s="220"/>
      <c r="T393" s="221"/>
      <c r="AT393" s="222" t="s">
        <v>141</v>
      </c>
      <c r="AU393" s="222" t="s">
        <v>76</v>
      </c>
      <c r="AV393" s="11" t="s">
        <v>76</v>
      </c>
      <c r="AW393" s="11" t="s">
        <v>30</v>
      </c>
      <c r="AX393" s="11" t="s">
        <v>67</v>
      </c>
      <c r="AY393" s="222" t="s">
        <v>133</v>
      </c>
    </row>
    <row r="394" s="11" customFormat="1">
      <c r="B394" s="211"/>
      <c r="C394" s="212"/>
      <c r="D394" s="213" t="s">
        <v>141</v>
      </c>
      <c r="E394" s="214" t="s">
        <v>1</v>
      </c>
      <c r="F394" s="215" t="s">
        <v>379</v>
      </c>
      <c r="G394" s="212"/>
      <c r="H394" s="216">
        <v>0.371</v>
      </c>
      <c r="I394" s="217"/>
      <c r="J394" s="212"/>
      <c r="K394" s="212"/>
      <c r="L394" s="218"/>
      <c r="M394" s="219"/>
      <c r="N394" s="220"/>
      <c r="O394" s="220"/>
      <c r="P394" s="220"/>
      <c r="Q394" s="220"/>
      <c r="R394" s="220"/>
      <c r="S394" s="220"/>
      <c r="T394" s="221"/>
      <c r="AT394" s="222" t="s">
        <v>141</v>
      </c>
      <c r="AU394" s="222" t="s">
        <v>76</v>
      </c>
      <c r="AV394" s="11" t="s">
        <v>76</v>
      </c>
      <c r="AW394" s="11" t="s">
        <v>30</v>
      </c>
      <c r="AX394" s="11" t="s">
        <v>67</v>
      </c>
      <c r="AY394" s="222" t="s">
        <v>133</v>
      </c>
    </row>
    <row r="395" s="11" customFormat="1">
      <c r="B395" s="211"/>
      <c r="C395" s="212"/>
      <c r="D395" s="213" t="s">
        <v>141</v>
      </c>
      <c r="E395" s="214" t="s">
        <v>1</v>
      </c>
      <c r="F395" s="215" t="s">
        <v>380</v>
      </c>
      <c r="G395" s="212"/>
      <c r="H395" s="216">
        <v>0.49399999999999999</v>
      </c>
      <c r="I395" s="217"/>
      <c r="J395" s="212"/>
      <c r="K395" s="212"/>
      <c r="L395" s="218"/>
      <c r="M395" s="219"/>
      <c r="N395" s="220"/>
      <c r="O395" s="220"/>
      <c r="P395" s="220"/>
      <c r="Q395" s="220"/>
      <c r="R395" s="220"/>
      <c r="S395" s="220"/>
      <c r="T395" s="221"/>
      <c r="AT395" s="222" t="s">
        <v>141</v>
      </c>
      <c r="AU395" s="222" t="s">
        <v>76</v>
      </c>
      <c r="AV395" s="11" t="s">
        <v>76</v>
      </c>
      <c r="AW395" s="11" t="s">
        <v>30</v>
      </c>
      <c r="AX395" s="11" t="s">
        <v>67</v>
      </c>
      <c r="AY395" s="222" t="s">
        <v>133</v>
      </c>
    </row>
    <row r="396" s="11" customFormat="1">
      <c r="B396" s="211"/>
      <c r="C396" s="212"/>
      <c r="D396" s="213" t="s">
        <v>141</v>
      </c>
      <c r="E396" s="214" t="s">
        <v>1</v>
      </c>
      <c r="F396" s="215" t="s">
        <v>558</v>
      </c>
      <c r="G396" s="212"/>
      <c r="H396" s="216">
        <v>0.217</v>
      </c>
      <c r="I396" s="217"/>
      <c r="J396" s="212"/>
      <c r="K396" s="212"/>
      <c r="L396" s="218"/>
      <c r="M396" s="219"/>
      <c r="N396" s="220"/>
      <c r="O396" s="220"/>
      <c r="P396" s="220"/>
      <c r="Q396" s="220"/>
      <c r="R396" s="220"/>
      <c r="S396" s="220"/>
      <c r="T396" s="221"/>
      <c r="AT396" s="222" t="s">
        <v>141</v>
      </c>
      <c r="AU396" s="222" t="s">
        <v>76</v>
      </c>
      <c r="AV396" s="11" t="s">
        <v>76</v>
      </c>
      <c r="AW396" s="11" t="s">
        <v>30</v>
      </c>
      <c r="AX396" s="11" t="s">
        <v>67</v>
      </c>
      <c r="AY396" s="222" t="s">
        <v>133</v>
      </c>
    </row>
    <row r="397" s="11" customFormat="1">
      <c r="B397" s="211"/>
      <c r="C397" s="212"/>
      <c r="D397" s="213" t="s">
        <v>141</v>
      </c>
      <c r="E397" s="214" t="s">
        <v>1</v>
      </c>
      <c r="F397" s="215" t="s">
        <v>559</v>
      </c>
      <c r="G397" s="212"/>
      <c r="H397" s="216">
        <v>40.799999999999997</v>
      </c>
      <c r="I397" s="217"/>
      <c r="J397" s="212"/>
      <c r="K397" s="212"/>
      <c r="L397" s="218"/>
      <c r="M397" s="219"/>
      <c r="N397" s="220"/>
      <c r="O397" s="220"/>
      <c r="P397" s="220"/>
      <c r="Q397" s="220"/>
      <c r="R397" s="220"/>
      <c r="S397" s="220"/>
      <c r="T397" s="221"/>
      <c r="AT397" s="222" t="s">
        <v>141</v>
      </c>
      <c r="AU397" s="222" t="s">
        <v>76</v>
      </c>
      <c r="AV397" s="11" t="s">
        <v>76</v>
      </c>
      <c r="AW397" s="11" t="s">
        <v>30</v>
      </c>
      <c r="AX397" s="11" t="s">
        <v>67</v>
      </c>
      <c r="AY397" s="222" t="s">
        <v>133</v>
      </c>
    </row>
    <row r="398" s="11" customFormat="1">
      <c r="B398" s="211"/>
      <c r="C398" s="212"/>
      <c r="D398" s="213" t="s">
        <v>141</v>
      </c>
      <c r="E398" s="214" t="s">
        <v>1</v>
      </c>
      <c r="F398" s="215" t="s">
        <v>560</v>
      </c>
      <c r="G398" s="212"/>
      <c r="H398" s="216">
        <v>-0.95999999999999996</v>
      </c>
      <c r="I398" s="217"/>
      <c r="J398" s="212"/>
      <c r="K398" s="212"/>
      <c r="L398" s="218"/>
      <c r="M398" s="219"/>
      <c r="N398" s="220"/>
      <c r="O398" s="220"/>
      <c r="P398" s="220"/>
      <c r="Q398" s="220"/>
      <c r="R398" s="220"/>
      <c r="S398" s="220"/>
      <c r="T398" s="221"/>
      <c r="AT398" s="222" t="s">
        <v>141</v>
      </c>
      <c r="AU398" s="222" t="s">
        <v>76</v>
      </c>
      <c r="AV398" s="11" t="s">
        <v>76</v>
      </c>
      <c r="AW398" s="11" t="s">
        <v>30</v>
      </c>
      <c r="AX398" s="11" t="s">
        <v>67</v>
      </c>
      <c r="AY398" s="222" t="s">
        <v>133</v>
      </c>
    </row>
    <row r="399" s="11" customFormat="1">
      <c r="B399" s="211"/>
      <c r="C399" s="212"/>
      <c r="D399" s="213" t="s">
        <v>141</v>
      </c>
      <c r="E399" s="214" t="s">
        <v>1</v>
      </c>
      <c r="F399" s="215" t="s">
        <v>561</v>
      </c>
      <c r="G399" s="212"/>
      <c r="H399" s="216">
        <v>8.0199999999999996</v>
      </c>
      <c r="I399" s="217"/>
      <c r="J399" s="212"/>
      <c r="K399" s="212"/>
      <c r="L399" s="218"/>
      <c r="M399" s="219"/>
      <c r="N399" s="220"/>
      <c r="O399" s="220"/>
      <c r="P399" s="220"/>
      <c r="Q399" s="220"/>
      <c r="R399" s="220"/>
      <c r="S399" s="220"/>
      <c r="T399" s="221"/>
      <c r="AT399" s="222" t="s">
        <v>141</v>
      </c>
      <c r="AU399" s="222" t="s">
        <v>76</v>
      </c>
      <c r="AV399" s="11" t="s">
        <v>76</v>
      </c>
      <c r="AW399" s="11" t="s">
        <v>30</v>
      </c>
      <c r="AX399" s="11" t="s">
        <v>67</v>
      </c>
      <c r="AY399" s="222" t="s">
        <v>133</v>
      </c>
    </row>
    <row r="400" s="12" customFormat="1">
      <c r="B400" s="223"/>
      <c r="C400" s="224"/>
      <c r="D400" s="213" t="s">
        <v>141</v>
      </c>
      <c r="E400" s="225" t="s">
        <v>1</v>
      </c>
      <c r="F400" s="226" t="s">
        <v>148</v>
      </c>
      <c r="G400" s="224"/>
      <c r="H400" s="227">
        <v>112.033</v>
      </c>
      <c r="I400" s="228"/>
      <c r="J400" s="224"/>
      <c r="K400" s="224"/>
      <c r="L400" s="229"/>
      <c r="M400" s="230"/>
      <c r="N400" s="231"/>
      <c r="O400" s="231"/>
      <c r="P400" s="231"/>
      <c r="Q400" s="231"/>
      <c r="R400" s="231"/>
      <c r="S400" s="231"/>
      <c r="T400" s="232"/>
      <c r="AT400" s="233" t="s">
        <v>141</v>
      </c>
      <c r="AU400" s="233" t="s">
        <v>76</v>
      </c>
      <c r="AV400" s="12" t="s">
        <v>140</v>
      </c>
      <c r="AW400" s="12" t="s">
        <v>30</v>
      </c>
      <c r="AX400" s="12" t="s">
        <v>74</v>
      </c>
      <c r="AY400" s="233" t="s">
        <v>133</v>
      </c>
    </row>
    <row r="401" s="10" customFormat="1" ht="22.8" customHeight="1">
      <c r="B401" s="183"/>
      <c r="C401" s="184"/>
      <c r="D401" s="185" t="s">
        <v>66</v>
      </c>
      <c r="E401" s="197" t="s">
        <v>562</v>
      </c>
      <c r="F401" s="197" t="s">
        <v>563</v>
      </c>
      <c r="G401" s="184"/>
      <c r="H401" s="184"/>
      <c r="I401" s="187"/>
      <c r="J401" s="198">
        <f>BK401</f>
        <v>0</v>
      </c>
      <c r="K401" s="184"/>
      <c r="L401" s="189"/>
      <c r="M401" s="190"/>
      <c r="N401" s="191"/>
      <c r="O401" s="191"/>
      <c r="P401" s="192">
        <f>SUM(P402:P405)</f>
        <v>0</v>
      </c>
      <c r="Q401" s="191"/>
      <c r="R401" s="192">
        <f>SUM(R402:R405)</f>
        <v>1.0426911999999999</v>
      </c>
      <c r="S401" s="191"/>
      <c r="T401" s="193">
        <f>SUM(T402:T405)</f>
        <v>0</v>
      </c>
      <c r="AR401" s="194" t="s">
        <v>74</v>
      </c>
      <c r="AT401" s="195" t="s">
        <v>66</v>
      </c>
      <c r="AU401" s="195" t="s">
        <v>74</v>
      </c>
      <c r="AY401" s="194" t="s">
        <v>133</v>
      </c>
      <c r="BK401" s="196">
        <f>SUM(BK402:BK405)</f>
        <v>0</v>
      </c>
    </row>
    <row r="402" s="1" customFormat="1" ht="16.5" customHeight="1">
      <c r="B402" s="36"/>
      <c r="C402" s="199" t="s">
        <v>564</v>
      </c>
      <c r="D402" s="199" t="s">
        <v>135</v>
      </c>
      <c r="E402" s="200" t="s">
        <v>565</v>
      </c>
      <c r="F402" s="201" t="s">
        <v>566</v>
      </c>
      <c r="G402" s="202" t="s">
        <v>138</v>
      </c>
      <c r="H402" s="203">
        <v>0.46000000000000002</v>
      </c>
      <c r="I402" s="204"/>
      <c r="J402" s="205">
        <f>ROUND(I402*H402,2)</f>
        <v>0</v>
      </c>
      <c r="K402" s="201" t="s">
        <v>139</v>
      </c>
      <c r="L402" s="41"/>
      <c r="M402" s="206" t="s">
        <v>1</v>
      </c>
      <c r="N402" s="207" t="s">
        <v>40</v>
      </c>
      <c r="O402" s="77"/>
      <c r="P402" s="208">
        <f>O402*H402</f>
        <v>0</v>
      </c>
      <c r="Q402" s="208">
        <v>2.2667199999999998</v>
      </c>
      <c r="R402" s="208">
        <f>Q402*H402</f>
        <v>1.0426911999999999</v>
      </c>
      <c r="S402" s="208">
        <v>0</v>
      </c>
      <c r="T402" s="209">
        <f>S402*H402</f>
        <v>0</v>
      </c>
      <c r="AR402" s="15" t="s">
        <v>140</v>
      </c>
      <c r="AT402" s="15" t="s">
        <v>135</v>
      </c>
      <c r="AU402" s="15" t="s">
        <v>76</v>
      </c>
      <c r="AY402" s="15" t="s">
        <v>133</v>
      </c>
      <c r="BE402" s="210">
        <f>IF(N402="základní",J402,0)</f>
        <v>0</v>
      </c>
      <c r="BF402" s="210">
        <f>IF(N402="snížená",J402,0)</f>
        <v>0</v>
      </c>
      <c r="BG402" s="210">
        <f>IF(N402="zákl. přenesená",J402,0)</f>
        <v>0</v>
      </c>
      <c r="BH402" s="210">
        <f>IF(N402="sníž. přenesená",J402,0)</f>
        <v>0</v>
      </c>
      <c r="BI402" s="210">
        <f>IF(N402="nulová",J402,0)</f>
        <v>0</v>
      </c>
      <c r="BJ402" s="15" t="s">
        <v>140</v>
      </c>
      <c r="BK402" s="210">
        <f>ROUND(I402*H402,2)</f>
        <v>0</v>
      </c>
      <c r="BL402" s="15" t="s">
        <v>140</v>
      </c>
      <c r="BM402" s="15" t="s">
        <v>567</v>
      </c>
    </row>
    <row r="403" s="11" customFormat="1">
      <c r="B403" s="211"/>
      <c r="C403" s="212"/>
      <c r="D403" s="213" t="s">
        <v>141</v>
      </c>
      <c r="E403" s="214" t="s">
        <v>1</v>
      </c>
      <c r="F403" s="215" t="s">
        <v>568</v>
      </c>
      <c r="G403" s="212"/>
      <c r="H403" s="216">
        <v>0.40000000000000002</v>
      </c>
      <c r="I403" s="217"/>
      <c r="J403" s="212"/>
      <c r="K403" s="212"/>
      <c r="L403" s="218"/>
      <c r="M403" s="219"/>
      <c r="N403" s="220"/>
      <c r="O403" s="220"/>
      <c r="P403" s="220"/>
      <c r="Q403" s="220"/>
      <c r="R403" s="220"/>
      <c r="S403" s="220"/>
      <c r="T403" s="221"/>
      <c r="AT403" s="222" t="s">
        <v>141</v>
      </c>
      <c r="AU403" s="222" t="s">
        <v>76</v>
      </c>
      <c r="AV403" s="11" t="s">
        <v>76</v>
      </c>
      <c r="AW403" s="11" t="s">
        <v>30</v>
      </c>
      <c r="AX403" s="11" t="s">
        <v>67</v>
      </c>
      <c r="AY403" s="222" t="s">
        <v>133</v>
      </c>
    </row>
    <row r="404" s="11" customFormat="1">
      <c r="B404" s="211"/>
      <c r="C404" s="212"/>
      <c r="D404" s="213" t="s">
        <v>141</v>
      </c>
      <c r="E404" s="214" t="s">
        <v>1</v>
      </c>
      <c r="F404" s="215" t="s">
        <v>569</v>
      </c>
      <c r="G404" s="212"/>
      <c r="H404" s="216">
        <v>0.059999999999999998</v>
      </c>
      <c r="I404" s="217"/>
      <c r="J404" s="212"/>
      <c r="K404" s="212"/>
      <c r="L404" s="218"/>
      <c r="M404" s="219"/>
      <c r="N404" s="220"/>
      <c r="O404" s="220"/>
      <c r="P404" s="220"/>
      <c r="Q404" s="220"/>
      <c r="R404" s="220"/>
      <c r="S404" s="220"/>
      <c r="T404" s="221"/>
      <c r="AT404" s="222" t="s">
        <v>141</v>
      </c>
      <c r="AU404" s="222" t="s">
        <v>76</v>
      </c>
      <c r="AV404" s="11" t="s">
        <v>76</v>
      </c>
      <c r="AW404" s="11" t="s">
        <v>30</v>
      </c>
      <c r="AX404" s="11" t="s">
        <v>67</v>
      </c>
      <c r="AY404" s="222" t="s">
        <v>133</v>
      </c>
    </row>
    <row r="405" s="12" customFormat="1">
      <c r="B405" s="223"/>
      <c r="C405" s="224"/>
      <c r="D405" s="213" t="s">
        <v>141</v>
      </c>
      <c r="E405" s="225" t="s">
        <v>1</v>
      </c>
      <c r="F405" s="226" t="s">
        <v>148</v>
      </c>
      <c r="G405" s="224"/>
      <c r="H405" s="227">
        <v>0.46000000000000002</v>
      </c>
      <c r="I405" s="228"/>
      <c r="J405" s="224"/>
      <c r="K405" s="224"/>
      <c r="L405" s="229"/>
      <c r="M405" s="230"/>
      <c r="N405" s="231"/>
      <c r="O405" s="231"/>
      <c r="P405" s="231"/>
      <c r="Q405" s="231"/>
      <c r="R405" s="231"/>
      <c r="S405" s="231"/>
      <c r="T405" s="232"/>
      <c r="AT405" s="233" t="s">
        <v>141</v>
      </c>
      <c r="AU405" s="233" t="s">
        <v>76</v>
      </c>
      <c r="AV405" s="12" t="s">
        <v>140</v>
      </c>
      <c r="AW405" s="12" t="s">
        <v>30</v>
      </c>
      <c r="AX405" s="12" t="s">
        <v>74</v>
      </c>
      <c r="AY405" s="233" t="s">
        <v>133</v>
      </c>
    </row>
    <row r="406" s="10" customFormat="1" ht="22.8" customHeight="1">
      <c r="B406" s="183"/>
      <c r="C406" s="184"/>
      <c r="D406" s="185" t="s">
        <v>66</v>
      </c>
      <c r="E406" s="197" t="s">
        <v>570</v>
      </c>
      <c r="F406" s="197" t="s">
        <v>571</v>
      </c>
      <c r="G406" s="184"/>
      <c r="H406" s="184"/>
      <c r="I406" s="187"/>
      <c r="J406" s="198">
        <f>BK406</f>
        <v>0</v>
      </c>
      <c r="K406" s="184"/>
      <c r="L406" s="189"/>
      <c r="M406" s="190"/>
      <c r="N406" s="191"/>
      <c r="O406" s="191"/>
      <c r="P406" s="192">
        <f>P407</f>
        <v>0</v>
      </c>
      <c r="Q406" s="191"/>
      <c r="R406" s="192">
        <f>R407</f>
        <v>0.0062600000000000008</v>
      </c>
      <c r="S406" s="191"/>
      <c r="T406" s="193">
        <f>T407</f>
        <v>0</v>
      </c>
      <c r="AR406" s="194" t="s">
        <v>74</v>
      </c>
      <c r="AT406" s="195" t="s">
        <v>66</v>
      </c>
      <c r="AU406" s="195" t="s">
        <v>74</v>
      </c>
      <c r="AY406" s="194" t="s">
        <v>133</v>
      </c>
      <c r="BK406" s="196">
        <f>BK407</f>
        <v>0</v>
      </c>
    </row>
    <row r="407" s="1" customFormat="1" ht="16.5" customHeight="1">
      <c r="B407" s="36"/>
      <c r="C407" s="199" t="s">
        <v>367</v>
      </c>
      <c r="D407" s="199" t="s">
        <v>135</v>
      </c>
      <c r="E407" s="200" t="s">
        <v>572</v>
      </c>
      <c r="F407" s="201" t="s">
        <v>573</v>
      </c>
      <c r="G407" s="202" t="s">
        <v>197</v>
      </c>
      <c r="H407" s="203">
        <v>156.5</v>
      </c>
      <c r="I407" s="204"/>
      <c r="J407" s="205">
        <f>ROUND(I407*H407,2)</f>
        <v>0</v>
      </c>
      <c r="K407" s="201" t="s">
        <v>139</v>
      </c>
      <c r="L407" s="41"/>
      <c r="M407" s="206" t="s">
        <v>1</v>
      </c>
      <c r="N407" s="207" t="s">
        <v>40</v>
      </c>
      <c r="O407" s="77"/>
      <c r="P407" s="208">
        <f>O407*H407</f>
        <v>0</v>
      </c>
      <c r="Q407" s="208">
        <v>4.0000000000000003E-05</v>
      </c>
      <c r="R407" s="208">
        <f>Q407*H407</f>
        <v>0.0062600000000000008</v>
      </c>
      <c r="S407" s="208">
        <v>0</v>
      </c>
      <c r="T407" s="209">
        <f>S407*H407</f>
        <v>0</v>
      </c>
      <c r="AR407" s="15" t="s">
        <v>140</v>
      </c>
      <c r="AT407" s="15" t="s">
        <v>135</v>
      </c>
      <c r="AU407" s="15" t="s">
        <v>76</v>
      </c>
      <c r="AY407" s="15" t="s">
        <v>133</v>
      </c>
      <c r="BE407" s="210">
        <f>IF(N407="základní",J407,0)</f>
        <v>0</v>
      </c>
      <c r="BF407" s="210">
        <f>IF(N407="snížená",J407,0)</f>
        <v>0</v>
      </c>
      <c r="BG407" s="210">
        <f>IF(N407="zákl. přenesená",J407,0)</f>
        <v>0</v>
      </c>
      <c r="BH407" s="210">
        <f>IF(N407="sníž. přenesená",J407,0)</f>
        <v>0</v>
      </c>
      <c r="BI407" s="210">
        <f>IF(N407="nulová",J407,0)</f>
        <v>0</v>
      </c>
      <c r="BJ407" s="15" t="s">
        <v>140</v>
      </c>
      <c r="BK407" s="210">
        <f>ROUND(I407*H407,2)</f>
        <v>0</v>
      </c>
      <c r="BL407" s="15" t="s">
        <v>140</v>
      </c>
      <c r="BM407" s="15" t="s">
        <v>574</v>
      </c>
    </row>
    <row r="408" s="10" customFormat="1" ht="22.8" customHeight="1">
      <c r="B408" s="183"/>
      <c r="C408" s="184"/>
      <c r="D408" s="185" t="s">
        <v>66</v>
      </c>
      <c r="E408" s="197" t="s">
        <v>399</v>
      </c>
      <c r="F408" s="197" t="s">
        <v>575</v>
      </c>
      <c r="G408" s="184"/>
      <c r="H408" s="184"/>
      <c r="I408" s="187"/>
      <c r="J408" s="198">
        <f>BK408</f>
        <v>0</v>
      </c>
      <c r="K408" s="184"/>
      <c r="L408" s="189"/>
      <c r="M408" s="190"/>
      <c r="N408" s="191"/>
      <c r="O408" s="191"/>
      <c r="P408" s="192">
        <f>SUM(P409:P427)</f>
        <v>0</v>
      </c>
      <c r="Q408" s="191"/>
      <c r="R408" s="192">
        <f>SUM(R409:R427)</f>
        <v>0</v>
      </c>
      <c r="S408" s="191"/>
      <c r="T408" s="193">
        <f>SUM(T409:T427)</f>
        <v>25.458683000000004</v>
      </c>
      <c r="AR408" s="194" t="s">
        <v>74</v>
      </c>
      <c r="AT408" s="195" t="s">
        <v>66</v>
      </c>
      <c r="AU408" s="195" t="s">
        <v>74</v>
      </c>
      <c r="AY408" s="194" t="s">
        <v>133</v>
      </c>
      <c r="BK408" s="196">
        <f>SUM(BK409:BK427)</f>
        <v>0</v>
      </c>
    </row>
    <row r="409" s="1" customFormat="1" ht="16.5" customHeight="1">
      <c r="B409" s="36"/>
      <c r="C409" s="199" t="s">
        <v>576</v>
      </c>
      <c r="D409" s="199" t="s">
        <v>135</v>
      </c>
      <c r="E409" s="200" t="s">
        <v>577</v>
      </c>
      <c r="F409" s="201" t="s">
        <v>578</v>
      </c>
      <c r="G409" s="202" t="s">
        <v>138</v>
      </c>
      <c r="H409" s="203">
        <v>1.079</v>
      </c>
      <c r="I409" s="204"/>
      <c r="J409" s="205">
        <f>ROUND(I409*H409,2)</f>
        <v>0</v>
      </c>
      <c r="K409" s="201" t="s">
        <v>139</v>
      </c>
      <c r="L409" s="41"/>
      <c r="M409" s="206" t="s">
        <v>1</v>
      </c>
      <c r="N409" s="207" t="s">
        <v>40</v>
      </c>
      <c r="O409" s="77"/>
      <c r="P409" s="208">
        <f>O409*H409</f>
        <v>0</v>
      </c>
      <c r="Q409" s="208">
        <v>0</v>
      </c>
      <c r="R409" s="208">
        <f>Q409*H409</f>
        <v>0</v>
      </c>
      <c r="S409" s="208">
        <v>2.2000000000000002</v>
      </c>
      <c r="T409" s="209">
        <f>S409*H409</f>
        <v>2.3738000000000001</v>
      </c>
      <c r="AR409" s="15" t="s">
        <v>140</v>
      </c>
      <c r="AT409" s="15" t="s">
        <v>135</v>
      </c>
      <c r="AU409" s="15" t="s">
        <v>76</v>
      </c>
      <c r="AY409" s="15" t="s">
        <v>133</v>
      </c>
      <c r="BE409" s="210">
        <f>IF(N409="základní",J409,0)</f>
        <v>0</v>
      </c>
      <c r="BF409" s="210">
        <f>IF(N409="snížená",J409,0)</f>
        <v>0</v>
      </c>
      <c r="BG409" s="210">
        <f>IF(N409="zákl. přenesená",J409,0)</f>
        <v>0</v>
      </c>
      <c r="BH409" s="210">
        <f>IF(N409="sníž. přenesená",J409,0)</f>
        <v>0</v>
      </c>
      <c r="BI409" s="210">
        <f>IF(N409="nulová",J409,0)</f>
        <v>0</v>
      </c>
      <c r="BJ409" s="15" t="s">
        <v>140</v>
      </c>
      <c r="BK409" s="210">
        <f>ROUND(I409*H409,2)</f>
        <v>0</v>
      </c>
      <c r="BL409" s="15" t="s">
        <v>140</v>
      </c>
      <c r="BM409" s="15" t="s">
        <v>579</v>
      </c>
    </row>
    <row r="410" s="11" customFormat="1">
      <c r="B410" s="211"/>
      <c r="C410" s="212"/>
      <c r="D410" s="213" t="s">
        <v>141</v>
      </c>
      <c r="E410" s="214" t="s">
        <v>1</v>
      </c>
      <c r="F410" s="215" t="s">
        <v>580</v>
      </c>
      <c r="G410" s="212"/>
      <c r="H410" s="216">
        <v>0.80000000000000004</v>
      </c>
      <c r="I410" s="217"/>
      <c r="J410" s="212"/>
      <c r="K410" s="212"/>
      <c r="L410" s="218"/>
      <c r="M410" s="219"/>
      <c r="N410" s="220"/>
      <c r="O410" s="220"/>
      <c r="P410" s="220"/>
      <c r="Q410" s="220"/>
      <c r="R410" s="220"/>
      <c r="S410" s="220"/>
      <c r="T410" s="221"/>
      <c r="AT410" s="222" t="s">
        <v>141</v>
      </c>
      <c r="AU410" s="222" t="s">
        <v>76</v>
      </c>
      <c r="AV410" s="11" t="s">
        <v>76</v>
      </c>
      <c r="AW410" s="11" t="s">
        <v>30</v>
      </c>
      <c r="AX410" s="11" t="s">
        <v>67</v>
      </c>
      <c r="AY410" s="222" t="s">
        <v>133</v>
      </c>
    </row>
    <row r="411" s="11" customFormat="1">
      <c r="B411" s="211"/>
      <c r="C411" s="212"/>
      <c r="D411" s="213" t="s">
        <v>141</v>
      </c>
      <c r="E411" s="214" t="s">
        <v>1</v>
      </c>
      <c r="F411" s="215" t="s">
        <v>581</v>
      </c>
      <c r="G411" s="212"/>
      <c r="H411" s="216">
        <v>0.27900000000000003</v>
      </c>
      <c r="I411" s="217"/>
      <c r="J411" s="212"/>
      <c r="K411" s="212"/>
      <c r="L411" s="218"/>
      <c r="M411" s="219"/>
      <c r="N411" s="220"/>
      <c r="O411" s="220"/>
      <c r="P411" s="220"/>
      <c r="Q411" s="220"/>
      <c r="R411" s="220"/>
      <c r="S411" s="220"/>
      <c r="T411" s="221"/>
      <c r="AT411" s="222" t="s">
        <v>141</v>
      </c>
      <c r="AU411" s="222" t="s">
        <v>76</v>
      </c>
      <c r="AV411" s="11" t="s">
        <v>76</v>
      </c>
      <c r="AW411" s="11" t="s">
        <v>30</v>
      </c>
      <c r="AX411" s="11" t="s">
        <v>67</v>
      </c>
      <c r="AY411" s="222" t="s">
        <v>133</v>
      </c>
    </row>
    <row r="412" s="12" customFormat="1">
      <c r="B412" s="223"/>
      <c r="C412" s="224"/>
      <c r="D412" s="213" t="s">
        <v>141</v>
      </c>
      <c r="E412" s="225" t="s">
        <v>1</v>
      </c>
      <c r="F412" s="226" t="s">
        <v>148</v>
      </c>
      <c r="G412" s="224"/>
      <c r="H412" s="227">
        <v>1.079</v>
      </c>
      <c r="I412" s="228"/>
      <c r="J412" s="224"/>
      <c r="K412" s="224"/>
      <c r="L412" s="229"/>
      <c r="M412" s="230"/>
      <c r="N412" s="231"/>
      <c r="O412" s="231"/>
      <c r="P412" s="231"/>
      <c r="Q412" s="231"/>
      <c r="R412" s="231"/>
      <c r="S412" s="231"/>
      <c r="T412" s="232"/>
      <c r="AT412" s="233" t="s">
        <v>141</v>
      </c>
      <c r="AU412" s="233" t="s">
        <v>76</v>
      </c>
      <c r="AV412" s="12" t="s">
        <v>140</v>
      </c>
      <c r="AW412" s="12" t="s">
        <v>30</v>
      </c>
      <c r="AX412" s="12" t="s">
        <v>74</v>
      </c>
      <c r="AY412" s="233" t="s">
        <v>133</v>
      </c>
    </row>
    <row r="413" s="1" customFormat="1" ht="16.5" customHeight="1">
      <c r="B413" s="36"/>
      <c r="C413" s="199" t="s">
        <v>371</v>
      </c>
      <c r="D413" s="199" t="s">
        <v>135</v>
      </c>
      <c r="E413" s="200" t="s">
        <v>582</v>
      </c>
      <c r="F413" s="201" t="s">
        <v>583</v>
      </c>
      <c r="G413" s="202" t="s">
        <v>215</v>
      </c>
      <c r="H413" s="203">
        <v>2</v>
      </c>
      <c r="I413" s="204"/>
      <c r="J413" s="205">
        <f>ROUND(I413*H413,2)</f>
        <v>0</v>
      </c>
      <c r="K413" s="201" t="s">
        <v>1</v>
      </c>
      <c r="L413" s="41"/>
      <c r="M413" s="206" t="s">
        <v>1</v>
      </c>
      <c r="N413" s="207" t="s">
        <v>40</v>
      </c>
      <c r="O413" s="77"/>
      <c r="P413" s="208">
        <f>O413*H413</f>
        <v>0</v>
      </c>
      <c r="Q413" s="208">
        <v>0</v>
      </c>
      <c r="R413" s="208">
        <f>Q413*H413</f>
        <v>0</v>
      </c>
      <c r="S413" s="208">
        <v>0</v>
      </c>
      <c r="T413" s="209">
        <f>S413*H413</f>
        <v>0</v>
      </c>
      <c r="AR413" s="15" t="s">
        <v>140</v>
      </c>
      <c r="AT413" s="15" t="s">
        <v>135</v>
      </c>
      <c r="AU413" s="15" t="s">
        <v>76</v>
      </c>
      <c r="AY413" s="15" t="s">
        <v>133</v>
      </c>
      <c r="BE413" s="210">
        <f>IF(N413="základní",J413,0)</f>
        <v>0</v>
      </c>
      <c r="BF413" s="210">
        <f>IF(N413="snížená",J413,0)</f>
        <v>0</v>
      </c>
      <c r="BG413" s="210">
        <f>IF(N413="zákl. přenesená",J413,0)</f>
        <v>0</v>
      </c>
      <c r="BH413" s="210">
        <f>IF(N413="sníž. přenesená",J413,0)</f>
        <v>0</v>
      </c>
      <c r="BI413" s="210">
        <f>IF(N413="nulová",J413,0)</f>
        <v>0</v>
      </c>
      <c r="BJ413" s="15" t="s">
        <v>140</v>
      </c>
      <c r="BK413" s="210">
        <f>ROUND(I413*H413,2)</f>
        <v>0</v>
      </c>
      <c r="BL413" s="15" t="s">
        <v>140</v>
      </c>
      <c r="BM413" s="15" t="s">
        <v>584</v>
      </c>
    </row>
    <row r="414" s="1" customFormat="1" ht="16.5" customHeight="1">
      <c r="B414" s="36"/>
      <c r="C414" s="199" t="s">
        <v>585</v>
      </c>
      <c r="D414" s="199" t="s">
        <v>135</v>
      </c>
      <c r="E414" s="200" t="s">
        <v>586</v>
      </c>
      <c r="F414" s="201" t="s">
        <v>587</v>
      </c>
      <c r="G414" s="202" t="s">
        <v>197</v>
      </c>
      <c r="H414" s="203">
        <v>6.2400000000000002</v>
      </c>
      <c r="I414" s="204"/>
      <c r="J414" s="205">
        <f>ROUND(I414*H414,2)</f>
        <v>0</v>
      </c>
      <c r="K414" s="201" t="s">
        <v>139</v>
      </c>
      <c r="L414" s="41"/>
      <c r="M414" s="206" t="s">
        <v>1</v>
      </c>
      <c r="N414" s="207" t="s">
        <v>40</v>
      </c>
      <c r="O414" s="77"/>
      <c r="P414" s="208">
        <f>O414*H414</f>
        <v>0</v>
      </c>
      <c r="Q414" s="208">
        <v>0</v>
      </c>
      <c r="R414" s="208">
        <f>Q414*H414</f>
        <v>0</v>
      </c>
      <c r="S414" s="208">
        <v>0.062</v>
      </c>
      <c r="T414" s="209">
        <f>S414*H414</f>
        <v>0.38688</v>
      </c>
      <c r="AR414" s="15" t="s">
        <v>140</v>
      </c>
      <c r="AT414" s="15" t="s">
        <v>135</v>
      </c>
      <c r="AU414" s="15" t="s">
        <v>76</v>
      </c>
      <c r="AY414" s="15" t="s">
        <v>133</v>
      </c>
      <c r="BE414" s="210">
        <f>IF(N414="základní",J414,0)</f>
        <v>0</v>
      </c>
      <c r="BF414" s="210">
        <f>IF(N414="snížená",J414,0)</f>
        <v>0</v>
      </c>
      <c r="BG414" s="210">
        <f>IF(N414="zákl. přenesená",J414,0)</f>
        <v>0</v>
      </c>
      <c r="BH414" s="210">
        <f>IF(N414="sníž. přenesená",J414,0)</f>
        <v>0</v>
      </c>
      <c r="BI414" s="210">
        <f>IF(N414="nulová",J414,0)</f>
        <v>0</v>
      </c>
      <c r="BJ414" s="15" t="s">
        <v>140</v>
      </c>
      <c r="BK414" s="210">
        <f>ROUND(I414*H414,2)</f>
        <v>0</v>
      </c>
      <c r="BL414" s="15" t="s">
        <v>140</v>
      </c>
      <c r="BM414" s="15" t="s">
        <v>588</v>
      </c>
    </row>
    <row r="415" s="11" customFormat="1">
      <c r="B415" s="211"/>
      <c r="C415" s="212"/>
      <c r="D415" s="213" t="s">
        <v>141</v>
      </c>
      <c r="E415" s="214" t="s">
        <v>1</v>
      </c>
      <c r="F415" s="215" t="s">
        <v>589</v>
      </c>
      <c r="G415" s="212"/>
      <c r="H415" s="216">
        <v>1.44</v>
      </c>
      <c r="I415" s="217"/>
      <c r="J415" s="212"/>
      <c r="K415" s="212"/>
      <c r="L415" s="218"/>
      <c r="M415" s="219"/>
      <c r="N415" s="220"/>
      <c r="O415" s="220"/>
      <c r="P415" s="220"/>
      <c r="Q415" s="220"/>
      <c r="R415" s="220"/>
      <c r="S415" s="220"/>
      <c r="T415" s="221"/>
      <c r="AT415" s="222" t="s">
        <v>141</v>
      </c>
      <c r="AU415" s="222" t="s">
        <v>76</v>
      </c>
      <c r="AV415" s="11" t="s">
        <v>76</v>
      </c>
      <c r="AW415" s="11" t="s">
        <v>30</v>
      </c>
      <c r="AX415" s="11" t="s">
        <v>67</v>
      </c>
      <c r="AY415" s="222" t="s">
        <v>133</v>
      </c>
    </row>
    <row r="416" s="11" customFormat="1">
      <c r="B416" s="211"/>
      <c r="C416" s="212"/>
      <c r="D416" s="213" t="s">
        <v>141</v>
      </c>
      <c r="E416" s="214" t="s">
        <v>1</v>
      </c>
      <c r="F416" s="215" t="s">
        <v>590</v>
      </c>
      <c r="G416" s="212"/>
      <c r="H416" s="216">
        <v>4.7999999999999998</v>
      </c>
      <c r="I416" s="217"/>
      <c r="J416" s="212"/>
      <c r="K416" s="212"/>
      <c r="L416" s="218"/>
      <c r="M416" s="219"/>
      <c r="N416" s="220"/>
      <c r="O416" s="220"/>
      <c r="P416" s="220"/>
      <c r="Q416" s="220"/>
      <c r="R416" s="220"/>
      <c r="S416" s="220"/>
      <c r="T416" s="221"/>
      <c r="AT416" s="222" t="s">
        <v>141</v>
      </c>
      <c r="AU416" s="222" t="s">
        <v>76</v>
      </c>
      <c r="AV416" s="11" t="s">
        <v>76</v>
      </c>
      <c r="AW416" s="11" t="s">
        <v>30</v>
      </c>
      <c r="AX416" s="11" t="s">
        <v>67</v>
      </c>
      <c r="AY416" s="222" t="s">
        <v>133</v>
      </c>
    </row>
    <row r="417" s="12" customFormat="1">
      <c r="B417" s="223"/>
      <c r="C417" s="224"/>
      <c r="D417" s="213" t="s">
        <v>141</v>
      </c>
      <c r="E417" s="225" t="s">
        <v>1</v>
      </c>
      <c r="F417" s="226" t="s">
        <v>148</v>
      </c>
      <c r="G417" s="224"/>
      <c r="H417" s="227">
        <v>6.2400000000000002</v>
      </c>
      <c r="I417" s="228"/>
      <c r="J417" s="224"/>
      <c r="K417" s="224"/>
      <c r="L417" s="229"/>
      <c r="M417" s="230"/>
      <c r="N417" s="231"/>
      <c r="O417" s="231"/>
      <c r="P417" s="231"/>
      <c r="Q417" s="231"/>
      <c r="R417" s="231"/>
      <c r="S417" s="231"/>
      <c r="T417" s="232"/>
      <c r="AT417" s="233" t="s">
        <v>141</v>
      </c>
      <c r="AU417" s="233" t="s">
        <v>76</v>
      </c>
      <c r="AV417" s="12" t="s">
        <v>140</v>
      </c>
      <c r="AW417" s="12" t="s">
        <v>30</v>
      </c>
      <c r="AX417" s="12" t="s">
        <v>74</v>
      </c>
      <c r="AY417" s="233" t="s">
        <v>133</v>
      </c>
    </row>
    <row r="418" s="1" customFormat="1" ht="16.5" customHeight="1">
      <c r="B418" s="36"/>
      <c r="C418" s="199" t="s">
        <v>377</v>
      </c>
      <c r="D418" s="199" t="s">
        <v>135</v>
      </c>
      <c r="E418" s="200" t="s">
        <v>591</v>
      </c>
      <c r="F418" s="201" t="s">
        <v>592</v>
      </c>
      <c r="G418" s="202" t="s">
        <v>197</v>
      </c>
      <c r="H418" s="203">
        <v>66.555000000000007</v>
      </c>
      <c r="I418" s="204"/>
      <c r="J418" s="205">
        <f>ROUND(I418*H418,2)</f>
        <v>0</v>
      </c>
      <c r="K418" s="201" t="s">
        <v>139</v>
      </c>
      <c r="L418" s="41"/>
      <c r="M418" s="206" t="s">
        <v>1</v>
      </c>
      <c r="N418" s="207" t="s">
        <v>40</v>
      </c>
      <c r="O418" s="77"/>
      <c r="P418" s="208">
        <f>O418*H418</f>
        <v>0</v>
      </c>
      <c r="Q418" s="208">
        <v>0</v>
      </c>
      <c r="R418" s="208">
        <f>Q418*H418</f>
        <v>0</v>
      </c>
      <c r="S418" s="208">
        <v>0.26100000000000001</v>
      </c>
      <c r="T418" s="209">
        <f>S418*H418</f>
        <v>17.370855000000002</v>
      </c>
      <c r="AR418" s="15" t="s">
        <v>140</v>
      </c>
      <c r="AT418" s="15" t="s">
        <v>135</v>
      </c>
      <c r="AU418" s="15" t="s">
        <v>76</v>
      </c>
      <c r="AY418" s="15" t="s">
        <v>133</v>
      </c>
      <c r="BE418" s="210">
        <f>IF(N418="základní",J418,0)</f>
        <v>0</v>
      </c>
      <c r="BF418" s="210">
        <f>IF(N418="snížená",J418,0)</f>
        <v>0</v>
      </c>
      <c r="BG418" s="210">
        <f>IF(N418="zákl. přenesená",J418,0)</f>
        <v>0</v>
      </c>
      <c r="BH418" s="210">
        <f>IF(N418="sníž. přenesená",J418,0)</f>
        <v>0</v>
      </c>
      <c r="BI418" s="210">
        <f>IF(N418="nulová",J418,0)</f>
        <v>0</v>
      </c>
      <c r="BJ418" s="15" t="s">
        <v>140</v>
      </c>
      <c r="BK418" s="210">
        <f>ROUND(I418*H418,2)</f>
        <v>0</v>
      </c>
      <c r="BL418" s="15" t="s">
        <v>140</v>
      </c>
      <c r="BM418" s="15" t="s">
        <v>593</v>
      </c>
    </row>
    <row r="419" s="11" customFormat="1">
      <c r="B419" s="211"/>
      <c r="C419" s="212"/>
      <c r="D419" s="213" t="s">
        <v>141</v>
      </c>
      <c r="E419" s="214" t="s">
        <v>1</v>
      </c>
      <c r="F419" s="215" t="s">
        <v>594</v>
      </c>
      <c r="G419" s="212"/>
      <c r="H419" s="216">
        <v>25.587</v>
      </c>
      <c r="I419" s="217"/>
      <c r="J419" s="212"/>
      <c r="K419" s="212"/>
      <c r="L419" s="218"/>
      <c r="M419" s="219"/>
      <c r="N419" s="220"/>
      <c r="O419" s="220"/>
      <c r="P419" s="220"/>
      <c r="Q419" s="220"/>
      <c r="R419" s="220"/>
      <c r="S419" s="220"/>
      <c r="T419" s="221"/>
      <c r="AT419" s="222" t="s">
        <v>141</v>
      </c>
      <c r="AU419" s="222" t="s">
        <v>76</v>
      </c>
      <c r="AV419" s="11" t="s">
        <v>76</v>
      </c>
      <c r="AW419" s="11" t="s">
        <v>30</v>
      </c>
      <c r="AX419" s="11" t="s">
        <v>67</v>
      </c>
      <c r="AY419" s="222" t="s">
        <v>133</v>
      </c>
    </row>
    <row r="420" s="11" customFormat="1">
      <c r="B420" s="211"/>
      <c r="C420" s="212"/>
      <c r="D420" s="213" t="s">
        <v>141</v>
      </c>
      <c r="E420" s="214" t="s">
        <v>1</v>
      </c>
      <c r="F420" s="215" t="s">
        <v>595</v>
      </c>
      <c r="G420" s="212"/>
      <c r="H420" s="216">
        <v>22.308</v>
      </c>
      <c r="I420" s="217"/>
      <c r="J420" s="212"/>
      <c r="K420" s="212"/>
      <c r="L420" s="218"/>
      <c r="M420" s="219"/>
      <c r="N420" s="220"/>
      <c r="O420" s="220"/>
      <c r="P420" s="220"/>
      <c r="Q420" s="220"/>
      <c r="R420" s="220"/>
      <c r="S420" s="220"/>
      <c r="T420" s="221"/>
      <c r="AT420" s="222" t="s">
        <v>141</v>
      </c>
      <c r="AU420" s="222" t="s">
        <v>76</v>
      </c>
      <c r="AV420" s="11" t="s">
        <v>76</v>
      </c>
      <c r="AW420" s="11" t="s">
        <v>30</v>
      </c>
      <c r="AX420" s="11" t="s">
        <v>67</v>
      </c>
      <c r="AY420" s="222" t="s">
        <v>133</v>
      </c>
    </row>
    <row r="421" s="11" customFormat="1">
      <c r="B421" s="211"/>
      <c r="C421" s="212"/>
      <c r="D421" s="213" t="s">
        <v>141</v>
      </c>
      <c r="E421" s="214" t="s">
        <v>1</v>
      </c>
      <c r="F421" s="215" t="s">
        <v>596</v>
      </c>
      <c r="G421" s="212"/>
      <c r="H421" s="216">
        <v>12.42</v>
      </c>
      <c r="I421" s="217"/>
      <c r="J421" s="212"/>
      <c r="K421" s="212"/>
      <c r="L421" s="218"/>
      <c r="M421" s="219"/>
      <c r="N421" s="220"/>
      <c r="O421" s="220"/>
      <c r="P421" s="220"/>
      <c r="Q421" s="220"/>
      <c r="R421" s="220"/>
      <c r="S421" s="220"/>
      <c r="T421" s="221"/>
      <c r="AT421" s="222" t="s">
        <v>141</v>
      </c>
      <c r="AU421" s="222" t="s">
        <v>76</v>
      </c>
      <c r="AV421" s="11" t="s">
        <v>76</v>
      </c>
      <c r="AW421" s="11" t="s">
        <v>30</v>
      </c>
      <c r="AX421" s="11" t="s">
        <v>67</v>
      </c>
      <c r="AY421" s="222" t="s">
        <v>133</v>
      </c>
    </row>
    <row r="422" s="11" customFormat="1">
      <c r="B422" s="211"/>
      <c r="C422" s="212"/>
      <c r="D422" s="213" t="s">
        <v>141</v>
      </c>
      <c r="E422" s="214" t="s">
        <v>1</v>
      </c>
      <c r="F422" s="215" t="s">
        <v>597</v>
      </c>
      <c r="G422" s="212"/>
      <c r="H422" s="216">
        <v>6.2400000000000002</v>
      </c>
      <c r="I422" s="217"/>
      <c r="J422" s="212"/>
      <c r="K422" s="212"/>
      <c r="L422" s="218"/>
      <c r="M422" s="219"/>
      <c r="N422" s="220"/>
      <c r="O422" s="220"/>
      <c r="P422" s="220"/>
      <c r="Q422" s="220"/>
      <c r="R422" s="220"/>
      <c r="S422" s="220"/>
      <c r="T422" s="221"/>
      <c r="AT422" s="222" t="s">
        <v>141</v>
      </c>
      <c r="AU422" s="222" t="s">
        <v>76</v>
      </c>
      <c r="AV422" s="11" t="s">
        <v>76</v>
      </c>
      <c r="AW422" s="11" t="s">
        <v>30</v>
      </c>
      <c r="AX422" s="11" t="s">
        <v>67</v>
      </c>
      <c r="AY422" s="222" t="s">
        <v>133</v>
      </c>
    </row>
    <row r="423" s="12" customFormat="1">
      <c r="B423" s="223"/>
      <c r="C423" s="224"/>
      <c r="D423" s="213" t="s">
        <v>141</v>
      </c>
      <c r="E423" s="225" t="s">
        <v>1</v>
      </c>
      <c r="F423" s="226" t="s">
        <v>148</v>
      </c>
      <c r="G423" s="224"/>
      <c r="H423" s="227">
        <v>66.555000000000007</v>
      </c>
      <c r="I423" s="228"/>
      <c r="J423" s="224"/>
      <c r="K423" s="224"/>
      <c r="L423" s="229"/>
      <c r="M423" s="230"/>
      <c r="N423" s="231"/>
      <c r="O423" s="231"/>
      <c r="P423" s="231"/>
      <c r="Q423" s="231"/>
      <c r="R423" s="231"/>
      <c r="S423" s="231"/>
      <c r="T423" s="232"/>
      <c r="AT423" s="233" t="s">
        <v>141</v>
      </c>
      <c r="AU423" s="233" t="s">
        <v>76</v>
      </c>
      <c r="AV423" s="12" t="s">
        <v>140</v>
      </c>
      <c r="AW423" s="12" t="s">
        <v>30</v>
      </c>
      <c r="AX423" s="12" t="s">
        <v>74</v>
      </c>
      <c r="AY423" s="233" t="s">
        <v>133</v>
      </c>
    </row>
    <row r="424" s="1" customFormat="1" ht="16.5" customHeight="1">
      <c r="B424" s="36"/>
      <c r="C424" s="199" t="s">
        <v>562</v>
      </c>
      <c r="D424" s="199" t="s">
        <v>135</v>
      </c>
      <c r="E424" s="200" t="s">
        <v>598</v>
      </c>
      <c r="F424" s="201" t="s">
        <v>599</v>
      </c>
      <c r="G424" s="202" t="s">
        <v>138</v>
      </c>
      <c r="H424" s="203">
        <v>3.1880000000000002</v>
      </c>
      <c r="I424" s="204"/>
      <c r="J424" s="205">
        <f>ROUND(I424*H424,2)</f>
        <v>0</v>
      </c>
      <c r="K424" s="201" t="s">
        <v>139</v>
      </c>
      <c r="L424" s="41"/>
      <c r="M424" s="206" t="s">
        <v>1</v>
      </c>
      <c r="N424" s="207" t="s">
        <v>40</v>
      </c>
      <c r="O424" s="77"/>
      <c r="P424" s="208">
        <f>O424*H424</f>
        <v>0</v>
      </c>
      <c r="Q424" s="208">
        <v>0</v>
      </c>
      <c r="R424" s="208">
        <f>Q424*H424</f>
        <v>0</v>
      </c>
      <c r="S424" s="208">
        <v>1.671</v>
      </c>
      <c r="T424" s="209">
        <f>S424*H424</f>
        <v>5.3271480000000002</v>
      </c>
      <c r="AR424" s="15" t="s">
        <v>140</v>
      </c>
      <c r="AT424" s="15" t="s">
        <v>135</v>
      </c>
      <c r="AU424" s="15" t="s">
        <v>76</v>
      </c>
      <c r="AY424" s="15" t="s">
        <v>133</v>
      </c>
      <c r="BE424" s="210">
        <f>IF(N424="základní",J424,0)</f>
        <v>0</v>
      </c>
      <c r="BF424" s="210">
        <f>IF(N424="snížená",J424,0)</f>
        <v>0</v>
      </c>
      <c r="BG424" s="210">
        <f>IF(N424="zákl. přenesená",J424,0)</f>
        <v>0</v>
      </c>
      <c r="BH424" s="210">
        <f>IF(N424="sníž. přenesená",J424,0)</f>
        <v>0</v>
      </c>
      <c r="BI424" s="210">
        <f>IF(N424="nulová",J424,0)</f>
        <v>0</v>
      </c>
      <c r="BJ424" s="15" t="s">
        <v>140</v>
      </c>
      <c r="BK424" s="210">
        <f>ROUND(I424*H424,2)</f>
        <v>0</v>
      </c>
      <c r="BL424" s="15" t="s">
        <v>140</v>
      </c>
      <c r="BM424" s="15" t="s">
        <v>600</v>
      </c>
    </row>
    <row r="425" s="11" customFormat="1">
      <c r="B425" s="211"/>
      <c r="C425" s="212"/>
      <c r="D425" s="213" t="s">
        <v>141</v>
      </c>
      <c r="E425" s="214" t="s">
        <v>1</v>
      </c>
      <c r="F425" s="215" t="s">
        <v>601</v>
      </c>
      <c r="G425" s="212"/>
      <c r="H425" s="216">
        <v>1.913</v>
      </c>
      <c r="I425" s="217"/>
      <c r="J425" s="212"/>
      <c r="K425" s="212"/>
      <c r="L425" s="218"/>
      <c r="M425" s="219"/>
      <c r="N425" s="220"/>
      <c r="O425" s="220"/>
      <c r="P425" s="220"/>
      <c r="Q425" s="220"/>
      <c r="R425" s="220"/>
      <c r="S425" s="220"/>
      <c r="T425" s="221"/>
      <c r="AT425" s="222" t="s">
        <v>141</v>
      </c>
      <c r="AU425" s="222" t="s">
        <v>76</v>
      </c>
      <c r="AV425" s="11" t="s">
        <v>76</v>
      </c>
      <c r="AW425" s="11" t="s">
        <v>30</v>
      </c>
      <c r="AX425" s="11" t="s">
        <v>67</v>
      </c>
      <c r="AY425" s="222" t="s">
        <v>133</v>
      </c>
    </row>
    <row r="426" s="11" customFormat="1">
      <c r="B426" s="211"/>
      <c r="C426" s="212"/>
      <c r="D426" s="213" t="s">
        <v>141</v>
      </c>
      <c r="E426" s="214" t="s">
        <v>1</v>
      </c>
      <c r="F426" s="215" t="s">
        <v>602</v>
      </c>
      <c r="G426" s="212"/>
      <c r="H426" s="216">
        <v>1.2749999999999999</v>
      </c>
      <c r="I426" s="217"/>
      <c r="J426" s="212"/>
      <c r="K426" s="212"/>
      <c r="L426" s="218"/>
      <c r="M426" s="219"/>
      <c r="N426" s="220"/>
      <c r="O426" s="220"/>
      <c r="P426" s="220"/>
      <c r="Q426" s="220"/>
      <c r="R426" s="220"/>
      <c r="S426" s="220"/>
      <c r="T426" s="221"/>
      <c r="AT426" s="222" t="s">
        <v>141</v>
      </c>
      <c r="AU426" s="222" t="s">
        <v>76</v>
      </c>
      <c r="AV426" s="11" t="s">
        <v>76</v>
      </c>
      <c r="AW426" s="11" t="s">
        <v>30</v>
      </c>
      <c r="AX426" s="11" t="s">
        <v>67</v>
      </c>
      <c r="AY426" s="222" t="s">
        <v>133</v>
      </c>
    </row>
    <row r="427" s="12" customFormat="1">
      <c r="B427" s="223"/>
      <c r="C427" s="224"/>
      <c r="D427" s="213" t="s">
        <v>141</v>
      </c>
      <c r="E427" s="225" t="s">
        <v>1</v>
      </c>
      <c r="F427" s="226" t="s">
        <v>148</v>
      </c>
      <c r="G427" s="224"/>
      <c r="H427" s="227">
        <v>3.1880000000000002</v>
      </c>
      <c r="I427" s="228"/>
      <c r="J427" s="224"/>
      <c r="K427" s="224"/>
      <c r="L427" s="229"/>
      <c r="M427" s="230"/>
      <c r="N427" s="231"/>
      <c r="O427" s="231"/>
      <c r="P427" s="231"/>
      <c r="Q427" s="231"/>
      <c r="R427" s="231"/>
      <c r="S427" s="231"/>
      <c r="T427" s="232"/>
      <c r="AT427" s="233" t="s">
        <v>141</v>
      </c>
      <c r="AU427" s="233" t="s">
        <v>76</v>
      </c>
      <c r="AV427" s="12" t="s">
        <v>140</v>
      </c>
      <c r="AW427" s="12" t="s">
        <v>30</v>
      </c>
      <c r="AX427" s="12" t="s">
        <v>74</v>
      </c>
      <c r="AY427" s="233" t="s">
        <v>133</v>
      </c>
    </row>
    <row r="428" s="10" customFormat="1" ht="22.8" customHeight="1">
      <c r="B428" s="183"/>
      <c r="C428" s="184"/>
      <c r="D428" s="185" t="s">
        <v>66</v>
      </c>
      <c r="E428" s="197" t="s">
        <v>603</v>
      </c>
      <c r="F428" s="197" t="s">
        <v>604</v>
      </c>
      <c r="G428" s="184"/>
      <c r="H428" s="184"/>
      <c r="I428" s="187"/>
      <c r="J428" s="198">
        <f>BK428</f>
        <v>0</v>
      </c>
      <c r="K428" s="184"/>
      <c r="L428" s="189"/>
      <c r="M428" s="190"/>
      <c r="N428" s="191"/>
      <c r="O428" s="191"/>
      <c r="P428" s="192">
        <f>SUM(P429:P436)</f>
        <v>0</v>
      </c>
      <c r="Q428" s="191"/>
      <c r="R428" s="192">
        <f>SUM(R429:R436)</f>
        <v>0</v>
      </c>
      <c r="S428" s="191"/>
      <c r="T428" s="193">
        <f>SUM(T429:T436)</f>
        <v>0</v>
      </c>
      <c r="AR428" s="194" t="s">
        <v>74</v>
      </c>
      <c r="AT428" s="195" t="s">
        <v>66</v>
      </c>
      <c r="AU428" s="195" t="s">
        <v>74</v>
      </c>
      <c r="AY428" s="194" t="s">
        <v>133</v>
      </c>
      <c r="BK428" s="196">
        <f>SUM(BK429:BK436)</f>
        <v>0</v>
      </c>
    </row>
    <row r="429" s="1" customFormat="1" ht="16.5" customHeight="1">
      <c r="B429" s="36"/>
      <c r="C429" s="199" t="s">
        <v>386</v>
      </c>
      <c r="D429" s="199" t="s">
        <v>135</v>
      </c>
      <c r="E429" s="200" t="s">
        <v>605</v>
      </c>
      <c r="F429" s="201" t="s">
        <v>606</v>
      </c>
      <c r="G429" s="202" t="s">
        <v>165</v>
      </c>
      <c r="H429" s="203">
        <v>54.875</v>
      </c>
      <c r="I429" s="204"/>
      <c r="J429" s="205">
        <f>ROUND(I429*H429,2)</f>
        <v>0</v>
      </c>
      <c r="K429" s="201" t="s">
        <v>139</v>
      </c>
      <c r="L429" s="41"/>
      <c r="M429" s="206" t="s">
        <v>1</v>
      </c>
      <c r="N429" s="207" t="s">
        <v>40</v>
      </c>
      <c r="O429" s="77"/>
      <c r="P429" s="208">
        <f>O429*H429</f>
        <v>0</v>
      </c>
      <c r="Q429" s="208">
        <v>0</v>
      </c>
      <c r="R429" s="208">
        <f>Q429*H429</f>
        <v>0</v>
      </c>
      <c r="S429" s="208">
        <v>0</v>
      </c>
      <c r="T429" s="209">
        <f>S429*H429</f>
        <v>0</v>
      </c>
      <c r="AR429" s="15" t="s">
        <v>140</v>
      </c>
      <c r="AT429" s="15" t="s">
        <v>135</v>
      </c>
      <c r="AU429" s="15" t="s">
        <v>76</v>
      </c>
      <c r="AY429" s="15" t="s">
        <v>133</v>
      </c>
      <c r="BE429" s="210">
        <f>IF(N429="základní",J429,0)</f>
        <v>0</v>
      </c>
      <c r="BF429" s="210">
        <f>IF(N429="snížená",J429,0)</f>
        <v>0</v>
      </c>
      <c r="BG429" s="210">
        <f>IF(N429="zákl. přenesená",J429,0)</f>
        <v>0</v>
      </c>
      <c r="BH429" s="210">
        <f>IF(N429="sníž. přenesená",J429,0)</f>
        <v>0</v>
      </c>
      <c r="BI429" s="210">
        <f>IF(N429="nulová",J429,0)</f>
        <v>0</v>
      </c>
      <c r="BJ429" s="15" t="s">
        <v>140</v>
      </c>
      <c r="BK429" s="210">
        <f>ROUND(I429*H429,2)</f>
        <v>0</v>
      </c>
      <c r="BL429" s="15" t="s">
        <v>140</v>
      </c>
      <c r="BM429" s="15" t="s">
        <v>607</v>
      </c>
    </row>
    <row r="430" s="1" customFormat="1" ht="16.5" customHeight="1">
      <c r="B430" s="36"/>
      <c r="C430" s="199" t="s">
        <v>608</v>
      </c>
      <c r="D430" s="199" t="s">
        <v>135</v>
      </c>
      <c r="E430" s="200" t="s">
        <v>609</v>
      </c>
      <c r="F430" s="201" t="s">
        <v>610</v>
      </c>
      <c r="G430" s="202" t="s">
        <v>165</v>
      </c>
      <c r="H430" s="203">
        <v>556.74000000000001</v>
      </c>
      <c r="I430" s="204"/>
      <c r="J430" s="205">
        <f>ROUND(I430*H430,2)</f>
        <v>0</v>
      </c>
      <c r="K430" s="201" t="s">
        <v>139</v>
      </c>
      <c r="L430" s="41"/>
      <c r="M430" s="206" t="s">
        <v>1</v>
      </c>
      <c r="N430" s="207" t="s">
        <v>40</v>
      </c>
      <c r="O430" s="77"/>
      <c r="P430" s="208">
        <f>O430*H430</f>
        <v>0</v>
      </c>
      <c r="Q430" s="208">
        <v>0</v>
      </c>
      <c r="R430" s="208">
        <f>Q430*H430</f>
        <v>0</v>
      </c>
      <c r="S430" s="208">
        <v>0</v>
      </c>
      <c r="T430" s="209">
        <f>S430*H430</f>
        <v>0</v>
      </c>
      <c r="AR430" s="15" t="s">
        <v>140</v>
      </c>
      <c r="AT430" s="15" t="s">
        <v>135</v>
      </c>
      <c r="AU430" s="15" t="s">
        <v>76</v>
      </c>
      <c r="AY430" s="15" t="s">
        <v>133</v>
      </c>
      <c r="BE430" s="210">
        <f>IF(N430="základní",J430,0)</f>
        <v>0</v>
      </c>
      <c r="BF430" s="210">
        <f>IF(N430="snížená",J430,0)</f>
        <v>0</v>
      </c>
      <c r="BG430" s="210">
        <f>IF(N430="zákl. přenesená",J430,0)</f>
        <v>0</v>
      </c>
      <c r="BH430" s="210">
        <f>IF(N430="sníž. přenesená",J430,0)</f>
        <v>0</v>
      </c>
      <c r="BI430" s="210">
        <f>IF(N430="nulová",J430,0)</f>
        <v>0</v>
      </c>
      <c r="BJ430" s="15" t="s">
        <v>140</v>
      </c>
      <c r="BK430" s="210">
        <f>ROUND(I430*H430,2)</f>
        <v>0</v>
      </c>
      <c r="BL430" s="15" t="s">
        <v>140</v>
      </c>
      <c r="BM430" s="15" t="s">
        <v>611</v>
      </c>
    </row>
    <row r="431" s="11" customFormat="1">
      <c r="B431" s="211"/>
      <c r="C431" s="212"/>
      <c r="D431" s="213" t="s">
        <v>141</v>
      </c>
      <c r="E431" s="214" t="s">
        <v>1</v>
      </c>
      <c r="F431" s="215" t="s">
        <v>612</v>
      </c>
      <c r="G431" s="212"/>
      <c r="H431" s="216">
        <v>556.74000000000001</v>
      </c>
      <c r="I431" s="217"/>
      <c r="J431" s="212"/>
      <c r="K431" s="212"/>
      <c r="L431" s="218"/>
      <c r="M431" s="219"/>
      <c r="N431" s="220"/>
      <c r="O431" s="220"/>
      <c r="P431" s="220"/>
      <c r="Q431" s="220"/>
      <c r="R431" s="220"/>
      <c r="S431" s="220"/>
      <c r="T431" s="221"/>
      <c r="AT431" s="222" t="s">
        <v>141</v>
      </c>
      <c r="AU431" s="222" t="s">
        <v>76</v>
      </c>
      <c r="AV431" s="11" t="s">
        <v>76</v>
      </c>
      <c r="AW431" s="11" t="s">
        <v>30</v>
      </c>
      <c r="AX431" s="11" t="s">
        <v>67</v>
      </c>
      <c r="AY431" s="222" t="s">
        <v>133</v>
      </c>
    </row>
    <row r="432" s="12" customFormat="1">
      <c r="B432" s="223"/>
      <c r="C432" s="224"/>
      <c r="D432" s="213" t="s">
        <v>141</v>
      </c>
      <c r="E432" s="225" t="s">
        <v>1</v>
      </c>
      <c r="F432" s="226" t="s">
        <v>148</v>
      </c>
      <c r="G432" s="224"/>
      <c r="H432" s="227">
        <v>556.74000000000001</v>
      </c>
      <c r="I432" s="228"/>
      <c r="J432" s="224"/>
      <c r="K432" s="224"/>
      <c r="L432" s="229"/>
      <c r="M432" s="230"/>
      <c r="N432" s="231"/>
      <c r="O432" s="231"/>
      <c r="P432" s="231"/>
      <c r="Q432" s="231"/>
      <c r="R432" s="231"/>
      <c r="S432" s="231"/>
      <c r="T432" s="232"/>
      <c r="AT432" s="233" t="s">
        <v>141</v>
      </c>
      <c r="AU432" s="233" t="s">
        <v>76</v>
      </c>
      <c r="AV432" s="12" t="s">
        <v>140</v>
      </c>
      <c r="AW432" s="12" t="s">
        <v>30</v>
      </c>
      <c r="AX432" s="12" t="s">
        <v>74</v>
      </c>
      <c r="AY432" s="233" t="s">
        <v>133</v>
      </c>
    </row>
    <row r="433" s="1" customFormat="1" ht="16.5" customHeight="1">
      <c r="B433" s="36"/>
      <c r="C433" s="199" t="s">
        <v>392</v>
      </c>
      <c r="D433" s="199" t="s">
        <v>135</v>
      </c>
      <c r="E433" s="200" t="s">
        <v>613</v>
      </c>
      <c r="F433" s="201" t="s">
        <v>614</v>
      </c>
      <c r="G433" s="202" t="s">
        <v>165</v>
      </c>
      <c r="H433" s="203">
        <v>54.875</v>
      </c>
      <c r="I433" s="204"/>
      <c r="J433" s="205">
        <f>ROUND(I433*H433,2)</f>
        <v>0</v>
      </c>
      <c r="K433" s="201" t="s">
        <v>139</v>
      </c>
      <c r="L433" s="41"/>
      <c r="M433" s="206" t="s">
        <v>1</v>
      </c>
      <c r="N433" s="207" t="s">
        <v>40</v>
      </c>
      <c r="O433" s="77"/>
      <c r="P433" s="208">
        <f>O433*H433</f>
        <v>0</v>
      </c>
      <c r="Q433" s="208">
        <v>0</v>
      </c>
      <c r="R433" s="208">
        <f>Q433*H433</f>
        <v>0</v>
      </c>
      <c r="S433" s="208">
        <v>0</v>
      </c>
      <c r="T433" s="209">
        <f>S433*H433</f>
        <v>0</v>
      </c>
      <c r="AR433" s="15" t="s">
        <v>140</v>
      </c>
      <c r="AT433" s="15" t="s">
        <v>135</v>
      </c>
      <c r="AU433" s="15" t="s">
        <v>76</v>
      </c>
      <c r="AY433" s="15" t="s">
        <v>133</v>
      </c>
      <c r="BE433" s="210">
        <f>IF(N433="základní",J433,0)</f>
        <v>0</v>
      </c>
      <c r="BF433" s="210">
        <f>IF(N433="snížená",J433,0)</f>
        <v>0</v>
      </c>
      <c r="BG433" s="210">
        <f>IF(N433="zákl. přenesená",J433,0)</f>
        <v>0</v>
      </c>
      <c r="BH433" s="210">
        <f>IF(N433="sníž. přenesená",J433,0)</f>
        <v>0</v>
      </c>
      <c r="BI433" s="210">
        <f>IF(N433="nulová",J433,0)</f>
        <v>0</v>
      </c>
      <c r="BJ433" s="15" t="s">
        <v>140</v>
      </c>
      <c r="BK433" s="210">
        <f>ROUND(I433*H433,2)</f>
        <v>0</v>
      </c>
      <c r="BL433" s="15" t="s">
        <v>140</v>
      </c>
      <c r="BM433" s="15" t="s">
        <v>615</v>
      </c>
    </row>
    <row r="434" s="1" customFormat="1" ht="16.5" customHeight="1">
      <c r="B434" s="36"/>
      <c r="C434" s="199" t="s">
        <v>570</v>
      </c>
      <c r="D434" s="199" t="s">
        <v>135</v>
      </c>
      <c r="E434" s="200" t="s">
        <v>616</v>
      </c>
      <c r="F434" s="201" t="s">
        <v>617</v>
      </c>
      <c r="G434" s="202" t="s">
        <v>165</v>
      </c>
      <c r="H434" s="203">
        <v>39.619999999999997</v>
      </c>
      <c r="I434" s="204"/>
      <c r="J434" s="205">
        <f>ROUND(I434*H434,2)</f>
        <v>0</v>
      </c>
      <c r="K434" s="201" t="s">
        <v>139</v>
      </c>
      <c r="L434" s="41"/>
      <c r="M434" s="206" t="s">
        <v>1</v>
      </c>
      <c r="N434" s="207" t="s">
        <v>40</v>
      </c>
      <c r="O434" s="77"/>
      <c r="P434" s="208">
        <f>O434*H434</f>
        <v>0</v>
      </c>
      <c r="Q434" s="208">
        <v>0</v>
      </c>
      <c r="R434" s="208">
        <f>Q434*H434</f>
        <v>0</v>
      </c>
      <c r="S434" s="208">
        <v>0</v>
      </c>
      <c r="T434" s="209">
        <f>S434*H434</f>
        <v>0</v>
      </c>
      <c r="AR434" s="15" t="s">
        <v>140</v>
      </c>
      <c r="AT434" s="15" t="s">
        <v>135</v>
      </c>
      <c r="AU434" s="15" t="s">
        <v>76</v>
      </c>
      <c r="AY434" s="15" t="s">
        <v>133</v>
      </c>
      <c r="BE434" s="210">
        <f>IF(N434="základní",J434,0)</f>
        <v>0</v>
      </c>
      <c r="BF434" s="210">
        <f>IF(N434="snížená",J434,0)</f>
        <v>0</v>
      </c>
      <c r="BG434" s="210">
        <f>IF(N434="zákl. přenesená",J434,0)</f>
        <v>0</v>
      </c>
      <c r="BH434" s="210">
        <f>IF(N434="sníž. přenesená",J434,0)</f>
        <v>0</v>
      </c>
      <c r="BI434" s="210">
        <f>IF(N434="nulová",J434,0)</f>
        <v>0</v>
      </c>
      <c r="BJ434" s="15" t="s">
        <v>140</v>
      </c>
      <c r="BK434" s="210">
        <f>ROUND(I434*H434,2)</f>
        <v>0</v>
      </c>
      <c r="BL434" s="15" t="s">
        <v>140</v>
      </c>
      <c r="BM434" s="15" t="s">
        <v>618</v>
      </c>
    </row>
    <row r="435" s="1" customFormat="1" ht="16.5" customHeight="1">
      <c r="B435" s="36"/>
      <c r="C435" s="199" t="s">
        <v>399</v>
      </c>
      <c r="D435" s="199" t="s">
        <v>135</v>
      </c>
      <c r="E435" s="200" t="s">
        <v>619</v>
      </c>
      <c r="F435" s="201" t="s">
        <v>620</v>
      </c>
      <c r="G435" s="202" t="s">
        <v>165</v>
      </c>
      <c r="H435" s="203">
        <v>13.76</v>
      </c>
      <c r="I435" s="204"/>
      <c r="J435" s="205">
        <f>ROUND(I435*H435,2)</f>
        <v>0</v>
      </c>
      <c r="K435" s="201" t="s">
        <v>139</v>
      </c>
      <c r="L435" s="41"/>
      <c r="M435" s="206" t="s">
        <v>1</v>
      </c>
      <c r="N435" s="207" t="s">
        <v>40</v>
      </c>
      <c r="O435" s="77"/>
      <c r="P435" s="208">
        <f>O435*H435</f>
        <v>0</v>
      </c>
      <c r="Q435" s="208">
        <v>0</v>
      </c>
      <c r="R435" s="208">
        <f>Q435*H435</f>
        <v>0</v>
      </c>
      <c r="S435" s="208">
        <v>0</v>
      </c>
      <c r="T435" s="209">
        <f>S435*H435</f>
        <v>0</v>
      </c>
      <c r="AR435" s="15" t="s">
        <v>140</v>
      </c>
      <c r="AT435" s="15" t="s">
        <v>135</v>
      </c>
      <c r="AU435" s="15" t="s">
        <v>76</v>
      </c>
      <c r="AY435" s="15" t="s">
        <v>133</v>
      </c>
      <c r="BE435" s="210">
        <f>IF(N435="základní",J435,0)</f>
        <v>0</v>
      </c>
      <c r="BF435" s="210">
        <f>IF(N435="snížená",J435,0)</f>
        <v>0</v>
      </c>
      <c r="BG435" s="210">
        <f>IF(N435="zákl. přenesená",J435,0)</f>
        <v>0</v>
      </c>
      <c r="BH435" s="210">
        <f>IF(N435="sníž. přenesená",J435,0)</f>
        <v>0</v>
      </c>
      <c r="BI435" s="210">
        <f>IF(N435="nulová",J435,0)</f>
        <v>0</v>
      </c>
      <c r="BJ435" s="15" t="s">
        <v>140</v>
      </c>
      <c r="BK435" s="210">
        <f>ROUND(I435*H435,2)</f>
        <v>0</v>
      </c>
      <c r="BL435" s="15" t="s">
        <v>140</v>
      </c>
      <c r="BM435" s="15" t="s">
        <v>621</v>
      </c>
    </row>
    <row r="436" s="1" customFormat="1" ht="16.5" customHeight="1">
      <c r="B436" s="36"/>
      <c r="C436" s="199" t="s">
        <v>622</v>
      </c>
      <c r="D436" s="199" t="s">
        <v>135</v>
      </c>
      <c r="E436" s="200" t="s">
        <v>623</v>
      </c>
      <c r="F436" s="201" t="s">
        <v>624</v>
      </c>
      <c r="G436" s="202" t="s">
        <v>165</v>
      </c>
      <c r="H436" s="203">
        <v>5.2999999999999998</v>
      </c>
      <c r="I436" s="204"/>
      <c r="J436" s="205">
        <f>ROUND(I436*H436,2)</f>
        <v>0</v>
      </c>
      <c r="K436" s="201" t="s">
        <v>139</v>
      </c>
      <c r="L436" s="41"/>
      <c r="M436" s="206" t="s">
        <v>1</v>
      </c>
      <c r="N436" s="207" t="s">
        <v>40</v>
      </c>
      <c r="O436" s="77"/>
      <c r="P436" s="208">
        <f>O436*H436</f>
        <v>0</v>
      </c>
      <c r="Q436" s="208">
        <v>0</v>
      </c>
      <c r="R436" s="208">
        <f>Q436*H436</f>
        <v>0</v>
      </c>
      <c r="S436" s="208">
        <v>0</v>
      </c>
      <c r="T436" s="209">
        <f>S436*H436</f>
        <v>0</v>
      </c>
      <c r="AR436" s="15" t="s">
        <v>140</v>
      </c>
      <c r="AT436" s="15" t="s">
        <v>135</v>
      </c>
      <c r="AU436" s="15" t="s">
        <v>76</v>
      </c>
      <c r="AY436" s="15" t="s">
        <v>133</v>
      </c>
      <c r="BE436" s="210">
        <f>IF(N436="základní",J436,0)</f>
        <v>0</v>
      </c>
      <c r="BF436" s="210">
        <f>IF(N436="snížená",J436,0)</f>
        <v>0</v>
      </c>
      <c r="BG436" s="210">
        <f>IF(N436="zákl. přenesená",J436,0)</f>
        <v>0</v>
      </c>
      <c r="BH436" s="210">
        <f>IF(N436="sníž. přenesená",J436,0)</f>
        <v>0</v>
      </c>
      <c r="BI436" s="210">
        <f>IF(N436="nulová",J436,0)</f>
        <v>0</v>
      </c>
      <c r="BJ436" s="15" t="s">
        <v>140</v>
      </c>
      <c r="BK436" s="210">
        <f>ROUND(I436*H436,2)</f>
        <v>0</v>
      </c>
      <c r="BL436" s="15" t="s">
        <v>140</v>
      </c>
      <c r="BM436" s="15" t="s">
        <v>625</v>
      </c>
    </row>
    <row r="437" s="10" customFormat="1" ht="22.8" customHeight="1">
      <c r="B437" s="183"/>
      <c r="C437" s="184"/>
      <c r="D437" s="185" t="s">
        <v>66</v>
      </c>
      <c r="E437" s="197" t="s">
        <v>626</v>
      </c>
      <c r="F437" s="197" t="s">
        <v>627</v>
      </c>
      <c r="G437" s="184"/>
      <c r="H437" s="184"/>
      <c r="I437" s="187"/>
      <c r="J437" s="198">
        <f>BK437</f>
        <v>0</v>
      </c>
      <c r="K437" s="184"/>
      <c r="L437" s="189"/>
      <c r="M437" s="190"/>
      <c r="N437" s="191"/>
      <c r="O437" s="191"/>
      <c r="P437" s="192">
        <f>P438</f>
        <v>0</v>
      </c>
      <c r="Q437" s="191"/>
      <c r="R437" s="192">
        <f>R438</f>
        <v>0</v>
      </c>
      <c r="S437" s="191"/>
      <c r="T437" s="193">
        <f>T438</f>
        <v>0</v>
      </c>
      <c r="AR437" s="194" t="s">
        <v>74</v>
      </c>
      <c r="AT437" s="195" t="s">
        <v>66</v>
      </c>
      <c r="AU437" s="195" t="s">
        <v>74</v>
      </c>
      <c r="AY437" s="194" t="s">
        <v>133</v>
      </c>
      <c r="BK437" s="196">
        <f>BK438</f>
        <v>0</v>
      </c>
    </row>
    <row r="438" s="1" customFormat="1" ht="16.5" customHeight="1">
      <c r="B438" s="36"/>
      <c r="C438" s="199" t="s">
        <v>404</v>
      </c>
      <c r="D438" s="199" t="s">
        <v>135</v>
      </c>
      <c r="E438" s="200" t="s">
        <v>628</v>
      </c>
      <c r="F438" s="201" t="s">
        <v>629</v>
      </c>
      <c r="G438" s="202" t="s">
        <v>165</v>
      </c>
      <c r="H438" s="203">
        <v>162.072</v>
      </c>
      <c r="I438" s="204"/>
      <c r="J438" s="205">
        <f>ROUND(I438*H438,2)</f>
        <v>0</v>
      </c>
      <c r="K438" s="201" t="s">
        <v>139</v>
      </c>
      <c r="L438" s="41"/>
      <c r="M438" s="206" t="s">
        <v>1</v>
      </c>
      <c r="N438" s="207" t="s">
        <v>40</v>
      </c>
      <c r="O438" s="77"/>
      <c r="P438" s="208">
        <f>O438*H438</f>
        <v>0</v>
      </c>
      <c r="Q438" s="208">
        <v>0</v>
      </c>
      <c r="R438" s="208">
        <f>Q438*H438</f>
        <v>0</v>
      </c>
      <c r="S438" s="208">
        <v>0</v>
      </c>
      <c r="T438" s="209">
        <f>S438*H438</f>
        <v>0</v>
      </c>
      <c r="AR438" s="15" t="s">
        <v>140</v>
      </c>
      <c r="AT438" s="15" t="s">
        <v>135</v>
      </c>
      <c r="AU438" s="15" t="s">
        <v>76</v>
      </c>
      <c r="AY438" s="15" t="s">
        <v>133</v>
      </c>
      <c r="BE438" s="210">
        <f>IF(N438="základní",J438,0)</f>
        <v>0</v>
      </c>
      <c r="BF438" s="210">
        <f>IF(N438="snížená",J438,0)</f>
        <v>0</v>
      </c>
      <c r="BG438" s="210">
        <f>IF(N438="zákl. přenesená",J438,0)</f>
        <v>0</v>
      </c>
      <c r="BH438" s="210">
        <f>IF(N438="sníž. přenesená",J438,0)</f>
        <v>0</v>
      </c>
      <c r="BI438" s="210">
        <f>IF(N438="nulová",J438,0)</f>
        <v>0</v>
      </c>
      <c r="BJ438" s="15" t="s">
        <v>140</v>
      </c>
      <c r="BK438" s="210">
        <f>ROUND(I438*H438,2)</f>
        <v>0</v>
      </c>
      <c r="BL438" s="15" t="s">
        <v>140</v>
      </c>
      <c r="BM438" s="15" t="s">
        <v>630</v>
      </c>
    </row>
    <row r="439" s="10" customFormat="1" ht="25.92" customHeight="1">
      <c r="B439" s="183"/>
      <c r="C439" s="184"/>
      <c r="D439" s="185" t="s">
        <v>66</v>
      </c>
      <c r="E439" s="186" t="s">
        <v>631</v>
      </c>
      <c r="F439" s="186" t="s">
        <v>631</v>
      </c>
      <c r="G439" s="184"/>
      <c r="H439" s="184"/>
      <c r="I439" s="187"/>
      <c r="J439" s="188">
        <f>BK439</f>
        <v>0</v>
      </c>
      <c r="K439" s="184"/>
      <c r="L439" s="189"/>
      <c r="M439" s="190"/>
      <c r="N439" s="191"/>
      <c r="O439" s="191"/>
      <c r="P439" s="192">
        <f>P440+P447+P452+P454+P459+P463+P485+P491+P594+P676+P698+P730+P734+P769</f>
        <v>0</v>
      </c>
      <c r="Q439" s="191"/>
      <c r="R439" s="192">
        <f>R440+R447+R452+R454+R459+R463+R485+R491+R594+R676+R698+R730+R734+R769</f>
        <v>9.9024337099999986</v>
      </c>
      <c r="S439" s="191"/>
      <c r="T439" s="193">
        <f>T440+T447+T452+T454+T459+T463+T485+T491+T594+T676+T698+T730+T734+T769</f>
        <v>21.777244659999997</v>
      </c>
      <c r="AR439" s="194" t="s">
        <v>76</v>
      </c>
      <c r="AT439" s="195" t="s">
        <v>66</v>
      </c>
      <c r="AU439" s="195" t="s">
        <v>67</v>
      </c>
      <c r="AY439" s="194" t="s">
        <v>133</v>
      </c>
      <c r="BK439" s="196">
        <f>BK440+BK447+BK452+BK454+BK459+BK463+BK485+BK491+BK594+BK676+BK698+BK730+BK734+BK769</f>
        <v>0</v>
      </c>
    </row>
    <row r="440" s="10" customFormat="1" ht="22.8" customHeight="1">
      <c r="B440" s="183"/>
      <c r="C440" s="184"/>
      <c r="D440" s="185" t="s">
        <v>66</v>
      </c>
      <c r="E440" s="197" t="s">
        <v>632</v>
      </c>
      <c r="F440" s="197" t="s">
        <v>633</v>
      </c>
      <c r="G440" s="184"/>
      <c r="H440" s="184"/>
      <c r="I440" s="187"/>
      <c r="J440" s="198">
        <f>BK440</f>
        <v>0</v>
      </c>
      <c r="K440" s="184"/>
      <c r="L440" s="189"/>
      <c r="M440" s="190"/>
      <c r="N440" s="191"/>
      <c r="O440" s="191"/>
      <c r="P440" s="192">
        <f>SUM(P441:P446)</f>
        <v>0</v>
      </c>
      <c r="Q440" s="191"/>
      <c r="R440" s="192">
        <f>SUM(R441:R446)</f>
        <v>0.0032680400000000003</v>
      </c>
      <c r="S440" s="191"/>
      <c r="T440" s="193">
        <f>SUM(T441:T446)</f>
        <v>0</v>
      </c>
      <c r="AR440" s="194" t="s">
        <v>76</v>
      </c>
      <c r="AT440" s="195" t="s">
        <v>66</v>
      </c>
      <c r="AU440" s="195" t="s">
        <v>74</v>
      </c>
      <c r="AY440" s="194" t="s">
        <v>133</v>
      </c>
      <c r="BK440" s="196">
        <f>SUM(BK441:BK446)</f>
        <v>0</v>
      </c>
    </row>
    <row r="441" s="1" customFormat="1" ht="16.5" customHeight="1">
      <c r="B441" s="36"/>
      <c r="C441" s="199" t="s">
        <v>634</v>
      </c>
      <c r="D441" s="199" t="s">
        <v>135</v>
      </c>
      <c r="E441" s="200" t="s">
        <v>635</v>
      </c>
      <c r="F441" s="201" t="s">
        <v>636</v>
      </c>
      <c r="G441" s="202" t="s">
        <v>197</v>
      </c>
      <c r="H441" s="203">
        <v>0.67200000000000004</v>
      </c>
      <c r="I441" s="204"/>
      <c r="J441" s="205">
        <f>ROUND(I441*H441,2)</f>
        <v>0</v>
      </c>
      <c r="K441" s="201" t="s">
        <v>139</v>
      </c>
      <c r="L441" s="41"/>
      <c r="M441" s="206" t="s">
        <v>1</v>
      </c>
      <c r="N441" s="207" t="s">
        <v>40</v>
      </c>
      <c r="O441" s="77"/>
      <c r="P441" s="208">
        <f>O441*H441</f>
        <v>0</v>
      </c>
      <c r="Q441" s="208">
        <v>0.00040000000000000002</v>
      </c>
      <c r="R441" s="208">
        <f>Q441*H441</f>
        <v>0.00026880000000000003</v>
      </c>
      <c r="S441" s="208">
        <v>0</v>
      </c>
      <c r="T441" s="209">
        <f>S441*H441</f>
        <v>0</v>
      </c>
      <c r="AR441" s="15" t="s">
        <v>178</v>
      </c>
      <c r="AT441" s="15" t="s">
        <v>135</v>
      </c>
      <c r="AU441" s="15" t="s">
        <v>76</v>
      </c>
      <c r="AY441" s="15" t="s">
        <v>133</v>
      </c>
      <c r="BE441" s="210">
        <f>IF(N441="základní",J441,0)</f>
        <v>0</v>
      </c>
      <c r="BF441" s="210">
        <f>IF(N441="snížená",J441,0)</f>
        <v>0</v>
      </c>
      <c r="BG441" s="210">
        <f>IF(N441="zákl. přenesená",J441,0)</f>
        <v>0</v>
      </c>
      <c r="BH441" s="210">
        <f>IF(N441="sníž. přenesená",J441,0)</f>
        <v>0</v>
      </c>
      <c r="BI441" s="210">
        <f>IF(N441="nulová",J441,0)</f>
        <v>0</v>
      </c>
      <c r="BJ441" s="15" t="s">
        <v>140</v>
      </c>
      <c r="BK441" s="210">
        <f>ROUND(I441*H441,2)</f>
        <v>0</v>
      </c>
      <c r="BL441" s="15" t="s">
        <v>178</v>
      </c>
      <c r="BM441" s="15" t="s">
        <v>637</v>
      </c>
    </row>
    <row r="442" s="11" customFormat="1">
      <c r="B442" s="211"/>
      <c r="C442" s="212"/>
      <c r="D442" s="213" t="s">
        <v>141</v>
      </c>
      <c r="E442" s="214" t="s">
        <v>1</v>
      </c>
      <c r="F442" s="215" t="s">
        <v>638</v>
      </c>
      <c r="G442" s="212"/>
      <c r="H442" s="216">
        <v>0.67200000000000004</v>
      </c>
      <c r="I442" s="217"/>
      <c r="J442" s="212"/>
      <c r="K442" s="212"/>
      <c r="L442" s="218"/>
      <c r="M442" s="219"/>
      <c r="N442" s="220"/>
      <c r="O442" s="220"/>
      <c r="P442" s="220"/>
      <c r="Q442" s="220"/>
      <c r="R442" s="220"/>
      <c r="S442" s="220"/>
      <c r="T442" s="221"/>
      <c r="AT442" s="222" t="s">
        <v>141</v>
      </c>
      <c r="AU442" s="222" t="s">
        <v>76</v>
      </c>
      <c r="AV442" s="11" t="s">
        <v>76</v>
      </c>
      <c r="AW442" s="11" t="s">
        <v>30</v>
      </c>
      <c r="AX442" s="11" t="s">
        <v>67</v>
      </c>
      <c r="AY442" s="222" t="s">
        <v>133</v>
      </c>
    </row>
    <row r="443" s="12" customFormat="1">
      <c r="B443" s="223"/>
      <c r="C443" s="224"/>
      <c r="D443" s="213" t="s">
        <v>141</v>
      </c>
      <c r="E443" s="225" t="s">
        <v>1</v>
      </c>
      <c r="F443" s="226" t="s">
        <v>148</v>
      </c>
      <c r="G443" s="224"/>
      <c r="H443" s="227">
        <v>0.67200000000000004</v>
      </c>
      <c r="I443" s="228"/>
      <c r="J443" s="224"/>
      <c r="K443" s="224"/>
      <c r="L443" s="229"/>
      <c r="M443" s="230"/>
      <c r="N443" s="231"/>
      <c r="O443" s="231"/>
      <c r="P443" s="231"/>
      <c r="Q443" s="231"/>
      <c r="R443" s="231"/>
      <c r="S443" s="231"/>
      <c r="T443" s="232"/>
      <c r="AT443" s="233" t="s">
        <v>141</v>
      </c>
      <c r="AU443" s="233" t="s">
        <v>76</v>
      </c>
      <c r="AV443" s="12" t="s">
        <v>140</v>
      </c>
      <c r="AW443" s="12" t="s">
        <v>30</v>
      </c>
      <c r="AX443" s="12" t="s">
        <v>74</v>
      </c>
      <c r="AY443" s="233" t="s">
        <v>133</v>
      </c>
    </row>
    <row r="444" s="1" customFormat="1" ht="22.5" customHeight="1">
      <c r="B444" s="36"/>
      <c r="C444" s="234" t="s">
        <v>411</v>
      </c>
      <c r="D444" s="234" t="s">
        <v>162</v>
      </c>
      <c r="E444" s="235" t="s">
        <v>639</v>
      </c>
      <c r="F444" s="236" t="s">
        <v>640</v>
      </c>
      <c r="G444" s="237" t="s">
        <v>197</v>
      </c>
      <c r="H444" s="238">
        <v>0.77300000000000002</v>
      </c>
      <c r="I444" s="239"/>
      <c r="J444" s="240">
        <f>ROUND(I444*H444,2)</f>
        <v>0</v>
      </c>
      <c r="K444" s="236" t="s">
        <v>139</v>
      </c>
      <c r="L444" s="241"/>
      <c r="M444" s="242" t="s">
        <v>1</v>
      </c>
      <c r="N444" s="243" t="s">
        <v>40</v>
      </c>
      <c r="O444" s="77"/>
      <c r="P444" s="208">
        <f>O444*H444</f>
        <v>0</v>
      </c>
      <c r="Q444" s="208">
        <v>0.0038800000000000002</v>
      </c>
      <c r="R444" s="208">
        <f>Q444*H444</f>
        <v>0.0029992400000000002</v>
      </c>
      <c r="S444" s="208">
        <v>0</v>
      </c>
      <c r="T444" s="209">
        <f>S444*H444</f>
        <v>0</v>
      </c>
      <c r="AR444" s="15" t="s">
        <v>219</v>
      </c>
      <c r="AT444" s="15" t="s">
        <v>162</v>
      </c>
      <c r="AU444" s="15" t="s">
        <v>76</v>
      </c>
      <c r="AY444" s="15" t="s">
        <v>133</v>
      </c>
      <c r="BE444" s="210">
        <f>IF(N444="základní",J444,0)</f>
        <v>0</v>
      </c>
      <c r="BF444" s="210">
        <f>IF(N444="snížená",J444,0)</f>
        <v>0</v>
      </c>
      <c r="BG444" s="210">
        <f>IF(N444="zákl. přenesená",J444,0)</f>
        <v>0</v>
      </c>
      <c r="BH444" s="210">
        <f>IF(N444="sníž. přenesená",J444,0)</f>
        <v>0</v>
      </c>
      <c r="BI444" s="210">
        <f>IF(N444="nulová",J444,0)</f>
        <v>0</v>
      </c>
      <c r="BJ444" s="15" t="s">
        <v>140</v>
      </c>
      <c r="BK444" s="210">
        <f>ROUND(I444*H444,2)</f>
        <v>0</v>
      </c>
      <c r="BL444" s="15" t="s">
        <v>178</v>
      </c>
      <c r="BM444" s="15" t="s">
        <v>641</v>
      </c>
    </row>
    <row r="445" s="11" customFormat="1">
      <c r="B445" s="211"/>
      <c r="C445" s="212"/>
      <c r="D445" s="213" t="s">
        <v>141</v>
      </c>
      <c r="E445" s="214" t="s">
        <v>1</v>
      </c>
      <c r="F445" s="215" t="s">
        <v>642</v>
      </c>
      <c r="G445" s="212"/>
      <c r="H445" s="216">
        <v>0.77300000000000002</v>
      </c>
      <c r="I445" s="217"/>
      <c r="J445" s="212"/>
      <c r="K445" s="212"/>
      <c r="L445" s="218"/>
      <c r="M445" s="219"/>
      <c r="N445" s="220"/>
      <c r="O445" s="220"/>
      <c r="P445" s="220"/>
      <c r="Q445" s="220"/>
      <c r="R445" s="220"/>
      <c r="S445" s="220"/>
      <c r="T445" s="221"/>
      <c r="AT445" s="222" t="s">
        <v>141</v>
      </c>
      <c r="AU445" s="222" t="s">
        <v>76</v>
      </c>
      <c r="AV445" s="11" t="s">
        <v>76</v>
      </c>
      <c r="AW445" s="11" t="s">
        <v>30</v>
      </c>
      <c r="AX445" s="11" t="s">
        <v>67</v>
      </c>
      <c r="AY445" s="222" t="s">
        <v>133</v>
      </c>
    </row>
    <row r="446" s="12" customFormat="1">
      <c r="B446" s="223"/>
      <c r="C446" s="224"/>
      <c r="D446" s="213" t="s">
        <v>141</v>
      </c>
      <c r="E446" s="225" t="s">
        <v>1</v>
      </c>
      <c r="F446" s="226" t="s">
        <v>148</v>
      </c>
      <c r="G446" s="224"/>
      <c r="H446" s="227">
        <v>0.77300000000000002</v>
      </c>
      <c r="I446" s="228"/>
      <c r="J446" s="224"/>
      <c r="K446" s="224"/>
      <c r="L446" s="229"/>
      <c r="M446" s="230"/>
      <c r="N446" s="231"/>
      <c r="O446" s="231"/>
      <c r="P446" s="231"/>
      <c r="Q446" s="231"/>
      <c r="R446" s="231"/>
      <c r="S446" s="231"/>
      <c r="T446" s="232"/>
      <c r="AT446" s="233" t="s">
        <v>141</v>
      </c>
      <c r="AU446" s="233" t="s">
        <v>76</v>
      </c>
      <c r="AV446" s="12" t="s">
        <v>140</v>
      </c>
      <c r="AW446" s="12" t="s">
        <v>30</v>
      </c>
      <c r="AX446" s="12" t="s">
        <v>74</v>
      </c>
      <c r="AY446" s="233" t="s">
        <v>133</v>
      </c>
    </row>
    <row r="447" s="10" customFormat="1" ht="22.8" customHeight="1">
      <c r="B447" s="183"/>
      <c r="C447" s="184"/>
      <c r="D447" s="185" t="s">
        <v>66</v>
      </c>
      <c r="E447" s="197" t="s">
        <v>643</v>
      </c>
      <c r="F447" s="197" t="s">
        <v>644</v>
      </c>
      <c r="G447" s="184"/>
      <c r="H447" s="184"/>
      <c r="I447" s="187"/>
      <c r="J447" s="198">
        <f>BK447</f>
        <v>0</v>
      </c>
      <c r="K447" s="184"/>
      <c r="L447" s="189"/>
      <c r="M447" s="190"/>
      <c r="N447" s="191"/>
      <c r="O447" s="191"/>
      <c r="P447" s="192">
        <f>SUM(P448:P451)</f>
        <v>0</v>
      </c>
      <c r="Q447" s="191"/>
      <c r="R447" s="192">
        <f>SUM(R448:R451)</f>
        <v>0.064029199999999994</v>
      </c>
      <c r="S447" s="191"/>
      <c r="T447" s="193">
        <f>SUM(T448:T451)</f>
        <v>0.042849999999999999</v>
      </c>
      <c r="AR447" s="194" t="s">
        <v>76</v>
      </c>
      <c r="AT447" s="195" t="s">
        <v>66</v>
      </c>
      <c r="AU447" s="195" t="s">
        <v>74</v>
      </c>
      <c r="AY447" s="194" t="s">
        <v>133</v>
      </c>
      <c r="BK447" s="196">
        <f>SUM(BK448:BK451)</f>
        <v>0</v>
      </c>
    </row>
    <row r="448" s="1" customFormat="1" ht="16.5" customHeight="1">
      <c r="B448" s="36"/>
      <c r="C448" s="199" t="s">
        <v>645</v>
      </c>
      <c r="D448" s="199" t="s">
        <v>135</v>
      </c>
      <c r="E448" s="200" t="s">
        <v>646</v>
      </c>
      <c r="F448" s="201" t="s">
        <v>647</v>
      </c>
      <c r="G448" s="202" t="s">
        <v>193</v>
      </c>
      <c r="H448" s="203">
        <v>26.859999999999999</v>
      </c>
      <c r="I448" s="204"/>
      <c r="J448" s="205">
        <f>ROUND(I448*H448,2)</f>
        <v>0</v>
      </c>
      <c r="K448" s="201" t="s">
        <v>139</v>
      </c>
      <c r="L448" s="41"/>
      <c r="M448" s="206" t="s">
        <v>1</v>
      </c>
      <c r="N448" s="207" t="s">
        <v>40</v>
      </c>
      <c r="O448" s="77"/>
      <c r="P448" s="208">
        <f>O448*H448</f>
        <v>0</v>
      </c>
      <c r="Q448" s="208">
        <v>0.0022200000000000002</v>
      </c>
      <c r="R448" s="208">
        <f>Q448*H448</f>
        <v>0.0596292</v>
      </c>
      <c r="S448" s="208">
        <v>0</v>
      </c>
      <c r="T448" s="209">
        <f>S448*H448</f>
        <v>0</v>
      </c>
      <c r="AR448" s="15" t="s">
        <v>178</v>
      </c>
      <c r="AT448" s="15" t="s">
        <v>135</v>
      </c>
      <c r="AU448" s="15" t="s">
        <v>76</v>
      </c>
      <c r="AY448" s="15" t="s">
        <v>133</v>
      </c>
      <c r="BE448" s="210">
        <f>IF(N448="základní",J448,0)</f>
        <v>0</v>
      </c>
      <c r="BF448" s="210">
        <f>IF(N448="snížená",J448,0)</f>
        <v>0</v>
      </c>
      <c r="BG448" s="210">
        <f>IF(N448="zákl. přenesená",J448,0)</f>
        <v>0</v>
      </c>
      <c r="BH448" s="210">
        <f>IF(N448="sníž. přenesená",J448,0)</f>
        <v>0</v>
      </c>
      <c r="BI448" s="210">
        <f>IF(N448="nulová",J448,0)</f>
        <v>0</v>
      </c>
      <c r="BJ448" s="15" t="s">
        <v>140</v>
      </c>
      <c r="BK448" s="210">
        <f>ROUND(I448*H448,2)</f>
        <v>0</v>
      </c>
      <c r="BL448" s="15" t="s">
        <v>178</v>
      </c>
      <c r="BM448" s="15" t="s">
        <v>648</v>
      </c>
    </row>
    <row r="449" s="1" customFormat="1" ht="16.5" customHeight="1">
      <c r="B449" s="36"/>
      <c r="C449" s="199" t="s">
        <v>419</v>
      </c>
      <c r="D449" s="199" t="s">
        <v>135</v>
      </c>
      <c r="E449" s="200" t="s">
        <v>649</v>
      </c>
      <c r="F449" s="201" t="s">
        <v>650</v>
      </c>
      <c r="G449" s="202" t="s">
        <v>215</v>
      </c>
      <c r="H449" s="203">
        <v>1</v>
      </c>
      <c r="I449" s="204"/>
      <c r="J449" s="205">
        <f>ROUND(I449*H449,2)</f>
        <v>0</v>
      </c>
      <c r="K449" s="201" t="s">
        <v>139</v>
      </c>
      <c r="L449" s="41"/>
      <c r="M449" s="206" t="s">
        <v>1</v>
      </c>
      <c r="N449" s="207" t="s">
        <v>40</v>
      </c>
      <c r="O449" s="77"/>
      <c r="P449" s="208">
        <f>O449*H449</f>
        <v>0</v>
      </c>
      <c r="Q449" s="208">
        <v>0</v>
      </c>
      <c r="R449" s="208">
        <f>Q449*H449</f>
        <v>0</v>
      </c>
      <c r="S449" s="208">
        <v>0.042849999999999999</v>
      </c>
      <c r="T449" s="209">
        <f>S449*H449</f>
        <v>0.042849999999999999</v>
      </c>
      <c r="AR449" s="15" t="s">
        <v>178</v>
      </c>
      <c r="AT449" s="15" t="s">
        <v>135</v>
      </c>
      <c r="AU449" s="15" t="s">
        <v>76</v>
      </c>
      <c r="AY449" s="15" t="s">
        <v>133</v>
      </c>
      <c r="BE449" s="210">
        <f>IF(N449="základní",J449,0)</f>
        <v>0</v>
      </c>
      <c r="BF449" s="210">
        <f>IF(N449="snížená",J449,0)</f>
        <v>0</v>
      </c>
      <c r="BG449" s="210">
        <f>IF(N449="zákl. přenesená",J449,0)</f>
        <v>0</v>
      </c>
      <c r="BH449" s="210">
        <f>IF(N449="sníž. přenesená",J449,0)</f>
        <v>0</v>
      </c>
      <c r="BI449" s="210">
        <f>IF(N449="nulová",J449,0)</f>
        <v>0</v>
      </c>
      <c r="BJ449" s="15" t="s">
        <v>140</v>
      </c>
      <c r="BK449" s="210">
        <f>ROUND(I449*H449,2)</f>
        <v>0</v>
      </c>
      <c r="BL449" s="15" t="s">
        <v>178</v>
      </c>
      <c r="BM449" s="15" t="s">
        <v>651</v>
      </c>
    </row>
    <row r="450" s="1" customFormat="1" ht="16.5" customHeight="1">
      <c r="B450" s="36"/>
      <c r="C450" s="199" t="s">
        <v>652</v>
      </c>
      <c r="D450" s="199" t="s">
        <v>135</v>
      </c>
      <c r="E450" s="200" t="s">
        <v>653</v>
      </c>
      <c r="F450" s="201" t="s">
        <v>654</v>
      </c>
      <c r="G450" s="202" t="s">
        <v>215</v>
      </c>
      <c r="H450" s="203">
        <v>4</v>
      </c>
      <c r="I450" s="204"/>
      <c r="J450" s="205">
        <f>ROUND(I450*H450,2)</f>
        <v>0</v>
      </c>
      <c r="K450" s="201" t="s">
        <v>139</v>
      </c>
      <c r="L450" s="41"/>
      <c r="M450" s="206" t="s">
        <v>1</v>
      </c>
      <c r="N450" s="207" t="s">
        <v>40</v>
      </c>
      <c r="O450" s="77"/>
      <c r="P450" s="208">
        <f>O450*H450</f>
        <v>0</v>
      </c>
      <c r="Q450" s="208">
        <v>0.0011000000000000001</v>
      </c>
      <c r="R450" s="208">
        <f>Q450*H450</f>
        <v>0.0044000000000000003</v>
      </c>
      <c r="S450" s="208">
        <v>0</v>
      </c>
      <c r="T450" s="209">
        <f>S450*H450</f>
        <v>0</v>
      </c>
      <c r="AR450" s="15" t="s">
        <v>178</v>
      </c>
      <c r="AT450" s="15" t="s">
        <v>135</v>
      </c>
      <c r="AU450" s="15" t="s">
        <v>76</v>
      </c>
      <c r="AY450" s="15" t="s">
        <v>133</v>
      </c>
      <c r="BE450" s="210">
        <f>IF(N450="základní",J450,0)</f>
        <v>0</v>
      </c>
      <c r="BF450" s="210">
        <f>IF(N450="snížená",J450,0)</f>
        <v>0</v>
      </c>
      <c r="BG450" s="210">
        <f>IF(N450="zákl. přenesená",J450,0)</f>
        <v>0</v>
      </c>
      <c r="BH450" s="210">
        <f>IF(N450="sníž. přenesená",J450,0)</f>
        <v>0</v>
      </c>
      <c r="BI450" s="210">
        <f>IF(N450="nulová",J450,0)</f>
        <v>0</v>
      </c>
      <c r="BJ450" s="15" t="s">
        <v>140</v>
      </c>
      <c r="BK450" s="210">
        <f>ROUND(I450*H450,2)</f>
        <v>0</v>
      </c>
      <c r="BL450" s="15" t="s">
        <v>178</v>
      </c>
      <c r="BM450" s="15" t="s">
        <v>655</v>
      </c>
    </row>
    <row r="451" s="1" customFormat="1" ht="16.5" customHeight="1">
      <c r="B451" s="36"/>
      <c r="C451" s="199" t="s">
        <v>423</v>
      </c>
      <c r="D451" s="199" t="s">
        <v>135</v>
      </c>
      <c r="E451" s="200" t="s">
        <v>656</v>
      </c>
      <c r="F451" s="201" t="s">
        <v>657</v>
      </c>
      <c r="G451" s="202" t="s">
        <v>165</v>
      </c>
      <c r="H451" s="203">
        <v>0.064000000000000001</v>
      </c>
      <c r="I451" s="204"/>
      <c r="J451" s="205">
        <f>ROUND(I451*H451,2)</f>
        <v>0</v>
      </c>
      <c r="K451" s="201" t="s">
        <v>139</v>
      </c>
      <c r="L451" s="41"/>
      <c r="M451" s="206" t="s">
        <v>1</v>
      </c>
      <c r="N451" s="207" t="s">
        <v>40</v>
      </c>
      <c r="O451" s="77"/>
      <c r="P451" s="208">
        <f>O451*H451</f>
        <v>0</v>
      </c>
      <c r="Q451" s="208">
        <v>0</v>
      </c>
      <c r="R451" s="208">
        <f>Q451*H451</f>
        <v>0</v>
      </c>
      <c r="S451" s="208">
        <v>0</v>
      </c>
      <c r="T451" s="209">
        <f>S451*H451</f>
        <v>0</v>
      </c>
      <c r="AR451" s="15" t="s">
        <v>178</v>
      </c>
      <c r="AT451" s="15" t="s">
        <v>135</v>
      </c>
      <c r="AU451" s="15" t="s">
        <v>76</v>
      </c>
      <c r="AY451" s="15" t="s">
        <v>133</v>
      </c>
      <c r="BE451" s="210">
        <f>IF(N451="základní",J451,0)</f>
        <v>0</v>
      </c>
      <c r="BF451" s="210">
        <f>IF(N451="snížená",J451,0)</f>
        <v>0</v>
      </c>
      <c r="BG451" s="210">
        <f>IF(N451="zákl. přenesená",J451,0)</f>
        <v>0</v>
      </c>
      <c r="BH451" s="210">
        <f>IF(N451="sníž. přenesená",J451,0)</f>
        <v>0</v>
      </c>
      <c r="BI451" s="210">
        <f>IF(N451="nulová",J451,0)</f>
        <v>0</v>
      </c>
      <c r="BJ451" s="15" t="s">
        <v>140</v>
      </c>
      <c r="BK451" s="210">
        <f>ROUND(I451*H451,2)</f>
        <v>0</v>
      </c>
      <c r="BL451" s="15" t="s">
        <v>178</v>
      </c>
      <c r="BM451" s="15" t="s">
        <v>658</v>
      </c>
    </row>
    <row r="452" s="10" customFormat="1" ht="22.8" customHeight="1">
      <c r="B452" s="183"/>
      <c r="C452" s="184"/>
      <c r="D452" s="185" t="s">
        <v>66</v>
      </c>
      <c r="E452" s="197" t="s">
        <v>659</v>
      </c>
      <c r="F452" s="197" t="s">
        <v>660</v>
      </c>
      <c r="G452" s="184"/>
      <c r="H452" s="184"/>
      <c r="I452" s="187"/>
      <c r="J452" s="198">
        <f>BK452</f>
        <v>0</v>
      </c>
      <c r="K452" s="184"/>
      <c r="L452" s="189"/>
      <c r="M452" s="190"/>
      <c r="N452" s="191"/>
      <c r="O452" s="191"/>
      <c r="P452" s="192">
        <f>P453</f>
        <v>0</v>
      </c>
      <c r="Q452" s="191"/>
      <c r="R452" s="192">
        <f>R453</f>
        <v>0.00017000000000000001</v>
      </c>
      <c r="S452" s="191"/>
      <c r="T452" s="193">
        <f>T453</f>
        <v>0.35625000000000001</v>
      </c>
      <c r="AR452" s="194" t="s">
        <v>76</v>
      </c>
      <c r="AT452" s="195" t="s">
        <v>66</v>
      </c>
      <c r="AU452" s="195" t="s">
        <v>74</v>
      </c>
      <c r="AY452" s="194" t="s">
        <v>133</v>
      </c>
      <c r="BK452" s="196">
        <f>BK453</f>
        <v>0</v>
      </c>
    </row>
    <row r="453" s="1" customFormat="1" ht="16.5" customHeight="1">
      <c r="B453" s="36"/>
      <c r="C453" s="199" t="s">
        <v>661</v>
      </c>
      <c r="D453" s="199" t="s">
        <v>135</v>
      </c>
      <c r="E453" s="200" t="s">
        <v>662</v>
      </c>
      <c r="F453" s="201" t="s">
        <v>663</v>
      </c>
      <c r="G453" s="202" t="s">
        <v>215</v>
      </c>
      <c r="H453" s="203">
        <v>1</v>
      </c>
      <c r="I453" s="204"/>
      <c r="J453" s="205">
        <f>ROUND(I453*H453,2)</f>
        <v>0</v>
      </c>
      <c r="K453" s="201" t="s">
        <v>139</v>
      </c>
      <c r="L453" s="41"/>
      <c r="M453" s="206" t="s">
        <v>1</v>
      </c>
      <c r="N453" s="207" t="s">
        <v>40</v>
      </c>
      <c r="O453" s="77"/>
      <c r="P453" s="208">
        <f>O453*H453</f>
        <v>0</v>
      </c>
      <c r="Q453" s="208">
        <v>0.00017000000000000001</v>
      </c>
      <c r="R453" s="208">
        <f>Q453*H453</f>
        <v>0.00017000000000000001</v>
      </c>
      <c r="S453" s="208">
        <v>0.35625000000000001</v>
      </c>
      <c r="T453" s="209">
        <f>S453*H453</f>
        <v>0.35625000000000001</v>
      </c>
      <c r="AR453" s="15" t="s">
        <v>178</v>
      </c>
      <c r="AT453" s="15" t="s">
        <v>135</v>
      </c>
      <c r="AU453" s="15" t="s">
        <v>76</v>
      </c>
      <c r="AY453" s="15" t="s">
        <v>133</v>
      </c>
      <c r="BE453" s="210">
        <f>IF(N453="základní",J453,0)</f>
        <v>0</v>
      </c>
      <c r="BF453" s="210">
        <f>IF(N453="snížená",J453,0)</f>
        <v>0</v>
      </c>
      <c r="BG453" s="210">
        <f>IF(N453="zákl. přenesená",J453,0)</f>
        <v>0</v>
      </c>
      <c r="BH453" s="210">
        <f>IF(N453="sníž. přenesená",J453,0)</f>
        <v>0</v>
      </c>
      <c r="BI453" s="210">
        <f>IF(N453="nulová",J453,0)</f>
        <v>0</v>
      </c>
      <c r="BJ453" s="15" t="s">
        <v>140</v>
      </c>
      <c r="BK453" s="210">
        <f>ROUND(I453*H453,2)</f>
        <v>0</v>
      </c>
      <c r="BL453" s="15" t="s">
        <v>178</v>
      </c>
      <c r="BM453" s="15" t="s">
        <v>664</v>
      </c>
    </row>
    <row r="454" s="10" customFormat="1" ht="22.8" customHeight="1">
      <c r="B454" s="183"/>
      <c r="C454" s="184"/>
      <c r="D454" s="185" t="s">
        <v>66</v>
      </c>
      <c r="E454" s="197" t="s">
        <v>665</v>
      </c>
      <c r="F454" s="197" t="s">
        <v>666</v>
      </c>
      <c r="G454" s="184"/>
      <c r="H454" s="184"/>
      <c r="I454" s="187"/>
      <c r="J454" s="198">
        <f>BK454</f>
        <v>0</v>
      </c>
      <c r="K454" s="184"/>
      <c r="L454" s="189"/>
      <c r="M454" s="190"/>
      <c r="N454" s="191"/>
      <c r="O454" s="191"/>
      <c r="P454" s="192">
        <f>SUM(P455:P458)</f>
        <v>0</v>
      </c>
      <c r="Q454" s="191"/>
      <c r="R454" s="192">
        <f>SUM(R455:R458)</f>
        <v>0.01976</v>
      </c>
      <c r="S454" s="191"/>
      <c r="T454" s="193">
        <f>SUM(T455:T458)</f>
        <v>0</v>
      </c>
      <c r="AR454" s="194" t="s">
        <v>76</v>
      </c>
      <c r="AT454" s="195" t="s">
        <v>66</v>
      </c>
      <c r="AU454" s="195" t="s">
        <v>74</v>
      </c>
      <c r="AY454" s="194" t="s">
        <v>133</v>
      </c>
      <c r="BK454" s="196">
        <f>SUM(BK455:BK458)</f>
        <v>0</v>
      </c>
    </row>
    <row r="455" s="1" customFormat="1" ht="16.5" customHeight="1">
      <c r="B455" s="36"/>
      <c r="C455" s="199" t="s">
        <v>427</v>
      </c>
      <c r="D455" s="199" t="s">
        <v>135</v>
      </c>
      <c r="E455" s="200" t="s">
        <v>667</v>
      </c>
      <c r="F455" s="201" t="s">
        <v>668</v>
      </c>
      <c r="G455" s="202" t="s">
        <v>215</v>
      </c>
      <c r="H455" s="203">
        <v>1</v>
      </c>
      <c r="I455" s="204"/>
      <c r="J455" s="205">
        <f>ROUND(I455*H455,2)</f>
        <v>0</v>
      </c>
      <c r="K455" s="201" t="s">
        <v>139</v>
      </c>
      <c r="L455" s="41"/>
      <c r="M455" s="206" t="s">
        <v>1</v>
      </c>
      <c r="N455" s="207" t="s">
        <v>40</v>
      </c>
      <c r="O455" s="77"/>
      <c r="P455" s="208">
        <f>O455*H455</f>
        <v>0</v>
      </c>
      <c r="Q455" s="208">
        <v>0</v>
      </c>
      <c r="R455" s="208">
        <f>Q455*H455</f>
        <v>0</v>
      </c>
      <c r="S455" s="208">
        <v>0</v>
      </c>
      <c r="T455" s="209">
        <f>S455*H455</f>
        <v>0</v>
      </c>
      <c r="AR455" s="15" t="s">
        <v>178</v>
      </c>
      <c r="AT455" s="15" t="s">
        <v>135</v>
      </c>
      <c r="AU455" s="15" t="s">
        <v>76</v>
      </c>
      <c r="AY455" s="15" t="s">
        <v>133</v>
      </c>
      <c r="BE455" s="210">
        <f>IF(N455="základní",J455,0)</f>
        <v>0</v>
      </c>
      <c r="BF455" s="210">
        <f>IF(N455="snížená",J455,0)</f>
        <v>0</v>
      </c>
      <c r="BG455" s="210">
        <f>IF(N455="zákl. přenesená",J455,0)</f>
        <v>0</v>
      </c>
      <c r="BH455" s="210">
        <f>IF(N455="sníž. přenesená",J455,0)</f>
        <v>0</v>
      </c>
      <c r="BI455" s="210">
        <f>IF(N455="nulová",J455,0)</f>
        <v>0</v>
      </c>
      <c r="BJ455" s="15" t="s">
        <v>140</v>
      </c>
      <c r="BK455" s="210">
        <f>ROUND(I455*H455,2)</f>
        <v>0</v>
      </c>
      <c r="BL455" s="15" t="s">
        <v>178</v>
      </c>
      <c r="BM455" s="15" t="s">
        <v>669</v>
      </c>
    </row>
    <row r="456" s="1" customFormat="1" ht="16.5" customHeight="1">
      <c r="B456" s="36"/>
      <c r="C456" s="199" t="s">
        <v>670</v>
      </c>
      <c r="D456" s="199" t="s">
        <v>135</v>
      </c>
      <c r="E456" s="200" t="s">
        <v>671</v>
      </c>
      <c r="F456" s="201" t="s">
        <v>672</v>
      </c>
      <c r="G456" s="202" t="s">
        <v>215</v>
      </c>
      <c r="H456" s="203">
        <v>1</v>
      </c>
      <c r="I456" s="204"/>
      <c r="J456" s="205">
        <f>ROUND(I456*H456,2)</f>
        <v>0</v>
      </c>
      <c r="K456" s="201" t="s">
        <v>139</v>
      </c>
      <c r="L456" s="41"/>
      <c r="M456" s="206" t="s">
        <v>1</v>
      </c>
      <c r="N456" s="207" t="s">
        <v>40</v>
      </c>
      <c r="O456" s="77"/>
      <c r="P456" s="208">
        <f>O456*H456</f>
        <v>0</v>
      </c>
      <c r="Q456" s="208">
        <v>0.01976</v>
      </c>
      <c r="R456" s="208">
        <f>Q456*H456</f>
        <v>0.01976</v>
      </c>
      <c r="S456" s="208">
        <v>0</v>
      </c>
      <c r="T456" s="209">
        <f>S456*H456</f>
        <v>0</v>
      </c>
      <c r="AR456" s="15" t="s">
        <v>178</v>
      </c>
      <c r="AT456" s="15" t="s">
        <v>135</v>
      </c>
      <c r="AU456" s="15" t="s">
        <v>76</v>
      </c>
      <c r="AY456" s="15" t="s">
        <v>133</v>
      </c>
      <c r="BE456" s="210">
        <f>IF(N456="základní",J456,0)</f>
        <v>0</v>
      </c>
      <c r="BF456" s="210">
        <f>IF(N456="snížená",J456,0)</f>
        <v>0</v>
      </c>
      <c r="BG456" s="210">
        <f>IF(N456="zákl. přenesená",J456,0)</f>
        <v>0</v>
      </c>
      <c r="BH456" s="210">
        <f>IF(N456="sníž. přenesená",J456,0)</f>
        <v>0</v>
      </c>
      <c r="BI456" s="210">
        <f>IF(N456="nulová",J456,0)</f>
        <v>0</v>
      </c>
      <c r="BJ456" s="15" t="s">
        <v>140</v>
      </c>
      <c r="BK456" s="210">
        <f>ROUND(I456*H456,2)</f>
        <v>0</v>
      </c>
      <c r="BL456" s="15" t="s">
        <v>178</v>
      </c>
      <c r="BM456" s="15" t="s">
        <v>673</v>
      </c>
    </row>
    <row r="457" s="1" customFormat="1" ht="16.5" customHeight="1">
      <c r="B457" s="36"/>
      <c r="C457" s="199" t="s">
        <v>431</v>
      </c>
      <c r="D457" s="199" t="s">
        <v>135</v>
      </c>
      <c r="E457" s="200" t="s">
        <v>674</v>
      </c>
      <c r="F457" s="201" t="s">
        <v>675</v>
      </c>
      <c r="G457" s="202" t="s">
        <v>165</v>
      </c>
      <c r="H457" s="203">
        <v>0.69999999999999996</v>
      </c>
      <c r="I457" s="204"/>
      <c r="J457" s="205">
        <f>ROUND(I457*H457,2)</f>
        <v>0</v>
      </c>
      <c r="K457" s="201" t="s">
        <v>139</v>
      </c>
      <c r="L457" s="41"/>
      <c r="M457" s="206" t="s">
        <v>1</v>
      </c>
      <c r="N457" s="207" t="s">
        <v>40</v>
      </c>
      <c r="O457" s="77"/>
      <c r="P457" s="208">
        <f>O457*H457</f>
        <v>0</v>
      </c>
      <c r="Q457" s="208">
        <v>0</v>
      </c>
      <c r="R457" s="208">
        <f>Q457*H457</f>
        <v>0</v>
      </c>
      <c r="S457" s="208">
        <v>0</v>
      </c>
      <c r="T457" s="209">
        <f>S457*H457</f>
        <v>0</v>
      </c>
      <c r="AR457" s="15" t="s">
        <v>178</v>
      </c>
      <c r="AT457" s="15" t="s">
        <v>135</v>
      </c>
      <c r="AU457" s="15" t="s">
        <v>76</v>
      </c>
      <c r="AY457" s="15" t="s">
        <v>133</v>
      </c>
      <c r="BE457" s="210">
        <f>IF(N457="základní",J457,0)</f>
        <v>0</v>
      </c>
      <c r="BF457" s="210">
        <f>IF(N457="snížená",J457,0)</f>
        <v>0</v>
      </c>
      <c r="BG457" s="210">
        <f>IF(N457="zákl. přenesená",J457,0)</f>
        <v>0</v>
      </c>
      <c r="BH457" s="210">
        <f>IF(N457="sníž. přenesená",J457,0)</f>
        <v>0</v>
      </c>
      <c r="BI457" s="210">
        <f>IF(N457="nulová",J457,0)</f>
        <v>0</v>
      </c>
      <c r="BJ457" s="15" t="s">
        <v>140</v>
      </c>
      <c r="BK457" s="210">
        <f>ROUND(I457*H457,2)</f>
        <v>0</v>
      </c>
      <c r="BL457" s="15" t="s">
        <v>178</v>
      </c>
      <c r="BM457" s="15" t="s">
        <v>676</v>
      </c>
    </row>
    <row r="458" s="1" customFormat="1" ht="16.5" customHeight="1">
      <c r="B458" s="36"/>
      <c r="C458" s="199" t="s">
        <v>677</v>
      </c>
      <c r="D458" s="199" t="s">
        <v>135</v>
      </c>
      <c r="E458" s="200" t="s">
        <v>678</v>
      </c>
      <c r="F458" s="201" t="s">
        <v>679</v>
      </c>
      <c r="G458" s="202" t="s">
        <v>165</v>
      </c>
      <c r="H458" s="203">
        <v>0.02</v>
      </c>
      <c r="I458" s="204"/>
      <c r="J458" s="205">
        <f>ROUND(I458*H458,2)</f>
        <v>0</v>
      </c>
      <c r="K458" s="201" t="s">
        <v>139</v>
      </c>
      <c r="L458" s="41"/>
      <c r="M458" s="206" t="s">
        <v>1</v>
      </c>
      <c r="N458" s="207" t="s">
        <v>40</v>
      </c>
      <c r="O458" s="77"/>
      <c r="P458" s="208">
        <f>O458*H458</f>
        <v>0</v>
      </c>
      <c r="Q458" s="208">
        <v>0</v>
      </c>
      <c r="R458" s="208">
        <f>Q458*H458</f>
        <v>0</v>
      </c>
      <c r="S458" s="208">
        <v>0</v>
      </c>
      <c r="T458" s="209">
        <f>S458*H458</f>
        <v>0</v>
      </c>
      <c r="AR458" s="15" t="s">
        <v>178</v>
      </c>
      <c r="AT458" s="15" t="s">
        <v>135</v>
      </c>
      <c r="AU458" s="15" t="s">
        <v>76</v>
      </c>
      <c r="AY458" s="15" t="s">
        <v>133</v>
      </c>
      <c r="BE458" s="210">
        <f>IF(N458="základní",J458,0)</f>
        <v>0</v>
      </c>
      <c r="BF458" s="210">
        <f>IF(N458="snížená",J458,0)</f>
        <v>0</v>
      </c>
      <c r="BG458" s="210">
        <f>IF(N458="zákl. přenesená",J458,0)</f>
        <v>0</v>
      </c>
      <c r="BH458" s="210">
        <f>IF(N458="sníž. přenesená",J458,0)</f>
        <v>0</v>
      </c>
      <c r="BI458" s="210">
        <f>IF(N458="nulová",J458,0)</f>
        <v>0</v>
      </c>
      <c r="BJ458" s="15" t="s">
        <v>140</v>
      </c>
      <c r="BK458" s="210">
        <f>ROUND(I458*H458,2)</f>
        <v>0</v>
      </c>
      <c r="BL458" s="15" t="s">
        <v>178</v>
      </c>
      <c r="BM458" s="15" t="s">
        <v>680</v>
      </c>
    </row>
    <row r="459" s="10" customFormat="1" ht="22.8" customHeight="1">
      <c r="B459" s="183"/>
      <c r="C459" s="184"/>
      <c r="D459" s="185" t="s">
        <v>66</v>
      </c>
      <c r="E459" s="197" t="s">
        <v>681</v>
      </c>
      <c r="F459" s="197" t="s">
        <v>682</v>
      </c>
      <c r="G459" s="184"/>
      <c r="H459" s="184"/>
      <c r="I459" s="187"/>
      <c r="J459" s="198">
        <f>BK459</f>
        <v>0</v>
      </c>
      <c r="K459" s="184"/>
      <c r="L459" s="189"/>
      <c r="M459" s="190"/>
      <c r="N459" s="191"/>
      <c r="O459" s="191"/>
      <c r="P459" s="192">
        <f>SUM(P460:P462)</f>
        <v>0</v>
      </c>
      <c r="Q459" s="191"/>
      <c r="R459" s="192">
        <f>SUM(R460:R462)</f>
        <v>0.0028390000000000004</v>
      </c>
      <c r="S459" s="191"/>
      <c r="T459" s="193">
        <f>SUM(T460:T462)</f>
        <v>0.43620599999999998</v>
      </c>
      <c r="AR459" s="194" t="s">
        <v>76</v>
      </c>
      <c r="AT459" s="195" t="s">
        <v>66</v>
      </c>
      <c r="AU459" s="195" t="s">
        <v>74</v>
      </c>
      <c r="AY459" s="194" t="s">
        <v>133</v>
      </c>
      <c r="BK459" s="196">
        <f>SUM(BK460:BK462)</f>
        <v>0</v>
      </c>
    </row>
    <row r="460" s="1" customFormat="1" ht="16.5" customHeight="1">
      <c r="B460" s="36"/>
      <c r="C460" s="199" t="s">
        <v>436</v>
      </c>
      <c r="D460" s="199" t="s">
        <v>135</v>
      </c>
      <c r="E460" s="200" t="s">
        <v>683</v>
      </c>
      <c r="F460" s="201" t="s">
        <v>684</v>
      </c>
      <c r="G460" s="202" t="s">
        <v>193</v>
      </c>
      <c r="H460" s="203">
        <v>20.949999999999999</v>
      </c>
      <c r="I460" s="204"/>
      <c r="J460" s="205">
        <f>ROUND(I460*H460,2)</f>
        <v>0</v>
      </c>
      <c r="K460" s="201" t="s">
        <v>139</v>
      </c>
      <c r="L460" s="41"/>
      <c r="M460" s="206" t="s">
        <v>1</v>
      </c>
      <c r="N460" s="207" t="s">
        <v>40</v>
      </c>
      <c r="O460" s="77"/>
      <c r="P460" s="208">
        <f>O460*H460</f>
        <v>0</v>
      </c>
      <c r="Q460" s="208">
        <v>0.00010000000000000001</v>
      </c>
      <c r="R460" s="208">
        <f>Q460*H460</f>
        <v>0.0020950000000000001</v>
      </c>
      <c r="S460" s="208">
        <v>0.01384</v>
      </c>
      <c r="T460" s="209">
        <f>S460*H460</f>
        <v>0.28994799999999998</v>
      </c>
      <c r="AR460" s="15" t="s">
        <v>178</v>
      </c>
      <c r="AT460" s="15" t="s">
        <v>135</v>
      </c>
      <c r="AU460" s="15" t="s">
        <v>76</v>
      </c>
      <c r="AY460" s="15" t="s">
        <v>133</v>
      </c>
      <c r="BE460" s="210">
        <f>IF(N460="základní",J460,0)</f>
        <v>0</v>
      </c>
      <c r="BF460" s="210">
        <f>IF(N460="snížená",J460,0)</f>
        <v>0</v>
      </c>
      <c r="BG460" s="210">
        <f>IF(N460="zákl. přenesená",J460,0)</f>
        <v>0</v>
      </c>
      <c r="BH460" s="210">
        <f>IF(N460="sníž. přenesená",J460,0)</f>
        <v>0</v>
      </c>
      <c r="BI460" s="210">
        <f>IF(N460="nulová",J460,0)</f>
        <v>0</v>
      </c>
      <c r="BJ460" s="15" t="s">
        <v>140</v>
      </c>
      <c r="BK460" s="210">
        <f>ROUND(I460*H460,2)</f>
        <v>0</v>
      </c>
      <c r="BL460" s="15" t="s">
        <v>178</v>
      </c>
      <c r="BM460" s="15" t="s">
        <v>685</v>
      </c>
    </row>
    <row r="461" s="1" customFormat="1" ht="16.5" customHeight="1">
      <c r="B461" s="36"/>
      <c r="C461" s="199" t="s">
        <v>686</v>
      </c>
      <c r="D461" s="199" t="s">
        <v>135</v>
      </c>
      <c r="E461" s="200" t="s">
        <v>687</v>
      </c>
      <c r="F461" s="201" t="s">
        <v>688</v>
      </c>
      <c r="G461" s="202" t="s">
        <v>193</v>
      </c>
      <c r="H461" s="203">
        <v>6.2000000000000002</v>
      </c>
      <c r="I461" s="204"/>
      <c r="J461" s="205">
        <f>ROUND(I461*H461,2)</f>
        <v>0</v>
      </c>
      <c r="K461" s="201" t="s">
        <v>139</v>
      </c>
      <c r="L461" s="41"/>
      <c r="M461" s="206" t="s">
        <v>1</v>
      </c>
      <c r="N461" s="207" t="s">
        <v>40</v>
      </c>
      <c r="O461" s="77"/>
      <c r="P461" s="208">
        <f>O461*H461</f>
        <v>0</v>
      </c>
      <c r="Q461" s="208">
        <v>0.00012</v>
      </c>
      <c r="R461" s="208">
        <f>Q461*H461</f>
        <v>0.00074400000000000009</v>
      </c>
      <c r="S461" s="208">
        <v>0.02359</v>
      </c>
      <c r="T461" s="209">
        <f>S461*H461</f>
        <v>0.146258</v>
      </c>
      <c r="AR461" s="15" t="s">
        <v>178</v>
      </c>
      <c r="AT461" s="15" t="s">
        <v>135</v>
      </c>
      <c r="AU461" s="15" t="s">
        <v>76</v>
      </c>
      <c r="AY461" s="15" t="s">
        <v>133</v>
      </c>
      <c r="BE461" s="210">
        <f>IF(N461="základní",J461,0)</f>
        <v>0</v>
      </c>
      <c r="BF461" s="210">
        <f>IF(N461="snížená",J461,0)</f>
        <v>0</v>
      </c>
      <c r="BG461" s="210">
        <f>IF(N461="zákl. přenesená",J461,0)</f>
        <v>0</v>
      </c>
      <c r="BH461" s="210">
        <f>IF(N461="sníž. přenesená",J461,0)</f>
        <v>0</v>
      </c>
      <c r="BI461" s="210">
        <f>IF(N461="nulová",J461,0)</f>
        <v>0</v>
      </c>
      <c r="BJ461" s="15" t="s">
        <v>140</v>
      </c>
      <c r="BK461" s="210">
        <f>ROUND(I461*H461,2)</f>
        <v>0</v>
      </c>
      <c r="BL461" s="15" t="s">
        <v>178</v>
      </c>
      <c r="BM461" s="15" t="s">
        <v>689</v>
      </c>
    </row>
    <row r="462" s="1" customFormat="1" ht="16.5" customHeight="1">
      <c r="B462" s="36"/>
      <c r="C462" s="199" t="s">
        <v>440</v>
      </c>
      <c r="D462" s="199" t="s">
        <v>135</v>
      </c>
      <c r="E462" s="200" t="s">
        <v>690</v>
      </c>
      <c r="F462" s="201" t="s">
        <v>691</v>
      </c>
      <c r="G462" s="202" t="s">
        <v>165</v>
      </c>
      <c r="H462" s="203">
        <v>0.0030000000000000001</v>
      </c>
      <c r="I462" s="204"/>
      <c r="J462" s="205">
        <f>ROUND(I462*H462,2)</f>
        <v>0</v>
      </c>
      <c r="K462" s="201" t="s">
        <v>139</v>
      </c>
      <c r="L462" s="41"/>
      <c r="M462" s="206" t="s">
        <v>1</v>
      </c>
      <c r="N462" s="207" t="s">
        <v>40</v>
      </c>
      <c r="O462" s="77"/>
      <c r="P462" s="208">
        <f>O462*H462</f>
        <v>0</v>
      </c>
      <c r="Q462" s="208">
        <v>0</v>
      </c>
      <c r="R462" s="208">
        <f>Q462*H462</f>
        <v>0</v>
      </c>
      <c r="S462" s="208">
        <v>0</v>
      </c>
      <c r="T462" s="209">
        <f>S462*H462</f>
        <v>0</v>
      </c>
      <c r="AR462" s="15" t="s">
        <v>178</v>
      </c>
      <c r="AT462" s="15" t="s">
        <v>135</v>
      </c>
      <c r="AU462" s="15" t="s">
        <v>76</v>
      </c>
      <c r="AY462" s="15" t="s">
        <v>133</v>
      </c>
      <c r="BE462" s="210">
        <f>IF(N462="základní",J462,0)</f>
        <v>0</v>
      </c>
      <c r="BF462" s="210">
        <f>IF(N462="snížená",J462,0)</f>
        <v>0</v>
      </c>
      <c r="BG462" s="210">
        <f>IF(N462="zákl. přenesená",J462,0)</f>
        <v>0</v>
      </c>
      <c r="BH462" s="210">
        <f>IF(N462="sníž. přenesená",J462,0)</f>
        <v>0</v>
      </c>
      <c r="BI462" s="210">
        <f>IF(N462="nulová",J462,0)</f>
        <v>0</v>
      </c>
      <c r="BJ462" s="15" t="s">
        <v>140</v>
      </c>
      <c r="BK462" s="210">
        <f>ROUND(I462*H462,2)</f>
        <v>0</v>
      </c>
      <c r="BL462" s="15" t="s">
        <v>178</v>
      </c>
      <c r="BM462" s="15" t="s">
        <v>692</v>
      </c>
    </row>
    <row r="463" s="10" customFormat="1" ht="22.8" customHeight="1">
      <c r="B463" s="183"/>
      <c r="C463" s="184"/>
      <c r="D463" s="185" t="s">
        <v>66</v>
      </c>
      <c r="E463" s="197" t="s">
        <v>693</v>
      </c>
      <c r="F463" s="197" t="s">
        <v>694</v>
      </c>
      <c r="G463" s="184"/>
      <c r="H463" s="184"/>
      <c r="I463" s="187"/>
      <c r="J463" s="198">
        <f>BK463</f>
        <v>0</v>
      </c>
      <c r="K463" s="184"/>
      <c r="L463" s="189"/>
      <c r="M463" s="190"/>
      <c r="N463" s="191"/>
      <c r="O463" s="191"/>
      <c r="P463" s="192">
        <f>SUM(P464:P484)</f>
        <v>0</v>
      </c>
      <c r="Q463" s="191"/>
      <c r="R463" s="192">
        <f>SUM(R464:R484)</f>
        <v>0.0094520000000000003</v>
      </c>
      <c r="S463" s="191"/>
      <c r="T463" s="193">
        <f>SUM(T464:T484)</f>
        <v>0.019506300000000001</v>
      </c>
      <c r="AR463" s="194" t="s">
        <v>76</v>
      </c>
      <c r="AT463" s="195" t="s">
        <v>66</v>
      </c>
      <c r="AU463" s="195" t="s">
        <v>74</v>
      </c>
      <c r="AY463" s="194" t="s">
        <v>133</v>
      </c>
      <c r="BK463" s="196">
        <f>SUM(BK464:BK484)</f>
        <v>0</v>
      </c>
    </row>
    <row r="464" s="1" customFormat="1" ht="16.5" customHeight="1">
      <c r="B464" s="36"/>
      <c r="C464" s="199" t="s">
        <v>695</v>
      </c>
      <c r="D464" s="199" t="s">
        <v>135</v>
      </c>
      <c r="E464" s="200" t="s">
        <v>696</v>
      </c>
      <c r="F464" s="201" t="s">
        <v>697</v>
      </c>
      <c r="G464" s="202" t="s">
        <v>193</v>
      </c>
      <c r="H464" s="203">
        <v>71.890000000000001</v>
      </c>
      <c r="I464" s="204"/>
      <c r="J464" s="205">
        <f>ROUND(I464*H464,2)</f>
        <v>0</v>
      </c>
      <c r="K464" s="201" t="s">
        <v>139</v>
      </c>
      <c r="L464" s="41"/>
      <c r="M464" s="206" t="s">
        <v>1</v>
      </c>
      <c r="N464" s="207" t="s">
        <v>40</v>
      </c>
      <c r="O464" s="77"/>
      <c r="P464" s="208">
        <f>O464*H464</f>
        <v>0</v>
      </c>
      <c r="Q464" s="208">
        <v>0</v>
      </c>
      <c r="R464" s="208">
        <f>Q464*H464</f>
        <v>0</v>
      </c>
      <c r="S464" s="208">
        <v>0.00027</v>
      </c>
      <c r="T464" s="209">
        <f>S464*H464</f>
        <v>0.019410300000000002</v>
      </c>
      <c r="AR464" s="15" t="s">
        <v>178</v>
      </c>
      <c r="AT464" s="15" t="s">
        <v>135</v>
      </c>
      <c r="AU464" s="15" t="s">
        <v>76</v>
      </c>
      <c r="AY464" s="15" t="s">
        <v>133</v>
      </c>
      <c r="BE464" s="210">
        <f>IF(N464="základní",J464,0)</f>
        <v>0</v>
      </c>
      <c r="BF464" s="210">
        <f>IF(N464="snížená",J464,0)</f>
        <v>0</v>
      </c>
      <c r="BG464" s="210">
        <f>IF(N464="zákl. přenesená",J464,0)</f>
        <v>0</v>
      </c>
      <c r="BH464" s="210">
        <f>IF(N464="sníž. přenesená",J464,0)</f>
        <v>0</v>
      </c>
      <c r="BI464" s="210">
        <f>IF(N464="nulová",J464,0)</f>
        <v>0</v>
      </c>
      <c r="BJ464" s="15" t="s">
        <v>140</v>
      </c>
      <c r="BK464" s="210">
        <f>ROUND(I464*H464,2)</f>
        <v>0</v>
      </c>
      <c r="BL464" s="15" t="s">
        <v>178</v>
      </c>
      <c r="BM464" s="15" t="s">
        <v>698</v>
      </c>
    </row>
    <row r="465" s="1" customFormat="1">
      <c r="B465" s="36"/>
      <c r="C465" s="37"/>
      <c r="D465" s="213" t="s">
        <v>699</v>
      </c>
      <c r="E465" s="37"/>
      <c r="F465" s="254" t="s">
        <v>700</v>
      </c>
      <c r="G465" s="37"/>
      <c r="H465" s="37"/>
      <c r="I465" s="125"/>
      <c r="J465" s="37"/>
      <c r="K465" s="37"/>
      <c r="L465" s="41"/>
      <c r="M465" s="255"/>
      <c r="N465" s="77"/>
      <c r="O465" s="77"/>
      <c r="P465" s="77"/>
      <c r="Q465" s="77"/>
      <c r="R465" s="77"/>
      <c r="S465" s="77"/>
      <c r="T465" s="78"/>
      <c r="AT465" s="15" t="s">
        <v>699</v>
      </c>
      <c r="AU465" s="15" t="s">
        <v>76</v>
      </c>
    </row>
    <row r="466" s="1" customFormat="1" ht="16.5" customHeight="1">
      <c r="B466" s="36"/>
      <c r="C466" s="199" t="s">
        <v>445</v>
      </c>
      <c r="D466" s="199" t="s">
        <v>135</v>
      </c>
      <c r="E466" s="200" t="s">
        <v>701</v>
      </c>
      <c r="F466" s="201" t="s">
        <v>702</v>
      </c>
      <c r="G466" s="202" t="s">
        <v>193</v>
      </c>
      <c r="H466" s="203">
        <v>79</v>
      </c>
      <c r="I466" s="204"/>
      <c r="J466" s="205">
        <f>ROUND(I466*H466,2)</f>
        <v>0</v>
      </c>
      <c r="K466" s="201" t="s">
        <v>139</v>
      </c>
      <c r="L466" s="41"/>
      <c r="M466" s="206" t="s">
        <v>1</v>
      </c>
      <c r="N466" s="207" t="s">
        <v>40</v>
      </c>
      <c r="O466" s="77"/>
      <c r="P466" s="208">
        <f>O466*H466</f>
        <v>0</v>
      </c>
      <c r="Q466" s="208">
        <v>0</v>
      </c>
      <c r="R466" s="208">
        <f>Q466*H466</f>
        <v>0</v>
      </c>
      <c r="S466" s="208">
        <v>0</v>
      </c>
      <c r="T466" s="209">
        <f>S466*H466</f>
        <v>0</v>
      </c>
      <c r="AR466" s="15" t="s">
        <v>178</v>
      </c>
      <c r="AT466" s="15" t="s">
        <v>135</v>
      </c>
      <c r="AU466" s="15" t="s">
        <v>76</v>
      </c>
      <c r="AY466" s="15" t="s">
        <v>133</v>
      </c>
      <c r="BE466" s="210">
        <f>IF(N466="základní",J466,0)</f>
        <v>0</v>
      </c>
      <c r="BF466" s="210">
        <f>IF(N466="snížená",J466,0)</f>
        <v>0</v>
      </c>
      <c r="BG466" s="210">
        <f>IF(N466="zákl. přenesená",J466,0)</f>
        <v>0</v>
      </c>
      <c r="BH466" s="210">
        <f>IF(N466="sníž. přenesená",J466,0)</f>
        <v>0</v>
      </c>
      <c r="BI466" s="210">
        <f>IF(N466="nulová",J466,0)</f>
        <v>0</v>
      </c>
      <c r="BJ466" s="15" t="s">
        <v>140</v>
      </c>
      <c r="BK466" s="210">
        <f>ROUND(I466*H466,2)</f>
        <v>0</v>
      </c>
      <c r="BL466" s="15" t="s">
        <v>178</v>
      </c>
      <c r="BM466" s="15" t="s">
        <v>703</v>
      </c>
    </row>
    <row r="467" s="1" customFormat="1" ht="16.5" customHeight="1">
      <c r="B467" s="36"/>
      <c r="C467" s="234" t="s">
        <v>704</v>
      </c>
      <c r="D467" s="234" t="s">
        <v>162</v>
      </c>
      <c r="E467" s="235" t="s">
        <v>705</v>
      </c>
      <c r="F467" s="236" t="s">
        <v>706</v>
      </c>
      <c r="G467" s="237" t="s">
        <v>193</v>
      </c>
      <c r="H467" s="238">
        <v>47.399999999999999</v>
      </c>
      <c r="I467" s="239"/>
      <c r="J467" s="240">
        <f>ROUND(I467*H467,2)</f>
        <v>0</v>
      </c>
      <c r="K467" s="236" t="s">
        <v>139</v>
      </c>
      <c r="L467" s="241"/>
      <c r="M467" s="242" t="s">
        <v>1</v>
      </c>
      <c r="N467" s="243" t="s">
        <v>40</v>
      </c>
      <c r="O467" s="77"/>
      <c r="P467" s="208">
        <f>O467*H467</f>
        <v>0</v>
      </c>
      <c r="Q467" s="208">
        <v>6.9999999999999994E-05</v>
      </c>
      <c r="R467" s="208">
        <f>Q467*H467</f>
        <v>0.0033179999999999998</v>
      </c>
      <c r="S467" s="208">
        <v>0</v>
      </c>
      <c r="T467" s="209">
        <f>S467*H467</f>
        <v>0</v>
      </c>
      <c r="AR467" s="15" t="s">
        <v>219</v>
      </c>
      <c r="AT467" s="15" t="s">
        <v>162</v>
      </c>
      <c r="AU467" s="15" t="s">
        <v>76</v>
      </c>
      <c r="AY467" s="15" t="s">
        <v>133</v>
      </c>
      <c r="BE467" s="210">
        <f>IF(N467="základní",J467,0)</f>
        <v>0</v>
      </c>
      <c r="BF467" s="210">
        <f>IF(N467="snížená",J467,0)</f>
        <v>0</v>
      </c>
      <c r="BG467" s="210">
        <f>IF(N467="zákl. přenesená",J467,0)</f>
        <v>0</v>
      </c>
      <c r="BH467" s="210">
        <f>IF(N467="sníž. přenesená",J467,0)</f>
        <v>0</v>
      </c>
      <c r="BI467" s="210">
        <f>IF(N467="nulová",J467,0)</f>
        <v>0</v>
      </c>
      <c r="BJ467" s="15" t="s">
        <v>140</v>
      </c>
      <c r="BK467" s="210">
        <f>ROUND(I467*H467,2)</f>
        <v>0</v>
      </c>
      <c r="BL467" s="15" t="s">
        <v>178</v>
      </c>
      <c r="BM467" s="15" t="s">
        <v>707</v>
      </c>
    </row>
    <row r="468" s="11" customFormat="1">
      <c r="B468" s="211"/>
      <c r="C468" s="212"/>
      <c r="D468" s="213" t="s">
        <v>141</v>
      </c>
      <c r="E468" s="214" t="s">
        <v>1</v>
      </c>
      <c r="F468" s="215" t="s">
        <v>708</v>
      </c>
      <c r="G468" s="212"/>
      <c r="H468" s="216">
        <v>47.399999999999999</v>
      </c>
      <c r="I468" s="217"/>
      <c r="J468" s="212"/>
      <c r="K468" s="212"/>
      <c r="L468" s="218"/>
      <c r="M468" s="219"/>
      <c r="N468" s="220"/>
      <c r="O468" s="220"/>
      <c r="P468" s="220"/>
      <c r="Q468" s="220"/>
      <c r="R468" s="220"/>
      <c r="S468" s="220"/>
      <c r="T468" s="221"/>
      <c r="AT468" s="222" t="s">
        <v>141</v>
      </c>
      <c r="AU468" s="222" t="s">
        <v>76</v>
      </c>
      <c r="AV468" s="11" t="s">
        <v>76</v>
      </c>
      <c r="AW468" s="11" t="s">
        <v>30</v>
      </c>
      <c r="AX468" s="11" t="s">
        <v>67</v>
      </c>
      <c r="AY468" s="222" t="s">
        <v>133</v>
      </c>
    </row>
    <row r="469" s="12" customFormat="1">
      <c r="B469" s="223"/>
      <c r="C469" s="224"/>
      <c r="D469" s="213" t="s">
        <v>141</v>
      </c>
      <c r="E469" s="225" t="s">
        <v>1</v>
      </c>
      <c r="F469" s="226" t="s">
        <v>148</v>
      </c>
      <c r="G469" s="224"/>
      <c r="H469" s="227">
        <v>47.399999999999999</v>
      </c>
      <c r="I469" s="228"/>
      <c r="J469" s="224"/>
      <c r="K469" s="224"/>
      <c r="L469" s="229"/>
      <c r="M469" s="230"/>
      <c r="N469" s="231"/>
      <c r="O469" s="231"/>
      <c r="P469" s="231"/>
      <c r="Q469" s="231"/>
      <c r="R469" s="231"/>
      <c r="S469" s="231"/>
      <c r="T469" s="232"/>
      <c r="AT469" s="233" t="s">
        <v>141</v>
      </c>
      <c r="AU469" s="233" t="s">
        <v>76</v>
      </c>
      <c r="AV469" s="12" t="s">
        <v>140</v>
      </c>
      <c r="AW469" s="12" t="s">
        <v>30</v>
      </c>
      <c r="AX469" s="12" t="s">
        <v>74</v>
      </c>
      <c r="AY469" s="233" t="s">
        <v>133</v>
      </c>
    </row>
    <row r="470" s="1" customFormat="1" ht="16.5" customHeight="1">
      <c r="B470" s="36"/>
      <c r="C470" s="234" t="s">
        <v>449</v>
      </c>
      <c r="D470" s="234" t="s">
        <v>162</v>
      </c>
      <c r="E470" s="235" t="s">
        <v>709</v>
      </c>
      <c r="F470" s="236" t="s">
        <v>710</v>
      </c>
      <c r="G470" s="237" t="s">
        <v>193</v>
      </c>
      <c r="H470" s="238">
        <v>47.399999999999999</v>
      </c>
      <c r="I470" s="239"/>
      <c r="J470" s="240">
        <f>ROUND(I470*H470,2)</f>
        <v>0</v>
      </c>
      <c r="K470" s="236" t="s">
        <v>139</v>
      </c>
      <c r="L470" s="241"/>
      <c r="M470" s="242" t="s">
        <v>1</v>
      </c>
      <c r="N470" s="243" t="s">
        <v>40</v>
      </c>
      <c r="O470" s="77"/>
      <c r="P470" s="208">
        <f>O470*H470</f>
        <v>0</v>
      </c>
      <c r="Q470" s="208">
        <v>0.00011</v>
      </c>
      <c r="R470" s="208">
        <f>Q470*H470</f>
        <v>0.0052139999999999999</v>
      </c>
      <c r="S470" s="208">
        <v>0</v>
      </c>
      <c r="T470" s="209">
        <f>S470*H470</f>
        <v>0</v>
      </c>
      <c r="AR470" s="15" t="s">
        <v>219</v>
      </c>
      <c r="AT470" s="15" t="s">
        <v>162</v>
      </c>
      <c r="AU470" s="15" t="s">
        <v>76</v>
      </c>
      <c r="AY470" s="15" t="s">
        <v>133</v>
      </c>
      <c r="BE470" s="210">
        <f>IF(N470="základní",J470,0)</f>
        <v>0</v>
      </c>
      <c r="BF470" s="210">
        <f>IF(N470="snížená",J470,0)</f>
        <v>0</v>
      </c>
      <c r="BG470" s="210">
        <f>IF(N470="zákl. přenesená",J470,0)</f>
        <v>0</v>
      </c>
      <c r="BH470" s="210">
        <f>IF(N470="sníž. přenesená",J470,0)</f>
        <v>0</v>
      </c>
      <c r="BI470" s="210">
        <f>IF(N470="nulová",J470,0)</f>
        <v>0</v>
      </c>
      <c r="BJ470" s="15" t="s">
        <v>140</v>
      </c>
      <c r="BK470" s="210">
        <f>ROUND(I470*H470,2)</f>
        <v>0</v>
      </c>
      <c r="BL470" s="15" t="s">
        <v>178</v>
      </c>
      <c r="BM470" s="15" t="s">
        <v>711</v>
      </c>
    </row>
    <row r="471" s="11" customFormat="1">
      <c r="B471" s="211"/>
      <c r="C471" s="212"/>
      <c r="D471" s="213" t="s">
        <v>141</v>
      </c>
      <c r="E471" s="214" t="s">
        <v>1</v>
      </c>
      <c r="F471" s="215" t="s">
        <v>708</v>
      </c>
      <c r="G471" s="212"/>
      <c r="H471" s="216">
        <v>47.399999999999999</v>
      </c>
      <c r="I471" s="217"/>
      <c r="J471" s="212"/>
      <c r="K471" s="212"/>
      <c r="L471" s="218"/>
      <c r="M471" s="219"/>
      <c r="N471" s="220"/>
      <c r="O471" s="220"/>
      <c r="P471" s="220"/>
      <c r="Q471" s="220"/>
      <c r="R471" s="220"/>
      <c r="S471" s="220"/>
      <c r="T471" s="221"/>
      <c r="AT471" s="222" t="s">
        <v>141</v>
      </c>
      <c r="AU471" s="222" t="s">
        <v>76</v>
      </c>
      <c r="AV471" s="11" t="s">
        <v>76</v>
      </c>
      <c r="AW471" s="11" t="s">
        <v>30</v>
      </c>
      <c r="AX471" s="11" t="s">
        <v>67</v>
      </c>
      <c r="AY471" s="222" t="s">
        <v>133</v>
      </c>
    </row>
    <row r="472" s="12" customFormat="1">
      <c r="B472" s="223"/>
      <c r="C472" s="224"/>
      <c r="D472" s="213" t="s">
        <v>141</v>
      </c>
      <c r="E472" s="225" t="s">
        <v>1</v>
      </c>
      <c r="F472" s="226" t="s">
        <v>148</v>
      </c>
      <c r="G472" s="224"/>
      <c r="H472" s="227">
        <v>47.399999999999999</v>
      </c>
      <c r="I472" s="228"/>
      <c r="J472" s="224"/>
      <c r="K472" s="224"/>
      <c r="L472" s="229"/>
      <c r="M472" s="230"/>
      <c r="N472" s="231"/>
      <c r="O472" s="231"/>
      <c r="P472" s="231"/>
      <c r="Q472" s="231"/>
      <c r="R472" s="231"/>
      <c r="S472" s="231"/>
      <c r="T472" s="232"/>
      <c r="AT472" s="233" t="s">
        <v>141</v>
      </c>
      <c r="AU472" s="233" t="s">
        <v>76</v>
      </c>
      <c r="AV472" s="12" t="s">
        <v>140</v>
      </c>
      <c r="AW472" s="12" t="s">
        <v>30</v>
      </c>
      <c r="AX472" s="12" t="s">
        <v>74</v>
      </c>
      <c r="AY472" s="233" t="s">
        <v>133</v>
      </c>
    </row>
    <row r="473" s="1" customFormat="1" ht="16.5" customHeight="1">
      <c r="B473" s="36"/>
      <c r="C473" s="199" t="s">
        <v>712</v>
      </c>
      <c r="D473" s="199" t="s">
        <v>135</v>
      </c>
      <c r="E473" s="200" t="s">
        <v>713</v>
      </c>
      <c r="F473" s="201" t="s">
        <v>714</v>
      </c>
      <c r="G473" s="202" t="s">
        <v>215</v>
      </c>
      <c r="H473" s="203">
        <v>1</v>
      </c>
      <c r="I473" s="204"/>
      <c r="J473" s="205">
        <f>ROUND(I473*H473,2)</f>
        <v>0</v>
      </c>
      <c r="K473" s="201" t="s">
        <v>139</v>
      </c>
      <c r="L473" s="41"/>
      <c r="M473" s="206" t="s">
        <v>1</v>
      </c>
      <c r="N473" s="207" t="s">
        <v>40</v>
      </c>
      <c r="O473" s="77"/>
      <c r="P473" s="208">
        <f>O473*H473</f>
        <v>0</v>
      </c>
      <c r="Q473" s="208">
        <v>0</v>
      </c>
      <c r="R473" s="208">
        <f>Q473*H473</f>
        <v>0</v>
      </c>
      <c r="S473" s="208">
        <v>0</v>
      </c>
      <c r="T473" s="209">
        <f>S473*H473</f>
        <v>0</v>
      </c>
      <c r="AR473" s="15" t="s">
        <v>178</v>
      </c>
      <c r="AT473" s="15" t="s">
        <v>135</v>
      </c>
      <c r="AU473" s="15" t="s">
        <v>76</v>
      </c>
      <c r="AY473" s="15" t="s">
        <v>133</v>
      </c>
      <c r="BE473" s="210">
        <f>IF(N473="základní",J473,0)</f>
        <v>0</v>
      </c>
      <c r="BF473" s="210">
        <f>IF(N473="snížená",J473,0)</f>
        <v>0</v>
      </c>
      <c r="BG473" s="210">
        <f>IF(N473="zákl. přenesená",J473,0)</f>
        <v>0</v>
      </c>
      <c r="BH473" s="210">
        <f>IF(N473="sníž. přenesená",J473,0)</f>
        <v>0</v>
      </c>
      <c r="BI473" s="210">
        <f>IF(N473="nulová",J473,0)</f>
        <v>0</v>
      </c>
      <c r="BJ473" s="15" t="s">
        <v>140</v>
      </c>
      <c r="BK473" s="210">
        <f>ROUND(I473*H473,2)</f>
        <v>0</v>
      </c>
      <c r="BL473" s="15" t="s">
        <v>178</v>
      </c>
      <c r="BM473" s="15" t="s">
        <v>715</v>
      </c>
    </row>
    <row r="474" s="1" customFormat="1" ht="16.5" customHeight="1">
      <c r="B474" s="36"/>
      <c r="C474" s="234" t="s">
        <v>456</v>
      </c>
      <c r="D474" s="234" t="s">
        <v>162</v>
      </c>
      <c r="E474" s="235" t="s">
        <v>716</v>
      </c>
      <c r="F474" s="236" t="s">
        <v>717</v>
      </c>
      <c r="G474" s="237" t="s">
        <v>215</v>
      </c>
      <c r="H474" s="238">
        <v>1</v>
      </c>
      <c r="I474" s="239"/>
      <c r="J474" s="240">
        <f>ROUND(I474*H474,2)</f>
        <v>0</v>
      </c>
      <c r="K474" s="236" t="s">
        <v>139</v>
      </c>
      <c r="L474" s="241"/>
      <c r="M474" s="242" t="s">
        <v>1</v>
      </c>
      <c r="N474" s="243" t="s">
        <v>40</v>
      </c>
      <c r="O474" s="77"/>
      <c r="P474" s="208">
        <f>O474*H474</f>
        <v>0</v>
      </c>
      <c r="Q474" s="208">
        <v>5.0000000000000002E-05</v>
      </c>
      <c r="R474" s="208">
        <f>Q474*H474</f>
        <v>5.0000000000000002E-05</v>
      </c>
      <c r="S474" s="208">
        <v>0</v>
      </c>
      <c r="T474" s="209">
        <f>S474*H474</f>
        <v>0</v>
      </c>
      <c r="AR474" s="15" t="s">
        <v>219</v>
      </c>
      <c r="AT474" s="15" t="s">
        <v>162</v>
      </c>
      <c r="AU474" s="15" t="s">
        <v>76</v>
      </c>
      <c r="AY474" s="15" t="s">
        <v>133</v>
      </c>
      <c r="BE474" s="210">
        <f>IF(N474="základní",J474,0)</f>
        <v>0</v>
      </c>
      <c r="BF474" s="210">
        <f>IF(N474="snížená",J474,0)</f>
        <v>0</v>
      </c>
      <c r="BG474" s="210">
        <f>IF(N474="zákl. přenesená",J474,0)</f>
        <v>0</v>
      </c>
      <c r="BH474" s="210">
        <f>IF(N474="sníž. přenesená",J474,0)</f>
        <v>0</v>
      </c>
      <c r="BI474" s="210">
        <f>IF(N474="nulová",J474,0)</f>
        <v>0</v>
      </c>
      <c r="BJ474" s="15" t="s">
        <v>140</v>
      </c>
      <c r="BK474" s="210">
        <f>ROUND(I474*H474,2)</f>
        <v>0</v>
      </c>
      <c r="BL474" s="15" t="s">
        <v>178</v>
      </c>
      <c r="BM474" s="15" t="s">
        <v>718</v>
      </c>
    </row>
    <row r="475" s="1" customFormat="1" ht="16.5" customHeight="1">
      <c r="B475" s="36"/>
      <c r="C475" s="199" t="s">
        <v>719</v>
      </c>
      <c r="D475" s="199" t="s">
        <v>135</v>
      </c>
      <c r="E475" s="200" t="s">
        <v>720</v>
      </c>
      <c r="F475" s="201" t="s">
        <v>721</v>
      </c>
      <c r="G475" s="202" t="s">
        <v>215</v>
      </c>
      <c r="H475" s="203">
        <v>1</v>
      </c>
      <c r="I475" s="204"/>
      <c r="J475" s="205">
        <f>ROUND(I475*H475,2)</f>
        <v>0</v>
      </c>
      <c r="K475" s="201" t="s">
        <v>139</v>
      </c>
      <c r="L475" s="41"/>
      <c r="M475" s="206" t="s">
        <v>1</v>
      </c>
      <c r="N475" s="207" t="s">
        <v>40</v>
      </c>
      <c r="O475" s="77"/>
      <c r="P475" s="208">
        <f>O475*H475</f>
        <v>0</v>
      </c>
      <c r="Q475" s="208">
        <v>0</v>
      </c>
      <c r="R475" s="208">
        <f>Q475*H475</f>
        <v>0</v>
      </c>
      <c r="S475" s="208">
        <v>0</v>
      </c>
      <c r="T475" s="209">
        <f>S475*H475</f>
        <v>0</v>
      </c>
      <c r="AR475" s="15" t="s">
        <v>178</v>
      </c>
      <c r="AT475" s="15" t="s">
        <v>135</v>
      </c>
      <c r="AU475" s="15" t="s">
        <v>76</v>
      </c>
      <c r="AY475" s="15" t="s">
        <v>133</v>
      </c>
      <c r="BE475" s="210">
        <f>IF(N475="základní",J475,0)</f>
        <v>0</v>
      </c>
      <c r="BF475" s="210">
        <f>IF(N475="snížená",J475,0)</f>
        <v>0</v>
      </c>
      <c r="BG475" s="210">
        <f>IF(N475="zákl. přenesená",J475,0)</f>
        <v>0</v>
      </c>
      <c r="BH475" s="210">
        <f>IF(N475="sníž. přenesená",J475,0)</f>
        <v>0</v>
      </c>
      <c r="BI475" s="210">
        <f>IF(N475="nulová",J475,0)</f>
        <v>0</v>
      </c>
      <c r="BJ475" s="15" t="s">
        <v>140</v>
      </c>
      <c r="BK475" s="210">
        <f>ROUND(I475*H475,2)</f>
        <v>0</v>
      </c>
      <c r="BL475" s="15" t="s">
        <v>178</v>
      </c>
      <c r="BM475" s="15" t="s">
        <v>722</v>
      </c>
    </row>
    <row r="476" s="1" customFormat="1" ht="16.5" customHeight="1">
      <c r="B476" s="36"/>
      <c r="C476" s="234" t="s">
        <v>459</v>
      </c>
      <c r="D476" s="234" t="s">
        <v>162</v>
      </c>
      <c r="E476" s="235" t="s">
        <v>723</v>
      </c>
      <c r="F476" s="236" t="s">
        <v>724</v>
      </c>
      <c r="G476" s="237" t="s">
        <v>215</v>
      </c>
      <c r="H476" s="238">
        <v>1</v>
      </c>
      <c r="I476" s="239"/>
      <c r="J476" s="240">
        <f>ROUND(I476*H476,2)</f>
        <v>0</v>
      </c>
      <c r="K476" s="236" t="s">
        <v>139</v>
      </c>
      <c r="L476" s="241"/>
      <c r="M476" s="242" t="s">
        <v>1</v>
      </c>
      <c r="N476" s="243" t="s">
        <v>40</v>
      </c>
      <c r="O476" s="77"/>
      <c r="P476" s="208">
        <f>O476*H476</f>
        <v>0</v>
      </c>
      <c r="Q476" s="208">
        <v>6.9999999999999994E-05</v>
      </c>
      <c r="R476" s="208">
        <f>Q476*H476</f>
        <v>6.9999999999999994E-05</v>
      </c>
      <c r="S476" s="208">
        <v>0</v>
      </c>
      <c r="T476" s="209">
        <f>S476*H476</f>
        <v>0</v>
      </c>
      <c r="AR476" s="15" t="s">
        <v>219</v>
      </c>
      <c r="AT476" s="15" t="s">
        <v>162</v>
      </c>
      <c r="AU476" s="15" t="s">
        <v>76</v>
      </c>
      <c r="AY476" s="15" t="s">
        <v>133</v>
      </c>
      <c r="BE476" s="210">
        <f>IF(N476="základní",J476,0)</f>
        <v>0</v>
      </c>
      <c r="BF476" s="210">
        <f>IF(N476="snížená",J476,0)</f>
        <v>0</v>
      </c>
      <c r="BG476" s="210">
        <f>IF(N476="zákl. přenesená",J476,0)</f>
        <v>0</v>
      </c>
      <c r="BH476" s="210">
        <f>IF(N476="sníž. přenesená",J476,0)</f>
        <v>0</v>
      </c>
      <c r="BI476" s="210">
        <f>IF(N476="nulová",J476,0)</f>
        <v>0</v>
      </c>
      <c r="BJ476" s="15" t="s">
        <v>140</v>
      </c>
      <c r="BK476" s="210">
        <f>ROUND(I476*H476,2)</f>
        <v>0</v>
      </c>
      <c r="BL476" s="15" t="s">
        <v>178</v>
      </c>
      <c r="BM476" s="15" t="s">
        <v>725</v>
      </c>
    </row>
    <row r="477" s="1" customFormat="1" ht="16.5" customHeight="1">
      <c r="B477" s="36"/>
      <c r="C477" s="199" t="s">
        <v>726</v>
      </c>
      <c r="D477" s="199" t="s">
        <v>135</v>
      </c>
      <c r="E477" s="200" t="s">
        <v>727</v>
      </c>
      <c r="F477" s="201" t="s">
        <v>728</v>
      </c>
      <c r="G477" s="202" t="s">
        <v>215</v>
      </c>
      <c r="H477" s="203">
        <v>2</v>
      </c>
      <c r="I477" s="204"/>
      <c r="J477" s="205">
        <f>ROUND(I477*H477,2)</f>
        <v>0</v>
      </c>
      <c r="K477" s="201" t="s">
        <v>139</v>
      </c>
      <c r="L477" s="41"/>
      <c r="M477" s="206" t="s">
        <v>1</v>
      </c>
      <c r="N477" s="207" t="s">
        <v>40</v>
      </c>
      <c r="O477" s="77"/>
      <c r="P477" s="208">
        <f>O477*H477</f>
        <v>0</v>
      </c>
      <c r="Q477" s="208">
        <v>0</v>
      </c>
      <c r="R477" s="208">
        <f>Q477*H477</f>
        <v>0</v>
      </c>
      <c r="S477" s="208">
        <v>4.8000000000000001E-05</v>
      </c>
      <c r="T477" s="209">
        <f>S477*H477</f>
        <v>9.6000000000000002E-05</v>
      </c>
      <c r="AR477" s="15" t="s">
        <v>178</v>
      </c>
      <c r="AT477" s="15" t="s">
        <v>135</v>
      </c>
      <c r="AU477" s="15" t="s">
        <v>76</v>
      </c>
      <c r="AY477" s="15" t="s">
        <v>133</v>
      </c>
      <c r="BE477" s="210">
        <f>IF(N477="základní",J477,0)</f>
        <v>0</v>
      </c>
      <c r="BF477" s="210">
        <f>IF(N477="snížená",J477,0)</f>
        <v>0</v>
      </c>
      <c r="BG477" s="210">
        <f>IF(N477="zákl. přenesená",J477,0)</f>
        <v>0</v>
      </c>
      <c r="BH477" s="210">
        <f>IF(N477="sníž. přenesená",J477,0)</f>
        <v>0</v>
      </c>
      <c r="BI477" s="210">
        <f>IF(N477="nulová",J477,0)</f>
        <v>0</v>
      </c>
      <c r="BJ477" s="15" t="s">
        <v>140</v>
      </c>
      <c r="BK477" s="210">
        <f>ROUND(I477*H477,2)</f>
        <v>0</v>
      </c>
      <c r="BL477" s="15" t="s">
        <v>178</v>
      </c>
      <c r="BM477" s="15" t="s">
        <v>729</v>
      </c>
    </row>
    <row r="478" s="1" customFormat="1">
      <c r="B478" s="36"/>
      <c r="C478" s="37"/>
      <c r="D478" s="213" t="s">
        <v>699</v>
      </c>
      <c r="E478" s="37"/>
      <c r="F478" s="254" t="s">
        <v>730</v>
      </c>
      <c r="G478" s="37"/>
      <c r="H478" s="37"/>
      <c r="I478" s="125"/>
      <c r="J478" s="37"/>
      <c r="K478" s="37"/>
      <c r="L478" s="41"/>
      <c r="M478" s="255"/>
      <c r="N478" s="77"/>
      <c r="O478" s="77"/>
      <c r="P478" s="77"/>
      <c r="Q478" s="77"/>
      <c r="R478" s="77"/>
      <c r="S478" s="77"/>
      <c r="T478" s="78"/>
      <c r="AT478" s="15" t="s">
        <v>699</v>
      </c>
      <c r="AU478" s="15" t="s">
        <v>76</v>
      </c>
    </row>
    <row r="479" s="1" customFormat="1" ht="16.5" customHeight="1">
      <c r="B479" s="36"/>
      <c r="C479" s="199" t="s">
        <v>463</v>
      </c>
      <c r="D479" s="199" t="s">
        <v>135</v>
      </c>
      <c r="E479" s="200" t="s">
        <v>731</v>
      </c>
      <c r="F479" s="201" t="s">
        <v>732</v>
      </c>
      <c r="G479" s="202" t="s">
        <v>215</v>
      </c>
      <c r="H479" s="203">
        <v>1</v>
      </c>
      <c r="I479" s="204"/>
      <c r="J479" s="205">
        <f>ROUND(I479*H479,2)</f>
        <v>0</v>
      </c>
      <c r="K479" s="201" t="s">
        <v>139</v>
      </c>
      <c r="L479" s="41"/>
      <c r="M479" s="206" t="s">
        <v>1</v>
      </c>
      <c r="N479" s="207" t="s">
        <v>40</v>
      </c>
      <c r="O479" s="77"/>
      <c r="P479" s="208">
        <f>O479*H479</f>
        <v>0</v>
      </c>
      <c r="Q479" s="208">
        <v>0</v>
      </c>
      <c r="R479" s="208">
        <f>Q479*H479</f>
        <v>0</v>
      </c>
      <c r="S479" s="208">
        <v>0</v>
      </c>
      <c r="T479" s="209">
        <f>S479*H479</f>
        <v>0</v>
      </c>
      <c r="AR479" s="15" t="s">
        <v>178</v>
      </c>
      <c r="AT479" s="15" t="s">
        <v>135</v>
      </c>
      <c r="AU479" s="15" t="s">
        <v>76</v>
      </c>
      <c r="AY479" s="15" t="s">
        <v>133</v>
      </c>
      <c r="BE479" s="210">
        <f>IF(N479="základní",J479,0)</f>
        <v>0</v>
      </c>
      <c r="BF479" s="210">
        <f>IF(N479="snížená",J479,0)</f>
        <v>0</v>
      </c>
      <c r="BG479" s="210">
        <f>IF(N479="zákl. přenesená",J479,0)</f>
        <v>0</v>
      </c>
      <c r="BH479" s="210">
        <f>IF(N479="sníž. přenesená",J479,0)</f>
        <v>0</v>
      </c>
      <c r="BI479" s="210">
        <f>IF(N479="nulová",J479,0)</f>
        <v>0</v>
      </c>
      <c r="BJ479" s="15" t="s">
        <v>140</v>
      </c>
      <c r="BK479" s="210">
        <f>ROUND(I479*H479,2)</f>
        <v>0</v>
      </c>
      <c r="BL479" s="15" t="s">
        <v>178</v>
      </c>
      <c r="BM479" s="15" t="s">
        <v>733</v>
      </c>
    </row>
    <row r="480" s="1" customFormat="1" ht="16.5" customHeight="1">
      <c r="B480" s="36"/>
      <c r="C480" s="234" t="s">
        <v>734</v>
      </c>
      <c r="D480" s="234" t="s">
        <v>162</v>
      </c>
      <c r="E480" s="235" t="s">
        <v>735</v>
      </c>
      <c r="F480" s="236" t="s">
        <v>736</v>
      </c>
      <c r="G480" s="237" t="s">
        <v>215</v>
      </c>
      <c r="H480" s="238">
        <v>1</v>
      </c>
      <c r="I480" s="239"/>
      <c r="J480" s="240">
        <f>ROUND(I480*H480,2)</f>
        <v>0</v>
      </c>
      <c r="K480" s="236" t="s">
        <v>139</v>
      </c>
      <c r="L480" s="241"/>
      <c r="M480" s="242" t="s">
        <v>1</v>
      </c>
      <c r="N480" s="243" t="s">
        <v>40</v>
      </c>
      <c r="O480" s="77"/>
      <c r="P480" s="208">
        <f>O480*H480</f>
        <v>0</v>
      </c>
      <c r="Q480" s="208">
        <v>0.00080000000000000004</v>
      </c>
      <c r="R480" s="208">
        <f>Q480*H480</f>
        <v>0.00080000000000000004</v>
      </c>
      <c r="S480" s="208">
        <v>0</v>
      </c>
      <c r="T480" s="209">
        <f>S480*H480</f>
        <v>0</v>
      </c>
      <c r="AR480" s="15" t="s">
        <v>219</v>
      </c>
      <c r="AT480" s="15" t="s">
        <v>162</v>
      </c>
      <c r="AU480" s="15" t="s">
        <v>76</v>
      </c>
      <c r="AY480" s="15" t="s">
        <v>133</v>
      </c>
      <c r="BE480" s="210">
        <f>IF(N480="základní",J480,0)</f>
        <v>0</v>
      </c>
      <c r="BF480" s="210">
        <f>IF(N480="snížená",J480,0)</f>
        <v>0</v>
      </c>
      <c r="BG480" s="210">
        <f>IF(N480="zákl. přenesená",J480,0)</f>
        <v>0</v>
      </c>
      <c r="BH480" s="210">
        <f>IF(N480="sníž. přenesená",J480,0)</f>
        <v>0</v>
      </c>
      <c r="BI480" s="210">
        <f>IF(N480="nulová",J480,0)</f>
        <v>0</v>
      </c>
      <c r="BJ480" s="15" t="s">
        <v>140</v>
      </c>
      <c r="BK480" s="210">
        <f>ROUND(I480*H480,2)</f>
        <v>0</v>
      </c>
      <c r="BL480" s="15" t="s">
        <v>178</v>
      </c>
      <c r="BM480" s="15" t="s">
        <v>737</v>
      </c>
    </row>
    <row r="481" s="1" customFormat="1" ht="16.5" customHeight="1">
      <c r="B481" s="36"/>
      <c r="C481" s="199" t="s">
        <v>466</v>
      </c>
      <c r="D481" s="199" t="s">
        <v>135</v>
      </c>
      <c r="E481" s="200" t="s">
        <v>738</v>
      </c>
      <c r="F481" s="201" t="s">
        <v>739</v>
      </c>
      <c r="G481" s="202" t="s">
        <v>215</v>
      </c>
      <c r="H481" s="203">
        <v>4</v>
      </c>
      <c r="I481" s="204"/>
      <c r="J481" s="205">
        <f>ROUND(I481*H481,2)</f>
        <v>0</v>
      </c>
      <c r="K481" s="201" t="s">
        <v>139</v>
      </c>
      <c r="L481" s="41"/>
      <c r="M481" s="206" t="s">
        <v>1</v>
      </c>
      <c r="N481" s="207" t="s">
        <v>40</v>
      </c>
      <c r="O481" s="77"/>
      <c r="P481" s="208">
        <f>O481*H481</f>
        <v>0</v>
      </c>
      <c r="Q481" s="208">
        <v>0</v>
      </c>
      <c r="R481" s="208">
        <f>Q481*H481</f>
        <v>0</v>
      </c>
      <c r="S481" s="208">
        <v>0</v>
      </c>
      <c r="T481" s="209">
        <f>S481*H481</f>
        <v>0</v>
      </c>
      <c r="AR481" s="15" t="s">
        <v>178</v>
      </c>
      <c r="AT481" s="15" t="s">
        <v>135</v>
      </c>
      <c r="AU481" s="15" t="s">
        <v>76</v>
      </c>
      <c r="AY481" s="15" t="s">
        <v>133</v>
      </c>
      <c r="BE481" s="210">
        <f>IF(N481="základní",J481,0)</f>
        <v>0</v>
      </c>
      <c r="BF481" s="210">
        <f>IF(N481="snížená",J481,0)</f>
        <v>0</v>
      </c>
      <c r="BG481" s="210">
        <f>IF(N481="zákl. přenesená",J481,0)</f>
        <v>0</v>
      </c>
      <c r="BH481" s="210">
        <f>IF(N481="sníž. přenesená",J481,0)</f>
        <v>0</v>
      </c>
      <c r="BI481" s="210">
        <f>IF(N481="nulová",J481,0)</f>
        <v>0</v>
      </c>
      <c r="BJ481" s="15" t="s">
        <v>140</v>
      </c>
      <c r="BK481" s="210">
        <f>ROUND(I481*H481,2)</f>
        <v>0</v>
      </c>
      <c r="BL481" s="15" t="s">
        <v>178</v>
      </c>
      <c r="BM481" s="15" t="s">
        <v>740</v>
      </c>
    </row>
    <row r="482" s="1" customFormat="1" ht="16.5" customHeight="1">
      <c r="B482" s="36"/>
      <c r="C482" s="234" t="s">
        <v>741</v>
      </c>
      <c r="D482" s="234" t="s">
        <v>162</v>
      </c>
      <c r="E482" s="235" t="s">
        <v>742</v>
      </c>
      <c r="F482" s="236" t="s">
        <v>743</v>
      </c>
      <c r="G482" s="237" t="s">
        <v>215</v>
      </c>
      <c r="H482" s="238">
        <v>4</v>
      </c>
      <c r="I482" s="239"/>
      <c r="J482" s="240">
        <f>ROUND(I482*H482,2)</f>
        <v>0</v>
      </c>
      <c r="K482" s="236" t="s">
        <v>139</v>
      </c>
      <c r="L482" s="241"/>
      <c r="M482" s="242" t="s">
        <v>1</v>
      </c>
      <c r="N482" s="243" t="s">
        <v>40</v>
      </c>
      <c r="O482" s="77"/>
      <c r="P482" s="208">
        <f>O482*H482</f>
        <v>0</v>
      </c>
      <c r="Q482" s="208">
        <v>0</v>
      </c>
      <c r="R482" s="208">
        <f>Q482*H482</f>
        <v>0</v>
      </c>
      <c r="S482" s="208">
        <v>0</v>
      </c>
      <c r="T482" s="209">
        <f>S482*H482</f>
        <v>0</v>
      </c>
      <c r="AR482" s="15" t="s">
        <v>219</v>
      </c>
      <c r="AT482" s="15" t="s">
        <v>162</v>
      </c>
      <c r="AU482" s="15" t="s">
        <v>76</v>
      </c>
      <c r="AY482" s="15" t="s">
        <v>133</v>
      </c>
      <c r="BE482" s="210">
        <f>IF(N482="základní",J482,0)</f>
        <v>0</v>
      </c>
      <c r="BF482" s="210">
        <f>IF(N482="snížená",J482,0)</f>
        <v>0</v>
      </c>
      <c r="BG482" s="210">
        <f>IF(N482="zákl. přenesená",J482,0)</f>
        <v>0</v>
      </c>
      <c r="BH482" s="210">
        <f>IF(N482="sníž. přenesená",J482,0)</f>
        <v>0</v>
      </c>
      <c r="BI482" s="210">
        <f>IF(N482="nulová",J482,0)</f>
        <v>0</v>
      </c>
      <c r="BJ482" s="15" t="s">
        <v>140</v>
      </c>
      <c r="BK482" s="210">
        <f>ROUND(I482*H482,2)</f>
        <v>0</v>
      </c>
      <c r="BL482" s="15" t="s">
        <v>178</v>
      </c>
      <c r="BM482" s="15" t="s">
        <v>744</v>
      </c>
    </row>
    <row r="483" s="1" customFormat="1" ht="16.5" customHeight="1">
      <c r="B483" s="36"/>
      <c r="C483" s="199" t="s">
        <v>470</v>
      </c>
      <c r="D483" s="199" t="s">
        <v>135</v>
      </c>
      <c r="E483" s="200" t="s">
        <v>745</v>
      </c>
      <c r="F483" s="201" t="s">
        <v>746</v>
      </c>
      <c r="G483" s="202" t="s">
        <v>215</v>
      </c>
      <c r="H483" s="203">
        <v>1</v>
      </c>
      <c r="I483" s="204"/>
      <c r="J483" s="205">
        <f>ROUND(I483*H483,2)</f>
        <v>0</v>
      </c>
      <c r="K483" s="201" t="s">
        <v>139</v>
      </c>
      <c r="L483" s="41"/>
      <c r="M483" s="206" t="s">
        <v>1</v>
      </c>
      <c r="N483" s="207" t="s">
        <v>40</v>
      </c>
      <c r="O483" s="77"/>
      <c r="P483" s="208">
        <f>O483*H483</f>
        <v>0</v>
      </c>
      <c r="Q483" s="208">
        <v>0</v>
      </c>
      <c r="R483" s="208">
        <f>Q483*H483</f>
        <v>0</v>
      </c>
      <c r="S483" s="208">
        <v>0</v>
      </c>
      <c r="T483" s="209">
        <f>S483*H483</f>
        <v>0</v>
      </c>
      <c r="AR483" s="15" t="s">
        <v>178</v>
      </c>
      <c r="AT483" s="15" t="s">
        <v>135</v>
      </c>
      <c r="AU483" s="15" t="s">
        <v>76</v>
      </c>
      <c r="AY483" s="15" t="s">
        <v>133</v>
      </c>
      <c r="BE483" s="210">
        <f>IF(N483="základní",J483,0)</f>
        <v>0</v>
      </c>
      <c r="BF483" s="210">
        <f>IF(N483="snížená",J483,0)</f>
        <v>0</v>
      </c>
      <c r="BG483" s="210">
        <f>IF(N483="zákl. přenesená",J483,0)</f>
        <v>0</v>
      </c>
      <c r="BH483" s="210">
        <f>IF(N483="sníž. přenesená",J483,0)</f>
        <v>0</v>
      </c>
      <c r="BI483" s="210">
        <f>IF(N483="nulová",J483,0)</f>
        <v>0</v>
      </c>
      <c r="BJ483" s="15" t="s">
        <v>140</v>
      </c>
      <c r="BK483" s="210">
        <f>ROUND(I483*H483,2)</f>
        <v>0</v>
      </c>
      <c r="BL483" s="15" t="s">
        <v>178</v>
      </c>
      <c r="BM483" s="15" t="s">
        <v>747</v>
      </c>
    </row>
    <row r="484" s="1" customFormat="1" ht="16.5" customHeight="1">
      <c r="B484" s="36"/>
      <c r="C484" s="199" t="s">
        <v>748</v>
      </c>
      <c r="D484" s="199" t="s">
        <v>135</v>
      </c>
      <c r="E484" s="200" t="s">
        <v>749</v>
      </c>
      <c r="F484" s="201" t="s">
        <v>750</v>
      </c>
      <c r="G484" s="202" t="s">
        <v>165</v>
      </c>
      <c r="H484" s="203">
        <v>0.016</v>
      </c>
      <c r="I484" s="204"/>
      <c r="J484" s="205">
        <f>ROUND(I484*H484,2)</f>
        <v>0</v>
      </c>
      <c r="K484" s="201" t="s">
        <v>139</v>
      </c>
      <c r="L484" s="41"/>
      <c r="M484" s="206" t="s">
        <v>1</v>
      </c>
      <c r="N484" s="207" t="s">
        <v>40</v>
      </c>
      <c r="O484" s="77"/>
      <c r="P484" s="208">
        <f>O484*H484</f>
        <v>0</v>
      </c>
      <c r="Q484" s="208">
        <v>0</v>
      </c>
      <c r="R484" s="208">
        <f>Q484*H484</f>
        <v>0</v>
      </c>
      <c r="S484" s="208">
        <v>0</v>
      </c>
      <c r="T484" s="209">
        <f>S484*H484</f>
        <v>0</v>
      </c>
      <c r="AR484" s="15" t="s">
        <v>178</v>
      </c>
      <c r="AT484" s="15" t="s">
        <v>135</v>
      </c>
      <c r="AU484" s="15" t="s">
        <v>76</v>
      </c>
      <c r="AY484" s="15" t="s">
        <v>133</v>
      </c>
      <c r="BE484" s="210">
        <f>IF(N484="základní",J484,0)</f>
        <v>0</v>
      </c>
      <c r="BF484" s="210">
        <f>IF(N484="snížená",J484,0)</f>
        <v>0</v>
      </c>
      <c r="BG484" s="210">
        <f>IF(N484="zákl. přenesená",J484,0)</f>
        <v>0</v>
      </c>
      <c r="BH484" s="210">
        <f>IF(N484="sníž. přenesená",J484,0)</f>
        <v>0</v>
      </c>
      <c r="BI484" s="210">
        <f>IF(N484="nulová",J484,0)</f>
        <v>0</v>
      </c>
      <c r="BJ484" s="15" t="s">
        <v>140</v>
      </c>
      <c r="BK484" s="210">
        <f>ROUND(I484*H484,2)</f>
        <v>0</v>
      </c>
      <c r="BL484" s="15" t="s">
        <v>178</v>
      </c>
      <c r="BM484" s="15" t="s">
        <v>751</v>
      </c>
    </row>
    <row r="485" s="10" customFormat="1" ht="22.8" customHeight="1">
      <c r="B485" s="183"/>
      <c r="C485" s="184"/>
      <c r="D485" s="185" t="s">
        <v>66</v>
      </c>
      <c r="E485" s="197" t="s">
        <v>752</v>
      </c>
      <c r="F485" s="197" t="s">
        <v>753</v>
      </c>
      <c r="G485" s="184"/>
      <c r="H485" s="184"/>
      <c r="I485" s="187"/>
      <c r="J485" s="198">
        <f>BK485</f>
        <v>0</v>
      </c>
      <c r="K485" s="184"/>
      <c r="L485" s="189"/>
      <c r="M485" s="190"/>
      <c r="N485" s="191"/>
      <c r="O485" s="191"/>
      <c r="P485" s="192">
        <f>SUM(P486:P490)</f>
        <v>0</v>
      </c>
      <c r="Q485" s="191"/>
      <c r="R485" s="192">
        <f>SUM(R486:R490)</f>
        <v>0.0018400000000000001</v>
      </c>
      <c r="S485" s="191"/>
      <c r="T485" s="193">
        <f>SUM(T486:T490)</f>
        <v>0.14299000000000001</v>
      </c>
      <c r="AR485" s="194" t="s">
        <v>76</v>
      </c>
      <c r="AT485" s="195" t="s">
        <v>66</v>
      </c>
      <c r="AU485" s="195" t="s">
        <v>74</v>
      </c>
      <c r="AY485" s="194" t="s">
        <v>133</v>
      </c>
      <c r="BK485" s="196">
        <f>SUM(BK486:BK490)</f>
        <v>0</v>
      </c>
    </row>
    <row r="486" s="1" customFormat="1" ht="16.5" customHeight="1">
      <c r="B486" s="36"/>
      <c r="C486" s="199" t="s">
        <v>473</v>
      </c>
      <c r="D486" s="199" t="s">
        <v>135</v>
      </c>
      <c r="E486" s="200" t="s">
        <v>754</v>
      </c>
      <c r="F486" s="201" t="s">
        <v>755</v>
      </c>
      <c r="G486" s="202" t="s">
        <v>215</v>
      </c>
      <c r="H486" s="203">
        <v>4</v>
      </c>
      <c r="I486" s="204"/>
      <c r="J486" s="205">
        <f>ROUND(I486*H486,2)</f>
        <v>0</v>
      </c>
      <c r="K486" s="201" t="s">
        <v>139</v>
      </c>
      <c r="L486" s="41"/>
      <c r="M486" s="206" t="s">
        <v>1</v>
      </c>
      <c r="N486" s="207" t="s">
        <v>40</v>
      </c>
      <c r="O486" s="77"/>
      <c r="P486" s="208">
        <f>O486*H486</f>
        <v>0</v>
      </c>
      <c r="Q486" s="208">
        <v>0</v>
      </c>
      <c r="R486" s="208">
        <f>Q486*H486</f>
        <v>0</v>
      </c>
      <c r="S486" s="208">
        <v>0</v>
      </c>
      <c r="T486" s="209">
        <f>S486*H486</f>
        <v>0</v>
      </c>
      <c r="AR486" s="15" t="s">
        <v>178</v>
      </c>
      <c r="AT486" s="15" t="s">
        <v>135</v>
      </c>
      <c r="AU486" s="15" t="s">
        <v>76</v>
      </c>
      <c r="AY486" s="15" t="s">
        <v>133</v>
      </c>
      <c r="BE486" s="210">
        <f>IF(N486="základní",J486,0)</f>
        <v>0</v>
      </c>
      <c r="BF486" s="210">
        <f>IF(N486="snížená",J486,0)</f>
        <v>0</v>
      </c>
      <c r="BG486" s="210">
        <f>IF(N486="zákl. přenesená",J486,0)</f>
        <v>0</v>
      </c>
      <c r="BH486" s="210">
        <f>IF(N486="sníž. přenesená",J486,0)</f>
        <v>0</v>
      </c>
      <c r="BI486" s="210">
        <f>IF(N486="nulová",J486,0)</f>
        <v>0</v>
      </c>
      <c r="BJ486" s="15" t="s">
        <v>140</v>
      </c>
      <c r="BK486" s="210">
        <f>ROUND(I486*H486,2)</f>
        <v>0</v>
      </c>
      <c r="BL486" s="15" t="s">
        <v>178</v>
      </c>
      <c r="BM486" s="15" t="s">
        <v>756</v>
      </c>
    </row>
    <row r="487" s="1" customFormat="1" ht="16.5" customHeight="1">
      <c r="B487" s="36"/>
      <c r="C487" s="234" t="s">
        <v>757</v>
      </c>
      <c r="D487" s="234" t="s">
        <v>162</v>
      </c>
      <c r="E487" s="235" t="s">
        <v>758</v>
      </c>
      <c r="F487" s="236" t="s">
        <v>759</v>
      </c>
      <c r="G487" s="237" t="s">
        <v>215</v>
      </c>
      <c r="H487" s="238">
        <v>4</v>
      </c>
      <c r="I487" s="239"/>
      <c r="J487" s="240">
        <f>ROUND(I487*H487,2)</f>
        <v>0</v>
      </c>
      <c r="K487" s="236" t="s">
        <v>139</v>
      </c>
      <c r="L487" s="241"/>
      <c r="M487" s="242" t="s">
        <v>1</v>
      </c>
      <c r="N487" s="243" t="s">
        <v>40</v>
      </c>
      <c r="O487" s="77"/>
      <c r="P487" s="208">
        <f>O487*H487</f>
        <v>0</v>
      </c>
      <c r="Q487" s="208">
        <v>0.00046000000000000001</v>
      </c>
      <c r="R487" s="208">
        <f>Q487*H487</f>
        <v>0.0018400000000000001</v>
      </c>
      <c r="S487" s="208">
        <v>0</v>
      </c>
      <c r="T487" s="209">
        <f>S487*H487</f>
        <v>0</v>
      </c>
      <c r="AR487" s="15" t="s">
        <v>219</v>
      </c>
      <c r="AT487" s="15" t="s">
        <v>162</v>
      </c>
      <c r="AU487" s="15" t="s">
        <v>76</v>
      </c>
      <c r="AY487" s="15" t="s">
        <v>133</v>
      </c>
      <c r="BE487" s="210">
        <f>IF(N487="základní",J487,0)</f>
        <v>0</v>
      </c>
      <c r="BF487" s="210">
        <f>IF(N487="snížená",J487,0)</f>
        <v>0</v>
      </c>
      <c r="BG487" s="210">
        <f>IF(N487="zákl. přenesená",J487,0)</f>
        <v>0</v>
      </c>
      <c r="BH487" s="210">
        <f>IF(N487="sníž. přenesená",J487,0)</f>
        <v>0</v>
      </c>
      <c r="BI487" s="210">
        <f>IF(N487="nulová",J487,0)</f>
        <v>0</v>
      </c>
      <c r="BJ487" s="15" t="s">
        <v>140</v>
      </c>
      <c r="BK487" s="210">
        <f>ROUND(I487*H487,2)</f>
        <v>0</v>
      </c>
      <c r="BL487" s="15" t="s">
        <v>178</v>
      </c>
      <c r="BM487" s="15" t="s">
        <v>760</v>
      </c>
    </row>
    <row r="488" s="1" customFormat="1" ht="16.5" customHeight="1">
      <c r="B488" s="36"/>
      <c r="C488" s="199" t="s">
        <v>477</v>
      </c>
      <c r="D488" s="199" t="s">
        <v>135</v>
      </c>
      <c r="E488" s="200" t="s">
        <v>761</v>
      </c>
      <c r="F488" s="201" t="s">
        <v>762</v>
      </c>
      <c r="G488" s="202" t="s">
        <v>215</v>
      </c>
      <c r="H488" s="203">
        <v>4</v>
      </c>
      <c r="I488" s="204"/>
      <c r="J488" s="205">
        <f>ROUND(I488*H488,2)</f>
        <v>0</v>
      </c>
      <c r="K488" s="201" t="s">
        <v>139</v>
      </c>
      <c r="L488" s="41"/>
      <c r="M488" s="206" t="s">
        <v>1</v>
      </c>
      <c r="N488" s="207" t="s">
        <v>40</v>
      </c>
      <c r="O488" s="77"/>
      <c r="P488" s="208">
        <f>O488*H488</f>
        <v>0</v>
      </c>
      <c r="Q488" s="208">
        <v>0</v>
      </c>
      <c r="R488" s="208">
        <f>Q488*H488</f>
        <v>0</v>
      </c>
      <c r="S488" s="208">
        <v>0.00069999999999999999</v>
      </c>
      <c r="T488" s="209">
        <f>S488*H488</f>
        <v>0.0028</v>
      </c>
      <c r="AR488" s="15" t="s">
        <v>178</v>
      </c>
      <c r="AT488" s="15" t="s">
        <v>135</v>
      </c>
      <c r="AU488" s="15" t="s">
        <v>76</v>
      </c>
      <c r="AY488" s="15" t="s">
        <v>133</v>
      </c>
      <c r="BE488" s="210">
        <f>IF(N488="základní",J488,0)</f>
        <v>0</v>
      </c>
      <c r="BF488" s="210">
        <f>IF(N488="snížená",J488,0)</f>
        <v>0</v>
      </c>
      <c r="BG488" s="210">
        <f>IF(N488="zákl. přenesená",J488,0)</f>
        <v>0</v>
      </c>
      <c r="BH488" s="210">
        <f>IF(N488="sníž. přenesená",J488,0)</f>
        <v>0</v>
      </c>
      <c r="BI488" s="210">
        <f>IF(N488="nulová",J488,0)</f>
        <v>0</v>
      </c>
      <c r="BJ488" s="15" t="s">
        <v>140</v>
      </c>
      <c r="BK488" s="210">
        <f>ROUND(I488*H488,2)</f>
        <v>0</v>
      </c>
      <c r="BL488" s="15" t="s">
        <v>178</v>
      </c>
      <c r="BM488" s="15" t="s">
        <v>763</v>
      </c>
    </row>
    <row r="489" s="1" customFormat="1" ht="16.5" customHeight="1">
      <c r="B489" s="36"/>
      <c r="C489" s="199" t="s">
        <v>764</v>
      </c>
      <c r="D489" s="199" t="s">
        <v>135</v>
      </c>
      <c r="E489" s="200" t="s">
        <v>765</v>
      </c>
      <c r="F489" s="201" t="s">
        <v>766</v>
      </c>
      <c r="G489" s="202" t="s">
        <v>193</v>
      </c>
      <c r="H489" s="203">
        <v>3</v>
      </c>
      <c r="I489" s="204"/>
      <c r="J489" s="205">
        <f>ROUND(I489*H489,2)</f>
        <v>0</v>
      </c>
      <c r="K489" s="201" t="s">
        <v>139</v>
      </c>
      <c r="L489" s="41"/>
      <c r="M489" s="206" t="s">
        <v>1</v>
      </c>
      <c r="N489" s="207" t="s">
        <v>40</v>
      </c>
      <c r="O489" s="77"/>
      <c r="P489" s="208">
        <f>O489*H489</f>
        <v>0</v>
      </c>
      <c r="Q489" s="208">
        <v>0</v>
      </c>
      <c r="R489" s="208">
        <f>Q489*H489</f>
        <v>0</v>
      </c>
      <c r="S489" s="208">
        <v>0.046730000000000001</v>
      </c>
      <c r="T489" s="209">
        <f>S489*H489</f>
        <v>0.14019000000000001</v>
      </c>
      <c r="AR489" s="15" t="s">
        <v>178</v>
      </c>
      <c r="AT489" s="15" t="s">
        <v>135</v>
      </c>
      <c r="AU489" s="15" t="s">
        <v>76</v>
      </c>
      <c r="AY489" s="15" t="s">
        <v>133</v>
      </c>
      <c r="BE489" s="210">
        <f>IF(N489="základní",J489,0)</f>
        <v>0</v>
      </c>
      <c r="BF489" s="210">
        <f>IF(N489="snížená",J489,0)</f>
        <v>0</v>
      </c>
      <c r="BG489" s="210">
        <f>IF(N489="zákl. přenesená",J489,0)</f>
        <v>0</v>
      </c>
      <c r="BH489" s="210">
        <f>IF(N489="sníž. přenesená",J489,0)</f>
        <v>0</v>
      </c>
      <c r="BI489" s="210">
        <f>IF(N489="nulová",J489,0)</f>
        <v>0</v>
      </c>
      <c r="BJ489" s="15" t="s">
        <v>140</v>
      </c>
      <c r="BK489" s="210">
        <f>ROUND(I489*H489,2)</f>
        <v>0</v>
      </c>
      <c r="BL489" s="15" t="s">
        <v>178</v>
      </c>
      <c r="BM489" s="15" t="s">
        <v>767</v>
      </c>
    </row>
    <row r="490" s="1" customFormat="1" ht="16.5" customHeight="1">
      <c r="B490" s="36"/>
      <c r="C490" s="199" t="s">
        <v>481</v>
      </c>
      <c r="D490" s="199" t="s">
        <v>135</v>
      </c>
      <c r="E490" s="200" t="s">
        <v>768</v>
      </c>
      <c r="F490" s="201" t="s">
        <v>769</v>
      </c>
      <c r="G490" s="202" t="s">
        <v>165</v>
      </c>
      <c r="H490" s="203">
        <v>0.002</v>
      </c>
      <c r="I490" s="204"/>
      <c r="J490" s="205">
        <f>ROUND(I490*H490,2)</f>
        <v>0</v>
      </c>
      <c r="K490" s="201" t="s">
        <v>139</v>
      </c>
      <c r="L490" s="41"/>
      <c r="M490" s="206" t="s">
        <v>1</v>
      </c>
      <c r="N490" s="207" t="s">
        <v>40</v>
      </c>
      <c r="O490" s="77"/>
      <c r="P490" s="208">
        <f>O490*H490</f>
        <v>0</v>
      </c>
      <c r="Q490" s="208">
        <v>0</v>
      </c>
      <c r="R490" s="208">
        <f>Q490*H490</f>
        <v>0</v>
      </c>
      <c r="S490" s="208">
        <v>0</v>
      </c>
      <c r="T490" s="209">
        <f>S490*H490</f>
        <v>0</v>
      </c>
      <c r="AR490" s="15" t="s">
        <v>178</v>
      </c>
      <c r="AT490" s="15" t="s">
        <v>135</v>
      </c>
      <c r="AU490" s="15" t="s">
        <v>76</v>
      </c>
      <c r="AY490" s="15" t="s">
        <v>133</v>
      </c>
      <c r="BE490" s="210">
        <f>IF(N490="základní",J490,0)</f>
        <v>0</v>
      </c>
      <c r="BF490" s="210">
        <f>IF(N490="snížená",J490,0)</f>
        <v>0</v>
      </c>
      <c r="BG490" s="210">
        <f>IF(N490="zákl. přenesená",J490,0)</f>
        <v>0</v>
      </c>
      <c r="BH490" s="210">
        <f>IF(N490="sníž. přenesená",J490,0)</f>
        <v>0</v>
      </c>
      <c r="BI490" s="210">
        <f>IF(N490="nulová",J490,0)</f>
        <v>0</v>
      </c>
      <c r="BJ490" s="15" t="s">
        <v>140</v>
      </c>
      <c r="BK490" s="210">
        <f>ROUND(I490*H490,2)</f>
        <v>0</v>
      </c>
      <c r="BL490" s="15" t="s">
        <v>178</v>
      </c>
      <c r="BM490" s="15" t="s">
        <v>770</v>
      </c>
    </row>
    <row r="491" s="10" customFormat="1" ht="22.8" customHeight="1">
      <c r="B491" s="183"/>
      <c r="C491" s="184"/>
      <c r="D491" s="185" t="s">
        <v>66</v>
      </c>
      <c r="E491" s="197" t="s">
        <v>771</v>
      </c>
      <c r="F491" s="197" t="s">
        <v>772</v>
      </c>
      <c r="G491" s="184"/>
      <c r="H491" s="184"/>
      <c r="I491" s="187"/>
      <c r="J491" s="198">
        <f>BK491</f>
        <v>0</v>
      </c>
      <c r="K491" s="184"/>
      <c r="L491" s="189"/>
      <c r="M491" s="190"/>
      <c r="N491" s="191"/>
      <c r="O491" s="191"/>
      <c r="P491" s="192">
        <f>SUM(P492:P593)</f>
        <v>0</v>
      </c>
      <c r="Q491" s="191"/>
      <c r="R491" s="192">
        <f>SUM(R492:R593)</f>
        <v>7.0611313699999991</v>
      </c>
      <c r="S491" s="191"/>
      <c r="T491" s="193">
        <f>SUM(T492:T593)</f>
        <v>13.768588999999999</v>
      </c>
      <c r="AR491" s="194" t="s">
        <v>76</v>
      </c>
      <c r="AT491" s="195" t="s">
        <v>66</v>
      </c>
      <c r="AU491" s="195" t="s">
        <v>74</v>
      </c>
      <c r="AY491" s="194" t="s">
        <v>133</v>
      </c>
      <c r="BK491" s="196">
        <f>SUM(BK492:BK593)</f>
        <v>0</v>
      </c>
    </row>
    <row r="492" s="1" customFormat="1" ht="16.5" customHeight="1">
      <c r="B492" s="36"/>
      <c r="C492" s="199" t="s">
        <v>773</v>
      </c>
      <c r="D492" s="199" t="s">
        <v>135</v>
      </c>
      <c r="E492" s="200" t="s">
        <v>774</v>
      </c>
      <c r="F492" s="201" t="s">
        <v>775</v>
      </c>
      <c r="G492" s="202" t="s">
        <v>193</v>
      </c>
      <c r="H492" s="203">
        <v>67.939999999999998</v>
      </c>
      <c r="I492" s="204"/>
      <c r="J492" s="205">
        <f>ROUND(I492*H492,2)</f>
        <v>0</v>
      </c>
      <c r="K492" s="201" t="s">
        <v>139</v>
      </c>
      <c r="L492" s="41"/>
      <c r="M492" s="206" t="s">
        <v>1</v>
      </c>
      <c r="N492" s="207" t="s">
        <v>40</v>
      </c>
      <c r="O492" s="77"/>
      <c r="P492" s="208">
        <f>O492*H492</f>
        <v>0</v>
      </c>
      <c r="Q492" s="208">
        <v>0</v>
      </c>
      <c r="R492" s="208">
        <f>Q492*H492</f>
        <v>0</v>
      </c>
      <c r="S492" s="208">
        <v>0.014</v>
      </c>
      <c r="T492" s="209">
        <f>S492*H492</f>
        <v>0.95116000000000001</v>
      </c>
      <c r="AR492" s="15" t="s">
        <v>178</v>
      </c>
      <c r="AT492" s="15" t="s">
        <v>135</v>
      </c>
      <c r="AU492" s="15" t="s">
        <v>76</v>
      </c>
      <c r="AY492" s="15" t="s">
        <v>133</v>
      </c>
      <c r="BE492" s="210">
        <f>IF(N492="základní",J492,0)</f>
        <v>0</v>
      </c>
      <c r="BF492" s="210">
        <f>IF(N492="snížená",J492,0)</f>
        <v>0</v>
      </c>
      <c r="BG492" s="210">
        <f>IF(N492="zákl. přenesená",J492,0)</f>
        <v>0</v>
      </c>
      <c r="BH492" s="210">
        <f>IF(N492="sníž. přenesená",J492,0)</f>
        <v>0</v>
      </c>
      <c r="BI492" s="210">
        <f>IF(N492="nulová",J492,0)</f>
        <v>0</v>
      </c>
      <c r="BJ492" s="15" t="s">
        <v>140</v>
      </c>
      <c r="BK492" s="210">
        <f>ROUND(I492*H492,2)</f>
        <v>0</v>
      </c>
      <c r="BL492" s="15" t="s">
        <v>178</v>
      </c>
      <c r="BM492" s="15" t="s">
        <v>776</v>
      </c>
    </row>
    <row r="493" s="11" customFormat="1">
      <c r="B493" s="211"/>
      <c r="C493" s="212"/>
      <c r="D493" s="213" t="s">
        <v>141</v>
      </c>
      <c r="E493" s="214" t="s">
        <v>1</v>
      </c>
      <c r="F493" s="215" t="s">
        <v>777</v>
      </c>
      <c r="G493" s="212"/>
      <c r="H493" s="216">
        <v>22.5</v>
      </c>
      <c r="I493" s="217"/>
      <c r="J493" s="212"/>
      <c r="K493" s="212"/>
      <c r="L493" s="218"/>
      <c r="M493" s="219"/>
      <c r="N493" s="220"/>
      <c r="O493" s="220"/>
      <c r="P493" s="220"/>
      <c r="Q493" s="220"/>
      <c r="R493" s="220"/>
      <c r="S493" s="220"/>
      <c r="T493" s="221"/>
      <c r="AT493" s="222" t="s">
        <v>141</v>
      </c>
      <c r="AU493" s="222" t="s">
        <v>76</v>
      </c>
      <c r="AV493" s="11" t="s">
        <v>76</v>
      </c>
      <c r="AW493" s="11" t="s">
        <v>30</v>
      </c>
      <c r="AX493" s="11" t="s">
        <v>67</v>
      </c>
      <c r="AY493" s="222" t="s">
        <v>133</v>
      </c>
    </row>
    <row r="494" s="11" customFormat="1">
      <c r="B494" s="211"/>
      <c r="C494" s="212"/>
      <c r="D494" s="213" t="s">
        <v>141</v>
      </c>
      <c r="E494" s="214" t="s">
        <v>1</v>
      </c>
      <c r="F494" s="215" t="s">
        <v>778</v>
      </c>
      <c r="G494" s="212"/>
      <c r="H494" s="216">
        <v>43.439999999999998</v>
      </c>
      <c r="I494" s="217"/>
      <c r="J494" s="212"/>
      <c r="K494" s="212"/>
      <c r="L494" s="218"/>
      <c r="M494" s="219"/>
      <c r="N494" s="220"/>
      <c r="O494" s="220"/>
      <c r="P494" s="220"/>
      <c r="Q494" s="220"/>
      <c r="R494" s="220"/>
      <c r="S494" s="220"/>
      <c r="T494" s="221"/>
      <c r="AT494" s="222" t="s">
        <v>141</v>
      </c>
      <c r="AU494" s="222" t="s">
        <v>76</v>
      </c>
      <c r="AV494" s="11" t="s">
        <v>76</v>
      </c>
      <c r="AW494" s="11" t="s">
        <v>30</v>
      </c>
      <c r="AX494" s="11" t="s">
        <v>67</v>
      </c>
      <c r="AY494" s="222" t="s">
        <v>133</v>
      </c>
    </row>
    <row r="495" s="11" customFormat="1">
      <c r="B495" s="211"/>
      <c r="C495" s="212"/>
      <c r="D495" s="213" t="s">
        <v>141</v>
      </c>
      <c r="E495" s="214" t="s">
        <v>1</v>
      </c>
      <c r="F495" s="215" t="s">
        <v>779</v>
      </c>
      <c r="G495" s="212"/>
      <c r="H495" s="216">
        <v>2</v>
      </c>
      <c r="I495" s="217"/>
      <c r="J495" s="212"/>
      <c r="K495" s="212"/>
      <c r="L495" s="218"/>
      <c r="M495" s="219"/>
      <c r="N495" s="220"/>
      <c r="O495" s="220"/>
      <c r="P495" s="220"/>
      <c r="Q495" s="220"/>
      <c r="R495" s="220"/>
      <c r="S495" s="220"/>
      <c r="T495" s="221"/>
      <c r="AT495" s="222" t="s">
        <v>141</v>
      </c>
      <c r="AU495" s="222" t="s">
        <v>76</v>
      </c>
      <c r="AV495" s="11" t="s">
        <v>76</v>
      </c>
      <c r="AW495" s="11" t="s">
        <v>30</v>
      </c>
      <c r="AX495" s="11" t="s">
        <v>67</v>
      </c>
      <c r="AY495" s="222" t="s">
        <v>133</v>
      </c>
    </row>
    <row r="496" s="12" customFormat="1">
      <c r="B496" s="223"/>
      <c r="C496" s="224"/>
      <c r="D496" s="213" t="s">
        <v>141</v>
      </c>
      <c r="E496" s="225" t="s">
        <v>1</v>
      </c>
      <c r="F496" s="226" t="s">
        <v>148</v>
      </c>
      <c r="G496" s="224"/>
      <c r="H496" s="227">
        <v>67.939999999999998</v>
      </c>
      <c r="I496" s="228"/>
      <c r="J496" s="224"/>
      <c r="K496" s="224"/>
      <c r="L496" s="229"/>
      <c r="M496" s="230"/>
      <c r="N496" s="231"/>
      <c r="O496" s="231"/>
      <c r="P496" s="231"/>
      <c r="Q496" s="231"/>
      <c r="R496" s="231"/>
      <c r="S496" s="231"/>
      <c r="T496" s="232"/>
      <c r="AT496" s="233" t="s">
        <v>141</v>
      </c>
      <c r="AU496" s="233" t="s">
        <v>76</v>
      </c>
      <c r="AV496" s="12" t="s">
        <v>140</v>
      </c>
      <c r="AW496" s="12" t="s">
        <v>30</v>
      </c>
      <c r="AX496" s="12" t="s">
        <v>74</v>
      </c>
      <c r="AY496" s="233" t="s">
        <v>133</v>
      </c>
    </row>
    <row r="497" s="1" customFormat="1" ht="16.5" customHeight="1">
      <c r="B497" s="36"/>
      <c r="C497" s="199" t="s">
        <v>485</v>
      </c>
      <c r="D497" s="199" t="s">
        <v>135</v>
      </c>
      <c r="E497" s="200" t="s">
        <v>780</v>
      </c>
      <c r="F497" s="201" t="s">
        <v>781</v>
      </c>
      <c r="G497" s="202" t="s">
        <v>197</v>
      </c>
      <c r="H497" s="203">
        <v>241.19999999999999</v>
      </c>
      <c r="I497" s="204"/>
      <c r="J497" s="205">
        <f>ROUND(I497*H497,2)</f>
        <v>0</v>
      </c>
      <c r="K497" s="201" t="s">
        <v>139</v>
      </c>
      <c r="L497" s="41"/>
      <c r="M497" s="206" t="s">
        <v>1</v>
      </c>
      <c r="N497" s="207" t="s">
        <v>40</v>
      </c>
      <c r="O497" s="77"/>
      <c r="P497" s="208">
        <f>O497*H497</f>
        <v>0</v>
      </c>
      <c r="Q497" s="208">
        <v>0</v>
      </c>
      <c r="R497" s="208">
        <f>Q497*H497</f>
        <v>0</v>
      </c>
      <c r="S497" s="208">
        <v>0.014999999999999999</v>
      </c>
      <c r="T497" s="209">
        <f>S497*H497</f>
        <v>3.6179999999999999</v>
      </c>
      <c r="AR497" s="15" t="s">
        <v>178</v>
      </c>
      <c r="AT497" s="15" t="s">
        <v>135</v>
      </c>
      <c r="AU497" s="15" t="s">
        <v>76</v>
      </c>
      <c r="AY497" s="15" t="s">
        <v>133</v>
      </c>
      <c r="BE497" s="210">
        <f>IF(N497="základní",J497,0)</f>
        <v>0</v>
      </c>
      <c r="BF497" s="210">
        <f>IF(N497="snížená",J497,0)</f>
        <v>0</v>
      </c>
      <c r="BG497" s="210">
        <f>IF(N497="zákl. přenesená",J497,0)</f>
        <v>0</v>
      </c>
      <c r="BH497" s="210">
        <f>IF(N497="sníž. přenesená",J497,0)</f>
        <v>0</v>
      </c>
      <c r="BI497" s="210">
        <f>IF(N497="nulová",J497,0)</f>
        <v>0</v>
      </c>
      <c r="BJ497" s="15" t="s">
        <v>140</v>
      </c>
      <c r="BK497" s="210">
        <f>ROUND(I497*H497,2)</f>
        <v>0</v>
      </c>
      <c r="BL497" s="15" t="s">
        <v>178</v>
      </c>
      <c r="BM497" s="15" t="s">
        <v>782</v>
      </c>
    </row>
    <row r="498" s="11" customFormat="1">
      <c r="B498" s="211"/>
      <c r="C498" s="212"/>
      <c r="D498" s="213" t="s">
        <v>141</v>
      </c>
      <c r="E498" s="214" t="s">
        <v>1</v>
      </c>
      <c r="F498" s="215" t="s">
        <v>783</v>
      </c>
      <c r="G498" s="212"/>
      <c r="H498" s="216">
        <v>241.19999999999999</v>
      </c>
      <c r="I498" s="217"/>
      <c r="J498" s="212"/>
      <c r="K498" s="212"/>
      <c r="L498" s="218"/>
      <c r="M498" s="219"/>
      <c r="N498" s="220"/>
      <c r="O498" s="220"/>
      <c r="P498" s="220"/>
      <c r="Q498" s="220"/>
      <c r="R498" s="220"/>
      <c r="S498" s="220"/>
      <c r="T498" s="221"/>
      <c r="AT498" s="222" t="s">
        <v>141</v>
      </c>
      <c r="AU498" s="222" t="s">
        <v>76</v>
      </c>
      <c r="AV498" s="11" t="s">
        <v>76</v>
      </c>
      <c r="AW498" s="11" t="s">
        <v>30</v>
      </c>
      <c r="AX498" s="11" t="s">
        <v>67</v>
      </c>
      <c r="AY498" s="222" t="s">
        <v>133</v>
      </c>
    </row>
    <row r="499" s="12" customFormat="1">
      <c r="B499" s="223"/>
      <c r="C499" s="224"/>
      <c r="D499" s="213" t="s">
        <v>141</v>
      </c>
      <c r="E499" s="225" t="s">
        <v>1</v>
      </c>
      <c r="F499" s="226" t="s">
        <v>148</v>
      </c>
      <c r="G499" s="224"/>
      <c r="H499" s="227">
        <v>241.19999999999999</v>
      </c>
      <c r="I499" s="228"/>
      <c r="J499" s="224"/>
      <c r="K499" s="224"/>
      <c r="L499" s="229"/>
      <c r="M499" s="230"/>
      <c r="N499" s="231"/>
      <c r="O499" s="231"/>
      <c r="P499" s="231"/>
      <c r="Q499" s="231"/>
      <c r="R499" s="231"/>
      <c r="S499" s="231"/>
      <c r="T499" s="232"/>
      <c r="AT499" s="233" t="s">
        <v>141</v>
      </c>
      <c r="AU499" s="233" t="s">
        <v>76</v>
      </c>
      <c r="AV499" s="12" t="s">
        <v>140</v>
      </c>
      <c r="AW499" s="12" t="s">
        <v>30</v>
      </c>
      <c r="AX499" s="12" t="s">
        <v>74</v>
      </c>
      <c r="AY499" s="233" t="s">
        <v>133</v>
      </c>
    </row>
    <row r="500" s="1" customFormat="1" ht="16.5" customHeight="1">
      <c r="B500" s="36"/>
      <c r="C500" s="199" t="s">
        <v>784</v>
      </c>
      <c r="D500" s="199" t="s">
        <v>135</v>
      </c>
      <c r="E500" s="200" t="s">
        <v>785</v>
      </c>
      <c r="F500" s="201" t="s">
        <v>786</v>
      </c>
      <c r="G500" s="202" t="s">
        <v>197</v>
      </c>
      <c r="H500" s="203">
        <v>35.113999999999997</v>
      </c>
      <c r="I500" s="204"/>
      <c r="J500" s="205">
        <f>ROUND(I500*H500,2)</f>
        <v>0</v>
      </c>
      <c r="K500" s="201" t="s">
        <v>139</v>
      </c>
      <c r="L500" s="41"/>
      <c r="M500" s="206" t="s">
        <v>1</v>
      </c>
      <c r="N500" s="207" t="s">
        <v>40</v>
      </c>
      <c r="O500" s="77"/>
      <c r="P500" s="208">
        <f>O500*H500</f>
        <v>0</v>
      </c>
      <c r="Q500" s="208">
        <v>0</v>
      </c>
      <c r="R500" s="208">
        <f>Q500*H500</f>
        <v>0</v>
      </c>
      <c r="S500" s="208">
        <v>0.0070000000000000001</v>
      </c>
      <c r="T500" s="209">
        <f>S500*H500</f>
        <v>0.24579799999999999</v>
      </c>
      <c r="AR500" s="15" t="s">
        <v>178</v>
      </c>
      <c r="AT500" s="15" t="s">
        <v>135</v>
      </c>
      <c r="AU500" s="15" t="s">
        <v>76</v>
      </c>
      <c r="AY500" s="15" t="s">
        <v>133</v>
      </c>
      <c r="BE500" s="210">
        <f>IF(N500="základní",J500,0)</f>
        <v>0</v>
      </c>
      <c r="BF500" s="210">
        <f>IF(N500="snížená",J500,0)</f>
        <v>0</v>
      </c>
      <c r="BG500" s="210">
        <f>IF(N500="zákl. přenesená",J500,0)</f>
        <v>0</v>
      </c>
      <c r="BH500" s="210">
        <f>IF(N500="sníž. přenesená",J500,0)</f>
        <v>0</v>
      </c>
      <c r="BI500" s="210">
        <f>IF(N500="nulová",J500,0)</f>
        <v>0</v>
      </c>
      <c r="BJ500" s="15" t="s">
        <v>140</v>
      </c>
      <c r="BK500" s="210">
        <f>ROUND(I500*H500,2)</f>
        <v>0</v>
      </c>
      <c r="BL500" s="15" t="s">
        <v>178</v>
      </c>
      <c r="BM500" s="15" t="s">
        <v>787</v>
      </c>
    </row>
    <row r="501" s="11" customFormat="1">
      <c r="B501" s="211"/>
      <c r="C501" s="212"/>
      <c r="D501" s="213" t="s">
        <v>141</v>
      </c>
      <c r="E501" s="214" t="s">
        <v>1</v>
      </c>
      <c r="F501" s="215" t="s">
        <v>788</v>
      </c>
      <c r="G501" s="212"/>
      <c r="H501" s="216">
        <v>35.113999999999997</v>
      </c>
      <c r="I501" s="217"/>
      <c r="J501" s="212"/>
      <c r="K501" s="212"/>
      <c r="L501" s="218"/>
      <c r="M501" s="219"/>
      <c r="N501" s="220"/>
      <c r="O501" s="220"/>
      <c r="P501" s="220"/>
      <c r="Q501" s="220"/>
      <c r="R501" s="220"/>
      <c r="S501" s="220"/>
      <c r="T501" s="221"/>
      <c r="AT501" s="222" t="s">
        <v>141</v>
      </c>
      <c r="AU501" s="222" t="s">
        <v>76</v>
      </c>
      <c r="AV501" s="11" t="s">
        <v>76</v>
      </c>
      <c r="AW501" s="11" t="s">
        <v>30</v>
      </c>
      <c r="AX501" s="11" t="s">
        <v>67</v>
      </c>
      <c r="AY501" s="222" t="s">
        <v>133</v>
      </c>
    </row>
    <row r="502" s="12" customFormat="1">
      <c r="B502" s="223"/>
      <c r="C502" s="224"/>
      <c r="D502" s="213" t="s">
        <v>141</v>
      </c>
      <c r="E502" s="225" t="s">
        <v>1</v>
      </c>
      <c r="F502" s="226" t="s">
        <v>148</v>
      </c>
      <c r="G502" s="224"/>
      <c r="H502" s="227">
        <v>35.113999999999997</v>
      </c>
      <c r="I502" s="228"/>
      <c r="J502" s="224"/>
      <c r="K502" s="224"/>
      <c r="L502" s="229"/>
      <c r="M502" s="230"/>
      <c r="N502" s="231"/>
      <c r="O502" s="231"/>
      <c r="P502" s="231"/>
      <c r="Q502" s="231"/>
      <c r="R502" s="231"/>
      <c r="S502" s="231"/>
      <c r="T502" s="232"/>
      <c r="AT502" s="233" t="s">
        <v>141</v>
      </c>
      <c r="AU502" s="233" t="s">
        <v>76</v>
      </c>
      <c r="AV502" s="12" t="s">
        <v>140</v>
      </c>
      <c r="AW502" s="12" t="s">
        <v>30</v>
      </c>
      <c r="AX502" s="12" t="s">
        <v>74</v>
      </c>
      <c r="AY502" s="233" t="s">
        <v>133</v>
      </c>
    </row>
    <row r="503" s="1" customFormat="1" ht="16.5" customHeight="1">
      <c r="B503" s="36"/>
      <c r="C503" s="199" t="s">
        <v>489</v>
      </c>
      <c r="D503" s="199" t="s">
        <v>135</v>
      </c>
      <c r="E503" s="200" t="s">
        <v>789</v>
      </c>
      <c r="F503" s="201" t="s">
        <v>790</v>
      </c>
      <c r="G503" s="202" t="s">
        <v>193</v>
      </c>
      <c r="H503" s="203">
        <v>72</v>
      </c>
      <c r="I503" s="204"/>
      <c r="J503" s="205">
        <f>ROUND(I503*H503,2)</f>
        <v>0</v>
      </c>
      <c r="K503" s="201" t="s">
        <v>139</v>
      </c>
      <c r="L503" s="41"/>
      <c r="M503" s="206" t="s">
        <v>1</v>
      </c>
      <c r="N503" s="207" t="s">
        <v>40</v>
      </c>
      <c r="O503" s="77"/>
      <c r="P503" s="208">
        <f>O503*H503</f>
        <v>0</v>
      </c>
      <c r="Q503" s="208">
        <v>0</v>
      </c>
      <c r="R503" s="208">
        <f>Q503*H503</f>
        <v>0</v>
      </c>
      <c r="S503" s="208">
        <v>0.01</v>
      </c>
      <c r="T503" s="209">
        <f>S503*H503</f>
        <v>0.71999999999999997</v>
      </c>
      <c r="AR503" s="15" t="s">
        <v>178</v>
      </c>
      <c r="AT503" s="15" t="s">
        <v>135</v>
      </c>
      <c r="AU503" s="15" t="s">
        <v>76</v>
      </c>
      <c r="AY503" s="15" t="s">
        <v>133</v>
      </c>
      <c r="BE503" s="210">
        <f>IF(N503="základní",J503,0)</f>
        <v>0</v>
      </c>
      <c r="BF503" s="210">
        <f>IF(N503="snížená",J503,0)</f>
        <v>0</v>
      </c>
      <c r="BG503" s="210">
        <f>IF(N503="zákl. přenesená",J503,0)</f>
        <v>0</v>
      </c>
      <c r="BH503" s="210">
        <f>IF(N503="sníž. přenesená",J503,0)</f>
        <v>0</v>
      </c>
      <c r="BI503" s="210">
        <f>IF(N503="nulová",J503,0)</f>
        <v>0</v>
      </c>
      <c r="BJ503" s="15" t="s">
        <v>140</v>
      </c>
      <c r="BK503" s="210">
        <f>ROUND(I503*H503,2)</f>
        <v>0</v>
      </c>
      <c r="BL503" s="15" t="s">
        <v>178</v>
      </c>
      <c r="BM503" s="15" t="s">
        <v>791</v>
      </c>
    </row>
    <row r="504" s="11" customFormat="1">
      <c r="B504" s="211"/>
      <c r="C504" s="212"/>
      <c r="D504" s="213" t="s">
        <v>141</v>
      </c>
      <c r="E504" s="214" t="s">
        <v>1</v>
      </c>
      <c r="F504" s="215" t="s">
        <v>792</v>
      </c>
      <c r="G504" s="212"/>
      <c r="H504" s="216">
        <v>40.799999999999997</v>
      </c>
      <c r="I504" s="217"/>
      <c r="J504" s="212"/>
      <c r="K504" s="212"/>
      <c r="L504" s="218"/>
      <c r="M504" s="219"/>
      <c r="N504" s="220"/>
      <c r="O504" s="220"/>
      <c r="P504" s="220"/>
      <c r="Q504" s="220"/>
      <c r="R504" s="220"/>
      <c r="S504" s="220"/>
      <c r="T504" s="221"/>
      <c r="AT504" s="222" t="s">
        <v>141</v>
      </c>
      <c r="AU504" s="222" t="s">
        <v>76</v>
      </c>
      <c r="AV504" s="11" t="s">
        <v>76</v>
      </c>
      <c r="AW504" s="11" t="s">
        <v>30</v>
      </c>
      <c r="AX504" s="11" t="s">
        <v>67</v>
      </c>
      <c r="AY504" s="222" t="s">
        <v>133</v>
      </c>
    </row>
    <row r="505" s="11" customFormat="1">
      <c r="B505" s="211"/>
      <c r="C505" s="212"/>
      <c r="D505" s="213" t="s">
        <v>141</v>
      </c>
      <c r="E505" s="214" t="s">
        <v>1</v>
      </c>
      <c r="F505" s="215" t="s">
        <v>793</v>
      </c>
      <c r="G505" s="212"/>
      <c r="H505" s="216">
        <v>31.199999999999999</v>
      </c>
      <c r="I505" s="217"/>
      <c r="J505" s="212"/>
      <c r="K505" s="212"/>
      <c r="L505" s="218"/>
      <c r="M505" s="219"/>
      <c r="N505" s="220"/>
      <c r="O505" s="220"/>
      <c r="P505" s="220"/>
      <c r="Q505" s="220"/>
      <c r="R505" s="220"/>
      <c r="S505" s="220"/>
      <c r="T505" s="221"/>
      <c r="AT505" s="222" t="s">
        <v>141</v>
      </c>
      <c r="AU505" s="222" t="s">
        <v>76</v>
      </c>
      <c r="AV505" s="11" t="s">
        <v>76</v>
      </c>
      <c r="AW505" s="11" t="s">
        <v>30</v>
      </c>
      <c r="AX505" s="11" t="s">
        <v>67</v>
      </c>
      <c r="AY505" s="222" t="s">
        <v>133</v>
      </c>
    </row>
    <row r="506" s="12" customFormat="1">
      <c r="B506" s="223"/>
      <c r="C506" s="224"/>
      <c r="D506" s="213" t="s">
        <v>141</v>
      </c>
      <c r="E506" s="225" t="s">
        <v>1</v>
      </c>
      <c r="F506" s="226" t="s">
        <v>148</v>
      </c>
      <c r="G506" s="224"/>
      <c r="H506" s="227">
        <v>72</v>
      </c>
      <c r="I506" s="228"/>
      <c r="J506" s="224"/>
      <c r="K506" s="224"/>
      <c r="L506" s="229"/>
      <c r="M506" s="230"/>
      <c r="N506" s="231"/>
      <c r="O506" s="231"/>
      <c r="P506" s="231"/>
      <c r="Q506" s="231"/>
      <c r="R506" s="231"/>
      <c r="S506" s="231"/>
      <c r="T506" s="232"/>
      <c r="AT506" s="233" t="s">
        <v>141</v>
      </c>
      <c r="AU506" s="233" t="s">
        <v>76</v>
      </c>
      <c r="AV506" s="12" t="s">
        <v>140</v>
      </c>
      <c r="AW506" s="12" t="s">
        <v>30</v>
      </c>
      <c r="AX506" s="12" t="s">
        <v>74</v>
      </c>
      <c r="AY506" s="233" t="s">
        <v>133</v>
      </c>
    </row>
    <row r="507" s="1" customFormat="1" ht="16.5" customHeight="1">
      <c r="B507" s="36"/>
      <c r="C507" s="199" t="s">
        <v>794</v>
      </c>
      <c r="D507" s="199" t="s">
        <v>135</v>
      </c>
      <c r="E507" s="200" t="s">
        <v>780</v>
      </c>
      <c r="F507" s="201" t="s">
        <v>781</v>
      </c>
      <c r="G507" s="202" t="s">
        <v>197</v>
      </c>
      <c r="H507" s="203">
        <v>7.2750000000000004</v>
      </c>
      <c r="I507" s="204"/>
      <c r="J507" s="205">
        <f>ROUND(I507*H507,2)</f>
        <v>0</v>
      </c>
      <c r="K507" s="201" t="s">
        <v>139</v>
      </c>
      <c r="L507" s="41"/>
      <c r="M507" s="206" t="s">
        <v>1</v>
      </c>
      <c r="N507" s="207" t="s">
        <v>40</v>
      </c>
      <c r="O507" s="77"/>
      <c r="P507" s="208">
        <f>O507*H507</f>
        <v>0</v>
      </c>
      <c r="Q507" s="208">
        <v>0</v>
      </c>
      <c r="R507" s="208">
        <f>Q507*H507</f>
        <v>0</v>
      </c>
      <c r="S507" s="208">
        <v>0.014999999999999999</v>
      </c>
      <c r="T507" s="209">
        <f>S507*H507</f>
        <v>0.109125</v>
      </c>
      <c r="AR507" s="15" t="s">
        <v>178</v>
      </c>
      <c r="AT507" s="15" t="s">
        <v>135</v>
      </c>
      <c r="AU507" s="15" t="s">
        <v>76</v>
      </c>
      <c r="AY507" s="15" t="s">
        <v>133</v>
      </c>
      <c r="BE507" s="210">
        <f>IF(N507="základní",J507,0)</f>
        <v>0</v>
      </c>
      <c r="BF507" s="210">
        <f>IF(N507="snížená",J507,0)</f>
        <v>0</v>
      </c>
      <c r="BG507" s="210">
        <f>IF(N507="zákl. přenesená",J507,0)</f>
        <v>0</v>
      </c>
      <c r="BH507" s="210">
        <f>IF(N507="sníž. přenesená",J507,0)</f>
        <v>0</v>
      </c>
      <c r="BI507" s="210">
        <f>IF(N507="nulová",J507,0)</f>
        <v>0</v>
      </c>
      <c r="BJ507" s="15" t="s">
        <v>140</v>
      </c>
      <c r="BK507" s="210">
        <f>ROUND(I507*H507,2)</f>
        <v>0</v>
      </c>
      <c r="BL507" s="15" t="s">
        <v>178</v>
      </c>
      <c r="BM507" s="15" t="s">
        <v>795</v>
      </c>
    </row>
    <row r="508" s="11" customFormat="1">
      <c r="B508" s="211"/>
      <c r="C508" s="212"/>
      <c r="D508" s="213" t="s">
        <v>141</v>
      </c>
      <c r="E508" s="214" t="s">
        <v>1</v>
      </c>
      <c r="F508" s="215" t="s">
        <v>796</v>
      </c>
      <c r="G508" s="212"/>
      <c r="H508" s="216">
        <v>7.2750000000000004</v>
      </c>
      <c r="I508" s="217"/>
      <c r="J508" s="212"/>
      <c r="K508" s="212"/>
      <c r="L508" s="218"/>
      <c r="M508" s="219"/>
      <c r="N508" s="220"/>
      <c r="O508" s="220"/>
      <c r="P508" s="220"/>
      <c r="Q508" s="220"/>
      <c r="R508" s="220"/>
      <c r="S508" s="220"/>
      <c r="T508" s="221"/>
      <c r="AT508" s="222" t="s">
        <v>141</v>
      </c>
      <c r="AU508" s="222" t="s">
        <v>76</v>
      </c>
      <c r="AV508" s="11" t="s">
        <v>76</v>
      </c>
      <c r="AW508" s="11" t="s">
        <v>30</v>
      </c>
      <c r="AX508" s="11" t="s">
        <v>67</v>
      </c>
      <c r="AY508" s="222" t="s">
        <v>133</v>
      </c>
    </row>
    <row r="509" s="12" customFormat="1">
      <c r="B509" s="223"/>
      <c r="C509" s="224"/>
      <c r="D509" s="213" t="s">
        <v>141</v>
      </c>
      <c r="E509" s="225" t="s">
        <v>1</v>
      </c>
      <c r="F509" s="226" t="s">
        <v>148</v>
      </c>
      <c r="G509" s="224"/>
      <c r="H509" s="227">
        <v>7.2750000000000004</v>
      </c>
      <c r="I509" s="228"/>
      <c r="J509" s="224"/>
      <c r="K509" s="224"/>
      <c r="L509" s="229"/>
      <c r="M509" s="230"/>
      <c r="N509" s="231"/>
      <c r="O509" s="231"/>
      <c r="P509" s="231"/>
      <c r="Q509" s="231"/>
      <c r="R509" s="231"/>
      <c r="S509" s="231"/>
      <c r="T509" s="232"/>
      <c r="AT509" s="233" t="s">
        <v>141</v>
      </c>
      <c r="AU509" s="233" t="s">
        <v>76</v>
      </c>
      <c r="AV509" s="12" t="s">
        <v>140</v>
      </c>
      <c r="AW509" s="12" t="s">
        <v>30</v>
      </c>
      <c r="AX509" s="12" t="s">
        <v>74</v>
      </c>
      <c r="AY509" s="233" t="s">
        <v>133</v>
      </c>
    </row>
    <row r="510" s="1" customFormat="1" ht="16.5" customHeight="1">
      <c r="B510" s="36"/>
      <c r="C510" s="199" t="s">
        <v>494</v>
      </c>
      <c r="D510" s="199" t="s">
        <v>135</v>
      </c>
      <c r="E510" s="200" t="s">
        <v>797</v>
      </c>
      <c r="F510" s="201" t="s">
        <v>798</v>
      </c>
      <c r="G510" s="202" t="s">
        <v>197</v>
      </c>
      <c r="H510" s="203">
        <v>12.25</v>
      </c>
      <c r="I510" s="204"/>
      <c r="J510" s="205">
        <f>ROUND(I510*H510,2)</f>
        <v>0</v>
      </c>
      <c r="K510" s="201" t="s">
        <v>139</v>
      </c>
      <c r="L510" s="41"/>
      <c r="M510" s="206" t="s">
        <v>1</v>
      </c>
      <c r="N510" s="207" t="s">
        <v>40</v>
      </c>
      <c r="O510" s="77"/>
      <c r="P510" s="208">
        <f>O510*H510</f>
        <v>0</v>
      </c>
      <c r="Q510" s="208">
        <v>0</v>
      </c>
      <c r="R510" s="208">
        <f>Q510*H510</f>
        <v>0</v>
      </c>
      <c r="S510" s="208">
        <v>0.034000000000000002</v>
      </c>
      <c r="T510" s="209">
        <f>S510*H510</f>
        <v>0.41650000000000004</v>
      </c>
      <c r="AR510" s="15" t="s">
        <v>178</v>
      </c>
      <c r="AT510" s="15" t="s">
        <v>135</v>
      </c>
      <c r="AU510" s="15" t="s">
        <v>76</v>
      </c>
      <c r="AY510" s="15" t="s">
        <v>133</v>
      </c>
      <c r="BE510" s="210">
        <f>IF(N510="základní",J510,0)</f>
        <v>0</v>
      </c>
      <c r="BF510" s="210">
        <f>IF(N510="snížená",J510,0)</f>
        <v>0</v>
      </c>
      <c r="BG510" s="210">
        <f>IF(N510="zákl. přenesená",J510,0)</f>
        <v>0</v>
      </c>
      <c r="BH510" s="210">
        <f>IF(N510="sníž. přenesená",J510,0)</f>
        <v>0</v>
      </c>
      <c r="BI510" s="210">
        <f>IF(N510="nulová",J510,0)</f>
        <v>0</v>
      </c>
      <c r="BJ510" s="15" t="s">
        <v>140</v>
      </c>
      <c r="BK510" s="210">
        <f>ROUND(I510*H510,2)</f>
        <v>0</v>
      </c>
      <c r="BL510" s="15" t="s">
        <v>178</v>
      </c>
      <c r="BM510" s="15" t="s">
        <v>799</v>
      </c>
    </row>
    <row r="511" s="1" customFormat="1" ht="16.5" customHeight="1">
      <c r="B511" s="36"/>
      <c r="C511" s="199" t="s">
        <v>800</v>
      </c>
      <c r="D511" s="199" t="s">
        <v>135</v>
      </c>
      <c r="E511" s="200" t="s">
        <v>801</v>
      </c>
      <c r="F511" s="201" t="s">
        <v>802</v>
      </c>
      <c r="G511" s="202" t="s">
        <v>197</v>
      </c>
      <c r="H511" s="203">
        <v>88.233000000000004</v>
      </c>
      <c r="I511" s="204"/>
      <c r="J511" s="205">
        <f>ROUND(I511*H511,2)</f>
        <v>0</v>
      </c>
      <c r="K511" s="201" t="s">
        <v>139</v>
      </c>
      <c r="L511" s="41"/>
      <c r="M511" s="206" t="s">
        <v>1</v>
      </c>
      <c r="N511" s="207" t="s">
        <v>40</v>
      </c>
      <c r="O511" s="77"/>
      <c r="P511" s="208">
        <f>O511*H511</f>
        <v>0</v>
      </c>
      <c r="Q511" s="208">
        <v>0</v>
      </c>
      <c r="R511" s="208">
        <f>Q511*H511</f>
        <v>0</v>
      </c>
      <c r="S511" s="208">
        <v>0.014</v>
      </c>
      <c r="T511" s="209">
        <f>S511*H511</f>
        <v>1.2352620000000001</v>
      </c>
      <c r="AR511" s="15" t="s">
        <v>178</v>
      </c>
      <c r="AT511" s="15" t="s">
        <v>135</v>
      </c>
      <c r="AU511" s="15" t="s">
        <v>76</v>
      </c>
      <c r="AY511" s="15" t="s">
        <v>133</v>
      </c>
      <c r="BE511" s="210">
        <f>IF(N511="základní",J511,0)</f>
        <v>0</v>
      </c>
      <c r="BF511" s="210">
        <f>IF(N511="snížená",J511,0)</f>
        <v>0</v>
      </c>
      <c r="BG511" s="210">
        <f>IF(N511="zákl. přenesená",J511,0)</f>
        <v>0</v>
      </c>
      <c r="BH511" s="210">
        <f>IF(N511="sníž. přenesená",J511,0)</f>
        <v>0</v>
      </c>
      <c r="BI511" s="210">
        <f>IF(N511="nulová",J511,0)</f>
        <v>0</v>
      </c>
      <c r="BJ511" s="15" t="s">
        <v>140</v>
      </c>
      <c r="BK511" s="210">
        <f>ROUND(I511*H511,2)</f>
        <v>0</v>
      </c>
      <c r="BL511" s="15" t="s">
        <v>178</v>
      </c>
      <c r="BM511" s="15" t="s">
        <v>803</v>
      </c>
    </row>
    <row r="512" s="11" customFormat="1">
      <c r="B512" s="211"/>
      <c r="C512" s="212"/>
      <c r="D512" s="213" t="s">
        <v>141</v>
      </c>
      <c r="E512" s="214" t="s">
        <v>1</v>
      </c>
      <c r="F512" s="215" t="s">
        <v>804</v>
      </c>
      <c r="G512" s="212"/>
      <c r="H512" s="216">
        <v>58.240000000000002</v>
      </c>
      <c r="I512" s="217"/>
      <c r="J512" s="212"/>
      <c r="K512" s="212"/>
      <c r="L512" s="218"/>
      <c r="M512" s="219"/>
      <c r="N512" s="220"/>
      <c r="O512" s="220"/>
      <c r="P512" s="220"/>
      <c r="Q512" s="220"/>
      <c r="R512" s="220"/>
      <c r="S512" s="220"/>
      <c r="T512" s="221"/>
      <c r="AT512" s="222" t="s">
        <v>141</v>
      </c>
      <c r="AU512" s="222" t="s">
        <v>76</v>
      </c>
      <c r="AV512" s="11" t="s">
        <v>76</v>
      </c>
      <c r="AW512" s="11" t="s">
        <v>30</v>
      </c>
      <c r="AX512" s="11" t="s">
        <v>67</v>
      </c>
      <c r="AY512" s="222" t="s">
        <v>133</v>
      </c>
    </row>
    <row r="513" s="11" customFormat="1">
      <c r="B513" s="211"/>
      <c r="C513" s="212"/>
      <c r="D513" s="213" t="s">
        <v>141</v>
      </c>
      <c r="E513" s="214" t="s">
        <v>1</v>
      </c>
      <c r="F513" s="215" t="s">
        <v>805</v>
      </c>
      <c r="G513" s="212"/>
      <c r="H513" s="216">
        <v>6.3250000000000002</v>
      </c>
      <c r="I513" s="217"/>
      <c r="J513" s="212"/>
      <c r="K513" s="212"/>
      <c r="L513" s="218"/>
      <c r="M513" s="219"/>
      <c r="N513" s="220"/>
      <c r="O513" s="220"/>
      <c r="P513" s="220"/>
      <c r="Q513" s="220"/>
      <c r="R513" s="220"/>
      <c r="S513" s="220"/>
      <c r="T513" s="221"/>
      <c r="AT513" s="222" t="s">
        <v>141</v>
      </c>
      <c r="AU513" s="222" t="s">
        <v>76</v>
      </c>
      <c r="AV513" s="11" t="s">
        <v>76</v>
      </c>
      <c r="AW513" s="11" t="s">
        <v>30</v>
      </c>
      <c r="AX513" s="11" t="s">
        <v>67</v>
      </c>
      <c r="AY513" s="222" t="s">
        <v>133</v>
      </c>
    </row>
    <row r="514" s="11" customFormat="1">
      <c r="B514" s="211"/>
      <c r="C514" s="212"/>
      <c r="D514" s="213" t="s">
        <v>141</v>
      </c>
      <c r="E514" s="214" t="s">
        <v>1</v>
      </c>
      <c r="F514" s="215" t="s">
        <v>806</v>
      </c>
      <c r="G514" s="212"/>
      <c r="H514" s="216">
        <v>0.5</v>
      </c>
      <c r="I514" s="217"/>
      <c r="J514" s="212"/>
      <c r="K514" s="212"/>
      <c r="L514" s="218"/>
      <c r="M514" s="219"/>
      <c r="N514" s="220"/>
      <c r="O514" s="220"/>
      <c r="P514" s="220"/>
      <c r="Q514" s="220"/>
      <c r="R514" s="220"/>
      <c r="S514" s="220"/>
      <c r="T514" s="221"/>
      <c r="AT514" s="222" t="s">
        <v>141</v>
      </c>
      <c r="AU514" s="222" t="s">
        <v>76</v>
      </c>
      <c r="AV514" s="11" t="s">
        <v>76</v>
      </c>
      <c r="AW514" s="11" t="s">
        <v>30</v>
      </c>
      <c r="AX514" s="11" t="s">
        <v>67</v>
      </c>
      <c r="AY514" s="222" t="s">
        <v>133</v>
      </c>
    </row>
    <row r="515" s="11" customFormat="1">
      <c r="B515" s="211"/>
      <c r="C515" s="212"/>
      <c r="D515" s="213" t="s">
        <v>141</v>
      </c>
      <c r="E515" s="214" t="s">
        <v>1</v>
      </c>
      <c r="F515" s="215" t="s">
        <v>807</v>
      </c>
      <c r="G515" s="212"/>
      <c r="H515" s="216">
        <v>23.167999999999999</v>
      </c>
      <c r="I515" s="217"/>
      <c r="J515" s="212"/>
      <c r="K515" s="212"/>
      <c r="L515" s="218"/>
      <c r="M515" s="219"/>
      <c r="N515" s="220"/>
      <c r="O515" s="220"/>
      <c r="P515" s="220"/>
      <c r="Q515" s="220"/>
      <c r="R515" s="220"/>
      <c r="S515" s="220"/>
      <c r="T515" s="221"/>
      <c r="AT515" s="222" t="s">
        <v>141</v>
      </c>
      <c r="AU515" s="222" t="s">
        <v>76</v>
      </c>
      <c r="AV515" s="11" t="s">
        <v>76</v>
      </c>
      <c r="AW515" s="11" t="s">
        <v>30</v>
      </c>
      <c r="AX515" s="11" t="s">
        <v>67</v>
      </c>
      <c r="AY515" s="222" t="s">
        <v>133</v>
      </c>
    </row>
    <row r="516" s="12" customFormat="1">
      <c r="B516" s="223"/>
      <c r="C516" s="224"/>
      <c r="D516" s="213" t="s">
        <v>141</v>
      </c>
      <c r="E516" s="225" t="s">
        <v>1</v>
      </c>
      <c r="F516" s="226" t="s">
        <v>148</v>
      </c>
      <c r="G516" s="224"/>
      <c r="H516" s="227">
        <v>88.233000000000004</v>
      </c>
      <c r="I516" s="228"/>
      <c r="J516" s="224"/>
      <c r="K516" s="224"/>
      <c r="L516" s="229"/>
      <c r="M516" s="230"/>
      <c r="N516" s="231"/>
      <c r="O516" s="231"/>
      <c r="P516" s="231"/>
      <c r="Q516" s="231"/>
      <c r="R516" s="231"/>
      <c r="S516" s="231"/>
      <c r="T516" s="232"/>
      <c r="AT516" s="233" t="s">
        <v>141</v>
      </c>
      <c r="AU516" s="233" t="s">
        <v>76</v>
      </c>
      <c r="AV516" s="12" t="s">
        <v>140</v>
      </c>
      <c r="AW516" s="12" t="s">
        <v>30</v>
      </c>
      <c r="AX516" s="12" t="s">
        <v>74</v>
      </c>
      <c r="AY516" s="233" t="s">
        <v>133</v>
      </c>
    </row>
    <row r="517" s="1" customFormat="1" ht="16.5" customHeight="1">
      <c r="B517" s="36"/>
      <c r="C517" s="199" t="s">
        <v>497</v>
      </c>
      <c r="D517" s="199" t="s">
        <v>135</v>
      </c>
      <c r="E517" s="200" t="s">
        <v>808</v>
      </c>
      <c r="F517" s="201" t="s">
        <v>809</v>
      </c>
      <c r="G517" s="202" t="s">
        <v>197</v>
      </c>
      <c r="H517" s="203">
        <v>10.435000000000001</v>
      </c>
      <c r="I517" s="204"/>
      <c r="J517" s="205">
        <f>ROUND(I517*H517,2)</f>
        <v>0</v>
      </c>
      <c r="K517" s="201" t="s">
        <v>139</v>
      </c>
      <c r="L517" s="41"/>
      <c r="M517" s="206" t="s">
        <v>1</v>
      </c>
      <c r="N517" s="207" t="s">
        <v>40</v>
      </c>
      <c r="O517" s="77"/>
      <c r="P517" s="208">
        <f>O517*H517</f>
        <v>0</v>
      </c>
      <c r="Q517" s="208">
        <v>0</v>
      </c>
      <c r="R517" s="208">
        <f>Q517*H517</f>
        <v>0</v>
      </c>
      <c r="S517" s="208">
        <v>0</v>
      </c>
      <c r="T517" s="209">
        <f>S517*H517</f>
        <v>0</v>
      </c>
      <c r="AR517" s="15" t="s">
        <v>178</v>
      </c>
      <c r="AT517" s="15" t="s">
        <v>135</v>
      </c>
      <c r="AU517" s="15" t="s">
        <v>76</v>
      </c>
      <c r="AY517" s="15" t="s">
        <v>133</v>
      </c>
      <c r="BE517" s="210">
        <f>IF(N517="základní",J517,0)</f>
        <v>0</v>
      </c>
      <c r="BF517" s="210">
        <f>IF(N517="snížená",J517,0)</f>
        <v>0</v>
      </c>
      <c r="BG517" s="210">
        <f>IF(N517="zákl. přenesená",J517,0)</f>
        <v>0</v>
      </c>
      <c r="BH517" s="210">
        <f>IF(N517="sníž. přenesená",J517,0)</f>
        <v>0</v>
      </c>
      <c r="BI517" s="210">
        <f>IF(N517="nulová",J517,0)</f>
        <v>0</v>
      </c>
      <c r="BJ517" s="15" t="s">
        <v>140</v>
      </c>
      <c r="BK517" s="210">
        <f>ROUND(I517*H517,2)</f>
        <v>0</v>
      </c>
      <c r="BL517" s="15" t="s">
        <v>178</v>
      </c>
      <c r="BM517" s="15" t="s">
        <v>810</v>
      </c>
    </row>
    <row r="518" s="11" customFormat="1">
      <c r="B518" s="211"/>
      <c r="C518" s="212"/>
      <c r="D518" s="213" t="s">
        <v>141</v>
      </c>
      <c r="E518" s="214" t="s">
        <v>1</v>
      </c>
      <c r="F518" s="215" t="s">
        <v>811</v>
      </c>
      <c r="G518" s="212"/>
      <c r="H518" s="216">
        <v>1.8</v>
      </c>
      <c r="I518" s="217"/>
      <c r="J518" s="212"/>
      <c r="K518" s="212"/>
      <c r="L518" s="218"/>
      <c r="M518" s="219"/>
      <c r="N518" s="220"/>
      <c r="O518" s="220"/>
      <c r="P518" s="220"/>
      <c r="Q518" s="220"/>
      <c r="R518" s="220"/>
      <c r="S518" s="220"/>
      <c r="T518" s="221"/>
      <c r="AT518" s="222" t="s">
        <v>141</v>
      </c>
      <c r="AU518" s="222" t="s">
        <v>76</v>
      </c>
      <c r="AV518" s="11" t="s">
        <v>76</v>
      </c>
      <c r="AW518" s="11" t="s">
        <v>30</v>
      </c>
      <c r="AX518" s="11" t="s">
        <v>67</v>
      </c>
      <c r="AY518" s="222" t="s">
        <v>133</v>
      </c>
    </row>
    <row r="519" s="11" customFormat="1">
      <c r="B519" s="211"/>
      <c r="C519" s="212"/>
      <c r="D519" s="213" t="s">
        <v>141</v>
      </c>
      <c r="E519" s="214" t="s">
        <v>1</v>
      </c>
      <c r="F519" s="215" t="s">
        <v>812</v>
      </c>
      <c r="G519" s="212"/>
      <c r="H519" s="216">
        <v>2.5870000000000002</v>
      </c>
      <c r="I519" s="217"/>
      <c r="J519" s="212"/>
      <c r="K519" s="212"/>
      <c r="L519" s="218"/>
      <c r="M519" s="219"/>
      <c r="N519" s="220"/>
      <c r="O519" s="220"/>
      <c r="P519" s="220"/>
      <c r="Q519" s="220"/>
      <c r="R519" s="220"/>
      <c r="S519" s="220"/>
      <c r="T519" s="221"/>
      <c r="AT519" s="222" t="s">
        <v>141</v>
      </c>
      <c r="AU519" s="222" t="s">
        <v>76</v>
      </c>
      <c r="AV519" s="11" t="s">
        <v>76</v>
      </c>
      <c r="AW519" s="11" t="s">
        <v>30</v>
      </c>
      <c r="AX519" s="11" t="s">
        <v>67</v>
      </c>
      <c r="AY519" s="222" t="s">
        <v>133</v>
      </c>
    </row>
    <row r="520" s="11" customFormat="1">
      <c r="B520" s="211"/>
      <c r="C520" s="212"/>
      <c r="D520" s="213" t="s">
        <v>141</v>
      </c>
      <c r="E520" s="214" t="s">
        <v>1</v>
      </c>
      <c r="F520" s="215" t="s">
        <v>813</v>
      </c>
      <c r="G520" s="212"/>
      <c r="H520" s="216">
        <v>6.048</v>
      </c>
      <c r="I520" s="217"/>
      <c r="J520" s="212"/>
      <c r="K520" s="212"/>
      <c r="L520" s="218"/>
      <c r="M520" s="219"/>
      <c r="N520" s="220"/>
      <c r="O520" s="220"/>
      <c r="P520" s="220"/>
      <c r="Q520" s="220"/>
      <c r="R520" s="220"/>
      <c r="S520" s="220"/>
      <c r="T520" s="221"/>
      <c r="AT520" s="222" t="s">
        <v>141</v>
      </c>
      <c r="AU520" s="222" t="s">
        <v>76</v>
      </c>
      <c r="AV520" s="11" t="s">
        <v>76</v>
      </c>
      <c r="AW520" s="11" t="s">
        <v>30</v>
      </c>
      <c r="AX520" s="11" t="s">
        <v>67</v>
      </c>
      <c r="AY520" s="222" t="s">
        <v>133</v>
      </c>
    </row>
    <row r="521" s="12" customFormat="1">
      <c r="B521" s="223"/>
      <c r="C521" s="224"/>
      <c r="D521" s="213" t="s">
        <v>141</v>
      </c>
      <c r="E521" s="225" t="s">
        <v>1</v>
      </c>
      <c r="F521" s="226" t="s">
        <v>148</v>
      </c>
      <c r="G521" s="224"/>
      <c r="H521" s="227">
        <v>10.435000000000001</v>
      </c>
      <c r="I521" s="228"/>
      <c r="J521" s="224"/>
      <c r="K521" s="224"/>
      <c r="L521" s="229"/>
      <c r="M521" s="230"/>
      <c r="N521" s="231"/>
      <c r="O521" s="231"/>
      <c r="P521" s="231"/>
      <c r="Q521" s="231"/>
      <c r="R521" s="231"/>
      <c r="S521" s="231"/>
      <c r="T521" s="232"/>
      <c r="AT521" s="233" t="s">
        <v>141</v>
      </c>
      <c r="AU521" s="233" t="s">
        <v>76</v>
      </c>
      <c r="AV521" s="12" t="s">
        <v>140</v>
      </c>
      <c r="AW521" s="12" t="s">
        <v>30</v>
      </c>
      <c r="AX521" s="12" t="s">
        <v>74</v>
      </c>
      <c r="AY521" s="233" t="s">
        <v>133</v>
      </c>
    </row>
    <row r="522" s="1" customFormat="1" ht="16.5" customHeight="1">
      <c r="B522" s="36"/>
      <c r="C522" s="199" t="s">
        <v>814</v>
      </c>
      <c r="D522" s="199" t="s">
        <v>135</v>
      </c>
      <c r="E522" s="200" t="s">
        <v>815</v>
      </c>
      <c r="F522" s="201" t="s">
        <v>816</v>
      </c>
      <c r="G522" s="202" t="s">
        <v>193</v>
      </c>
      <c r="H522" s="203">
        <v>121.41</v>
      </c>
      <c r="I522" s="204"/>
      <c r="J522" s="205">
        <f>ROUND(I522*H522,2)</f>
        <v>0</v>
      </c>
      <c r="K522" s="201" t="s">
        <v>139</v>
      </c>
      <c r="L522" s="41"/>
      <c r="M522" s="206" t="s">
        <v>1</v>
      </c>
      <c r="N522" s="207" t="s">
        <v>40</v>
      </c>
      <c r="O522" s="77"/>
      <c r="P522" s="208">
        <f>O522*H522</f>
        <v>0</v>
      </c>
      <c r="Q522" s="208">
        <v>0</v>
      </c>
      <c r="R522" s="208">
        <f>Q522*H522</f>
        <v>0</v>
      </c>
      <c r="S522" s="208">
        <v>0</v>
      </c>
      <c r="T522" s="209">
        <f>S522*H522</f>
        <v>0</v>
      </c>
      <c r="AR522" s="15" t="s">
        <v>178</v>
      </c>
      <c r="AT522" s="15" t="s">
        <v>135</v>
      </c>
      <c r="AU522" s="15" t="s">
        <v>76</v>
      </c>
      <c r="AY522" s="15" t="s">
        <v>133</v>
      </c>
      <c r="BE522" s="210">
        <f>IF(N522="základní",J522,0)</f>
        <v>0</v>
      </c>
      <c r="BF522" s="210">
        <f>IF(N522="snížená",J522,0)</f>
        <v>0</v>
      </c>
      <c r="BG522" s="210">
        <f>IF(N522="zákl. přenesená",J522,0)</f>
        <v>0</v>
      </c>
      <c r="BH522" s="210">
        <f>IF(N522="sníž. přenesená",J522,0)</f>
        <v>0</v>
      </c>
      <c r="BI522" s="210">
        <f>IF(N522="nulová",J522,0)</f>
        <v>0</v>
      </c>
      <c r="BJ522" s="15" t="s">
        <v>140</v>
      </c>
      <c r="BK522" s="210">
        <f>ROUND(I522*H522,2)</f>
        <v>0</v>
      </c>
      <c r="BL522" s="15" t="s">
        <v>178</v>
      </c>
      <c r="BM522" s="15" t="s">
        <v>817</v>
      </c>
    </row>
    <row r="523" s="11" customFormat="1">
      <c r="B523" s="211"/>
      <c r="C523" s="212"/>
      <c r="D523" s="213" t="s">
        <v>141</v>
      </c>
      <c r="E523" s="214" t="s">
        <v>1</v>
      </c>
      <c r="F523" s="215" t="s">
        <v>818</v>
      </c>
      <c r="G523" s="212"/>
      <c r="H523" s="216">
        <v>98.909999999999997</v>
      </c>
      <c r="I523" s="217"/>
      <c r="J523" s="212"/>
      <c r="K523" s="212"/>
      <c r="L523" s="218"/>
      <c r="M523" s="219"/>
      <c r="N523" s="220"/>
      <c r="O523" s="220"/>
      <c r="P523" s="220"/>
      <c r="Q523" s="220"/>
      <c r="R523" s="220"/>
      <c r="S523" s="220"/>
      <c r="T523" s="221"/>
      <c r="AT523" s="222" t="s">
        <v>141</v>
      </c>
      <c r="AU523" s="222" t="s">
        <v>76</v>
      </c>
      <c r="AV523" s="11" t="s">
        <v>76</v>
      </c>
      <c r="AW523" s="11" t="s">
        <v>30</v>
      </c>
      <c r="AX523" s="11" t="s">
        <v>67</v>
      </c>
      <c r="AY523" s="222" t="s">
        <v>133</v>
      </c>
    </row>
    <row r="524" s="11" customFormat="1">
      <c r="B524" s="211"/>
      <c r="C524" s="212"/>
      <c r="D524" s="213" t="s">
        <v>141</v>
      </c>
      <c r="E524" s="214" t="s">
        <v>1</v>
      </c>
      <c r="F524" s="215" t="s">
        <v>819</v>
      </c>
      <c r="G524" s="212"/>
      <c r="H524" s="216">
        <v>22.5</v>
      </c>
      <c r="I524" s="217"/>
      <c r="J524" s="212"/>
      <c r="K524" s="212"/>
      <c r="L524" s="218"/>
      <c r="M524" s="219"/>
      <c r="N524" s="220"/>
      <c r="O524" s="220"/>
      <c r="P524" s="220"/>
      <c r="Q524" s="220"/>
      <c r="R524" s="220"/>
      <c r="S524" s="220"/>
      <c r="T524" s="221"/>
      <c r="AT524" s="222" t="s">
        <v>141</v>
      </c>
      <c r="AU524" s="222" t="s">
        <v>76</v>
      </c>
      <c r="AV524" s="11" t="s">
        <v>76</v>
      </c>
      <c r="AW524" s="11" t="s">
        <v>30</v>
      </c>
      <c r="AX524" s="11" t="s">
        <v>67</v>
      </c>
      <c r="AY524" s="222" t="s">
        <v>133</v>
      </c>
    </row>
    <row r="525" s="12" customFormat="1">
      <c r="B525" s="223"/>
      <c r="C525" s="224"/>
      <c r="D525" s="213" t="s">
        <v>141</v>
      </c>
      <c r="E525" s="225" t="s">
        <v>1</v>
      </c>
      <c r="F525" s="226" t="s">
        <v>148</v>
      </c>
      <c r="G525" s="224"/>
      <c r="H525" s="227">
        <v>121.41</v>
      </c>
      <c r="I525" s="228"/>
      <c r="J525" s="224"/>
      <c r="K525" s="224"/>
      <c r="L525" s="229"/>
      <c r="M525" s="230"/>
      <c r="N525" s="231"/>
      <c r="O525" s="231"/>
      <c r="P525" s="231"/>
      <c r="Q525" s="231"/>
      <c r="R525" s="231"/>
      <c r="S525" s="231"/>
      <c r="T525" s="232"/>
      <c r="AT525" s="233" t="s">
        <v>141</v>
      </c>
      <c r="AU525" s="233" t="s">
        <v>76</v>
      </c>
      <c r="AV525" s="12" t="s">
        <v>140</v>
      </c>
      <c r="AW525" s="12" t="s">
        <v>30</v>
      </c>
      <c r="AX525" s="12" t="s">
        <v>74</v>
      </c>
      <c r="AY525" s="233" t="s">
        <v>133</v>
      </c>
    </row>
    <row r="526" s="1" customFormat="1" ht="16.5" customHeight="1">
      <c r="B526" s="36"/>
      <c r="C526" s="234" t="s">
        <v>502</v>
      </c>
      <c r="D526" s="234" t="s">
        <v>162</v>
      </c>
      <c r="E526" s="235" t="s">
        <v>820</v>
      </c>
      <c r="F526" s="236" t="s">
        <v>821</v>
      </c>
      <c r="G526" s="237" t="s">
        <v>138</v>
      </c>
      <c r="H526" s="238">
        <v>1.2749999999999999</v>
      </c>
      <c r="I526" s="239"/>
      <c r="J526" s="240">
        <f>ROUND(I526*H526,2)</f>
        <v>0</v>
      </c>
      <c r="K526" s="236" t="s">
        <v>139</v>
      </c>
      <c r="L526" s="241"/>
      <c r="M526" s="242" t="s">
        <v>1</v>
      </c>
      <c r="N526" s="243" t="s">
        <v>40</v>
      </c>
      <c r="O526" s="77"/>
      <c r="P526" s="208">
        <f>O526*H526</f>
        <v>0</v>
      </c>
      <c r="Q526" s="208">
        <v>0.55000000000000004</v>
      </c>
      <c r="R526" s="208">
        <f>Q526*H526</f>
        <v>0.70125000000000004</v>
      </c>
      <c r="S526" s="208">
        <v>0</v>
      </c>
      <c r="T526" s="209">
        <f>S526*H526</f>
        <v>0</v>
      </c>
      <c r="AR526" s="15" t="s">
        <v>219</v>
      </c>
      <c r="AT526" s="15" t="s">
        <v>162</v>
      </c>
      <c r="AU526" s="15" t="s">
        <v>76</v>
      </c>
      <c r="AY526" s="15" t="s">
        <v>133</v>
      </c>
      <c r="BE526" s="210">
        <f>IF(N526="základní",J526,0)</f>
        <v>0</v>
      </c>
      <c r="BF526" s="210">
        <f>IF(N526="snížená",J526,0)</f>
        <v>0</v>
      </c>
      <c r="BG526" s="210">
        <f>IF(N526="zákl. přenesená",J526,0)</f>
        <v>0</v>
      </c>
      <c r="BH526" s="210">
        <f>IF(N526="sníž. přenesená",J526,0)</f>
        <v>0</v>
      </c>
      <c r="BI526" s="210">
        <f>IF(N526="nulová",J526,0)</f>
        <v>0</v>
      </c>
      <c r="BJ526" s="15" t="s">
        <v>140</v>
      </c>
      <c r="BK526" s="210">
        <f>ROUND(I526*H526,2)</f>
        <v>0</v>
      </c>
      <c r="BL526" s="15" t="s">
        <v>178</v>
      </c>
      <c r="BM526" s="15" t="s">
        <v>822</v>
      </c>
    </row>
    <row r="527" s="1" customFormat="1">
      <c r="B527" s="36"/>
      <c r="C527" s="37"/>
      <c r="D527" s="213" t="s">
        <v>699</v>
      </c>
      <c r="E527" s="37"/>
      <c r="F527" s="254" t="s">
        <v>823</v>
      </c>
      <c r="G527" s="37"/>
      <c r="H527" s="37"/>
      <c r="I527" s="125"/>
      <c r="J527" s="37"/>
      <c r="K527" s="37"/>
      <c r="L527" s="41"/>
      <c r="M527" s="255"/>
      <c r="N527" s="77"/>
      <c r="O527" s="77"/>
      <c r="P527" s="77"/>
      <c r="Q527" s="77"/>
      <c r="R527" s="77"/>
      <c r="S527" s="77"/>
      <c r="T527" s="78"/>
      <c r="AT527" s="15" t="s">
        <v>699</v>
      </c>
      <c r="AU527" s="15" t="s">
        <v>76</v>
      </c>
    </row>
    <row r="528" s="11" customFormat="1">
      <c r="B528" s="211"/>
      <c r="C528" s="212"/>
      <c r="D528" s="213" t="s">
        <v>141</v>
      </c>
      <c r="E528" s="214" t="s">
        <v>1</v>
      </c>
      <c r="F528" s="215" t="s">
        <v>824</v>
      </c>
      <c r="G528" s="212"/>
      <c r="H528" s="216">
        <v>0.54500000000000004</v>
      </c>
      <c r="I528" s="217"/>
      <c r="J528" s="212"/>
      <c r="K528" s="212"/>
      <c r="L528" s="218"/>
      <c r="M528" s="219"/>
      <c r="N528" s="220"/>
      <c r="O528" s="220"/>
      <c r="P528" s="220"/>
      <c r="Q528" s="220"/>
      <c r="R528" s="220"/>
      <c r="S528" s="220"/>
      <c r="T528" s="221"/>
      <c r="AT528" s="222" t="s">
        <v>141</v>
      </c>
      <c r="AU528" s="222" t="s">
        <v>76</v>
      </c>
      <c r="AV528" s="11" t="s">
        <v>76</v>
      </c>
      <c r="AW528" s="11" t="s">
        <v>30</v>
      </c>
      <c r="AX528" s="11" t="s">
        <v>67</v>
      </c>
      <c r="AY528" s="222" t="s">
        <v>133</v>
      </c>
    </row>
    <row r="529" s="11" customFormat="1">
      <c r="B529" s="211"/>
      <c r="C529" s="212"/>
      <c r="D529" s="213" t="s">
        <v>141</v>
      </c>
      <c r="E529" s="214" t="s">
        <v>1</v>
      </c>
      <c r="F529" s="215" t="s">
        <v>825</v>
      </c>
      <c r="G529" s="212"/>
      <c r="H529" s="216">
        <v>0.72999999999999998</v>
      </c>
      <c r="I529" s="217"/>
      <c r="J529" s="212"/>
      <c r="K529" s="212"/>
      <c r="L529" s="218"/>
      <c r="M529" s="219"/>
      <c r="N529" s="220"/>
      <c r="O529" s="220"/>
      <c r="P529" s="220"/>
      <c r="Q529" s="220"/>
      <c r="R529" s="220"/>
      <c r="S529" s="220"/>
      <c r="T529" s="221"/>
      <c r="AT529" s="222" t="s">
        <v>141</v>
      </c>
      <c r="AU529" s="222" t="s">
        <v>76</v>
      </c>
      <c r="AV529" s="11" t="s">
        <v>76</v>
      </c>
      <c r="AW529" s="11" t="s">
        <v>30</v>
      </c>
      <c r="AX529" s="11" t="s">
        <v>67</v>
      </c>
      <c r="AY529" s="222" t="s">
        <v>133</v>
      </c>
    </row>
    <row r="530" s="12" customFormat="1">
      <c r="B530" s="223"/>
      <c r="C530" s="224"/>
      <c r="D530" s="213" t="s">
        <v>141</v>
      </c>
      <c r="E530" s="225" t="s">
        <v>1</v>
      </c>
      <c r="F530" s="226" t="s">
        <v>148</v>
      </c>
      <c r="G530" s="224"/>
      <c r="H530" s="227">
        <v>1.2749999999999999</v>
      </c>
      <c r="I530" s="228"/>
      <c r="J530" s="224"/>
      <c r="K530" s="224"/>
      <c r="L530" s="229"/>
      <c r="M530" s="230"/>
      <c r="N530" s="231"/>
      <c r="O530" s="231"/>
      <c r="P530" s="231"/>
      <c r="Q530" s="231"/>
      <c r="R530" s="231"/>
      <c r="S530" s="231"/>
      <c r="T530" s="232"/>
      <c r="AT530" s="233" t="s">
        <v>141</v>
      </c>
      <c r="AU530" s="233" t="s">
        <v>76</v>
      </c>
      <c r="AV530" s="12" t="s">
        <v>140</v>
      </c>
      <c r="AW530" s="12" t="s">
        <v>30</v>
      </c>
      <c r="AX530" s="12" t="s">
        <v>74</v>
      </c>
      <c r="AY530" s="233" t="s">
        <v>133</v>
      </c>
    </row>
    <row r="531" s="1" customFormat="1" ht="16.5" customHeight="1">
      <c r="B531" s="36"/>
      <c r="C531" s="234" t="s">
        <v>826</v>
      </c>
      <c r="D531" s="234" t="s">
        <v>162</v>
      </c>
      <c r="E531" s="235" t="s">
        <v>820</v>
      </c>
      <c r="F531" s="236" t="s">
        <v>821</v>
      </c>
      <c r="G531" s="237" t="s">
        <v>138</v>
      </c>
      <c r="H531" s="238">
        <v>2.0390000000000001</v>
      </c>
      <c r="I531" s="239"/>
      <c r="J531" s="240">
        <f>ROUND(I531*H531,2)</f>
        <v>0</v>
      </c>
      <c r="K531" s="236" t="s">
        <v>139</v>
      </c>
      <c r="L531" s="241"/>
      <c r="M531" s="242" t="s">
        <v>1</v>
      </c>
      <c r="N531" s="243" t="s">
        <v>40</v>
      </c>
      <c r="O531" s="77"/>
      <c r="P531" s="208">
        <f>O531*H531</f>
        <v>0</v>
      </c>
      <c r="Q531" s="208">
        <v>0.55000000000000004</v>
      </c>
      <c r="R531" s="208">
        <f>Q531*H531</f>
        <v>1.1214500000000003</v>
      </c>
      <c r="S531" s="208">
        <v>0</v>
      </c>
      <c r="T531" s="209">
        <f>S531*H531</f>
        <v>0</v>
      </c>
      <c r="AR531" s="15" t="s">
        <v>219</v>
      </c>
      <c r="AT531" s="15" t="s">
        <v>162</v>
      </c>
      <c r="AU531" s="15" t="s">
        <v>76</v>
      </c>
      <c r="AY531" s="15" t="s">
        <v>133</v>
      </c>
      <c r="BE531" s="210">
        <f>IF(N531="základní",J531,0)</f>
        <v>0</v>
      </c>
      <c r="BF531" s="210">
        <f>IF(N531="snížená",J531,0)</f>
        <v>0</v>
      </c>
      <c r="BG531" s="210">
        <f>IF(N531="zákl. přenesená",J531,0)</f>
        <v>0</v>
      </c>
      <c r="BH531" s="210">
        <f>IF(N531="sníž. přenesená",J531,0)</f>
        <v>0</v>
      </c>
      <c r="BI531" s="210">
        <f>IF(N531="nulová",J531,0)</f>
        <v>0</v>
      </c>
      <c r="BJ531" s="15" t="s">
        <v>140</v>
      </c>
      <c r="BK531" s="210">
        <f>ROUND(I531*H531,2)</f>
        <v>0</v>
      </c>
      <c r="BL531" s="15" t="s">
        <v>178</v>
      </c>
      <c r="BM531" s="15" t="s">
        <v>827</v>
      </c>
    </row>
    <row r="532" s="1" customFormat="1">
      <c r="B532" s="36"/>
      <c r="C532" s="37"/>
      <c r="D532" s="213" t="s">
        <v>699</v>
      </c>
      <c r="E532" s="37"/>
      <c r="F532" s="254" t="s">
        <v>828</v>
      </c>
      <c r="G532" s="37"/>
      <c r="H532" s="37"/>
      <c r="I532" s="125"/>
      <c r="J532" s="37"/>
      <c r="K532" s="37"/>
      <c r="L532" s="41"/>
      <c r="M532" s="255"/>
      <c r="N532" s="77"/>
      <c r="O532" s="77"/>
      <c r="P532" s="77"/>
      <c r="Q532" s="77"/>
      <c r="R532" s="77"/>
      <c r="S532" s="77"/>
      <c r="T532" s="78"/>
      <c r="AT532" s="15" t="s">
        <v>699</v>
      </c>
      <c r="AU532" s="15" t="s">
        <v>76</v>
      </c>
    </row>
    <row r="533" s="11" customFormat="1">
      <c r="B533" s="211"/>
      <c r="C533" s="212"/>
      <c r="D533" s="213" t="s">
        <v>141</v>
      </c>
      <c r="E533" s="214" t="s">
        <v>1</v>
      </c>
      <c r="F533" s="215" t="s">
        <v>829</v>
      </c>
      <c r="G533" s="212"/>
      <c r="H533" s="216">
        <v>1.585</v>
      </c>
      <c r="I533" s="217"/>
      <c r="J533" s="212"/>
      <c r="K533" s="212"/>
      <c r="L533" s="218"/>
      <c r="M533" s="219"/>
      <c r="N533" s="220"/>
      <c r="O533" s="220"/>
      <c r="P533" s="220"/>
      <c r="Q533" s="220"/>
      <c r="R533" s="220"/>
      <c r="S533" s="220"/>
      <c r="T533" s="221"/>
      <c r="AT533" s="222" t="s">
        <v>141</v>
      </c>
      <c r="AU533" s="222" t="s">
        <v>76</v>
      </c>
      <c r="AV533" s="11" t="s">
        <v>76</v>
      </c>
      <c r="AW533" s="11" t="s">
        <v>30</v>
      </c>
      <c r="AX533" s="11" t="s">
        <v>67</v>
      </c>
      <c r="AY533" s="222" t="s">
        <v>133</v>
      </c>
    </row>
    <row r="534" s="11" customFormat="1">
      <c r="B534" s="211"/>
      <c r="C534" s="212"/>
      <c r="D534" s="213" t="s">
        <v>141</v>
      </c>
      <c r="E534" s="214" t="s">
        <v>1</v>
      </c>
      <c r="F534" s="215" t="s">
        <v>830</v>
      </c>
      <c r="G534" s="212"/>
      <c r="H534" s="216">
        <v>0.45400000000000001</v>
      </c>
      <c r="I534" s="217"/>
      <c r="J534" s="212"/>
      <c r="K534" s="212"/>
      <c r="L534" s="218"/>
      <c r="M534" s="219"/>
      <c r="N534" s="220"/>
      <c r="O534" s="220"/>
      <c r="P534" s="220"/>
      <c r="Q534" s="220"/>
      <c r="R534" s="220"/>
      <c r="S534" s="220"/>
      <c r="T534" s="221"/>
      <c r="AT534" s="222" t="s">
        <v>141</v>
      </c>
      <c r="AU534" s="222" t="s">
        <v>76</v>
      </c>
      <c r="AV534" s="11" t="s">
        <v>76</v>
      </c>
      <c r="AW534" s="11" t="s">
        <v>30</v>
      </c>
      <c r="AX534" s="11" t="s">
        <v>67</v>
      </c>
      <c r="AY534" s="222" t="s">
        <v>133</v>
      </c>
    </row>
    <row r="535" s="12" customFormat="1">
      <c r="B535" s="223"/>
      <c r="C535" s="224"/>
      <c r="D535" s="213" t="s">
        <v>141</v>
      </c>
      <c r="E535" s="225" t="s">
        <v>1</v>
      </c>
      <c r="F535" s="226" t="s">
        <v>148</v>
      </c>
      <c r="G535" s="224"/>
      <c r="H535" s="227">
        <v>2.0390000000000001</v>
      </c>
      <c r="I535" s="228"/>
      <c r="J535" s="224"/>
      <c r="K535" s="224"/>
      <c r="L535" s="229"/>
      <c r="M535" s="230"/>
      <c r="N535" s="231"/>
      <c r="O535" s="231"/>
      <c r="P535" s="231"/>
      <c r="Q535" s="231"/>
      <c r="R535" s="231"/>
      <c r="S535" s="231"/>
      <c r="T535" s="232"/>
      <c r="AT535" s="233" t="s">
        <v>141</v>
      </c>
      <c r="AU535" s="233" t="s">
        <v>76</v>
      </c>
      <c r="AV535" s="12" t="s">
        <v>140</v>
      </c>
      <c r="AW535" s="12" t="s">
        <v>30</v>
      </c>
      <c r="AX535" s="12" t="s">
        <v>74</v>
      </c>
      <c r="AY535" s="233" t="s">
        <v>133</v>
      </c>
    </row>
    <row r="536" s="1" customFormat="1" ht="16.5" customHeight="1">
      <c r="B536" s="36"/>
      <c r="C536" s="234" t="s">
        <v>511</v>
      </c>
      <c r="D536" s="234" t="s">
        <v>162</v>
      </c>
      <c r="E536" s="235" t="s">
        <v>831</v>
      </c>
      <c r="F536" s="236" t="s">
        <v>832</v>
      </c>
      <c r="G536" s="237" t="s">
        <v>138</v>
      </c>
      <c r="H536" s="238">
        <v>0.35099999999999998</v>
      </c>
      <c r="I536" s="239"/>
      <c r="J536" s="240">
        <f>ROUND(I536*H536,2)</f>
        <v>0</v>
      </c>
      <c r="K536" s="236" t="s">
        <v>139</v>
      </c>
      <c r="L536" s="241"/>
      <c r="M536" s="242" t="s">
        <v>1</v>
      </c>
      <c r="N536" s="243" t="s">
        <v>40</v>
      </c>
      <c r="O536" s="77"/>
      <c r="P536" s="208">
        <f>O536*H536</f>
        <v>0</v>
      </c>
      <c r="Q536" s="208">
        <v>0.55000000000000004</v>
      </c>
      <c r="R536" s="208">
        <f>Q536*H536</f>
        <v>0.19305</v>
      </c>
      <c r="S536" s="208">
        <v>0</v>
      </c>
      <c r="T536" s="209">
        <f>S536*H536</f>
        <v>0</v>
      </c>
      <c r="AR536" s="15" t="s">
        <v>219</v>
      </c>
      <c r="AT536" s="15" t="s">
        <v>162</v>
      </c>
      <c r="AU536" s="15" t="s">
        <v>76</v>
      </c>
      <c r="AY536" s="15" t="s">
        <v>133</v>
      </c>
      <c r="BE536" s="210">
        <f>IF(N536="základní",J536,0)</f>
        <v>0</v>
      </c>
      <c r="BF536" s="210">
        <f>IF(N536="snížená",J536,0)</f>
        <v>0</v>
      </c>
      <c r="BG536" s="210">
        <f>IF(N536="zákl. přenesená",J536,0)</f>
        <v>0</v>
      </c>
      <c r="BH536" s="210">
        <f>IF(N536="sníž. přenesená",J536,0)</f>
        <v>0</v>
      </c>
      <c r="BI536" s="210">
        <f>IF(N536="nulová",J536,0)</f>
        <v>0</v>
      </c>
      <c r="BJ536" s="15" t="s">
        <v>140</v>
      </c>
      <c r="BK536" s="210">
        <f>ROUND(I536*H536,2)</f>
        <v>0</v>
      </c>
      <c r="BL536" s="15" t="s">
        <v>178</v>
      </c>
      <c r="BM536" s="15" t="s">
        <v>833</v>
      </c>
    </row>
    <row r="537" s="11" customFormat="1">
      <c r="B537" s="211"/>
      <c r="C537" s="212"/>
      <c r="D537" s="213" t="s">
        <v>141</v>
      </c>
      <c r="E537" s="214" t="s">
        <v>1</v>
      </c>
      <c r="F537" s="215" t="s">
        <v>834</v>
      </c>
      <c r="G537" s="212"/>
      <c r="H537" s="216">
        <v>0.35099999999999998</v>
      </c>
      <c r="I537" s="217"/>
      <c r="J537" s="212"/>
      <c r="K537" s="212"/>
      <c r="L537" s="218"/>
      <c r="M537" s="219"/>
      <c r="N537" s="220"/>
      <c r="O537" s="220"/>
      <c r="P537" s="220"/>
      <c r="Q537" s="220"/>
      <c r="R537" s="220"/>
      <c r="S537" s="220"/>
      <c r="T537" s="221"/>
      <c r="AT537" s="222" t="s">
        <v>141</v>
      </c>
      <c r="AU537" s="222" t="s">
        <v>76</v>
      </c>
      <c r="AV537" s="11" t="s">
        <v>76</v>
      </c>
      <c r="AW537" s="11" t="s">
        <v>30</v>
      </c>
      <c r="AX537" s="11" t="s">
        <v>67</v>
      </c>
      <c r="AY537" s="222" t="s">
        <v>133</v>
      </c>
    </row>
    <row r="538" s="12" customFormat="1">
      <c r="B538" s="223"/>
      <c r="C538" s="224"/>
      <c r="D538" s="213" t="s">
        <v>141</v>
      </c>
      <c r="E538" s="225" t="s">
        <v>1</v>
      </c>
      <c r="F538" s="226" t="s">
        <v>148</v>
      </c>
      <c r="G538" s="224"/>
      <c r="H538" s="227">
        <v>0.35099999999999998</v>
      </c>
      <c r="I538" s="228"/>
      <c r="J538" s="224"/>
      <c r="K538" s="224"/>
      <c r="L538" s="229"/>
      <c r="M538" s="230"/>
      <c r="N538" s="231"/>
      <c r="O538" s="231"/>
      <c r="P538" s="231"/>
      <c r="Q538" s="231"/>
      <c r="R538" s="231"/>
      <c r="S538" s="231"/>
      <c r="T538" s="232"/>
      <c r="AT538" s="233" t="s">
        <v>141</v>
      </c>
      <c r="AU538" s="233" t="s">
        <v>76</v>
      </c>
      <c r="AV538" s="12" t="s">
        <v>140</v>
      </c>
      <c r="AW538" s="12" t="s">
        <v>30</v>
      </c>
      <c r="AX538" s="12" t="s">
        <v>74</v>
      </c>
      <c r="AY538" s="233" t="s">
        <v>133</v>
      </c>
    </row>
    <row r="539" s="1" customFormat="1" ht="16.5" customHeight="1">
      <c r="B539" s="36"/>
      <c r="C539" s="199" t="s">
        <v>835</v>
      </c>
      <c r="D539" s="199" t="s">
        <v>135</v>
      </c>
      <c r="E539" s="200" t="s">
        <v>836</v>
      </c>
      <c r="F539" s="201" t="s">
        <v>837</v>
      </c>
      <c r="G539" s="202" t="s">
        <v>197</v>
      </c>
      <c r="H539" s="203">
        <v>273.02600000000001</v>
      </c>
      <c r="I539" s="204"/>
      <c r="J539" s="205">
        <f>ROUND(I539*H539,2)</f>
        <v>0</v>
      </c>
      <c r="K539" s="201" t="s">
        <v>139</v>
      </c>
      <c r="L539" s="41"/>
      <c r="M539" s="206" t="s">
        <v>1</v>
      </c>
      <c r="N539" s="207" t="s">
        <v>40</v>
      </c>
      <c r="O539" s="77"/>
      <c r="P539" s="208">
        <f>O539*H539</f>
        <v>0</v>
      </c>
      <c r="Q539" s="208">
        <v>0</v>
      </c>
      <c r="R539" s="208">
        <f>Q539*H539</f>
        <v>0</v>
      </c>
      <c r="S539" s="208">
        <v>0</v>
      </c>
      <c r="T539" s="209">
        <f>S539*H539</f>
        <v>0</v>
      </c>
      <c r="AR539" s="15" t="s">
        <v>178</v>
      </c>
      <c r="AT539" s="15" t="s">
        <v>135</v>
      </c>
      <c r="AU539" s="15" t="s">
        <v>76</v>
      </c>
      <c r="AY539" s="15" t="s">
        <v>133</v>
      </c>
      <c r="BE539" s="210">
        <f>IF(N539="základní",J539,0)</f>
        <v>0</v>
      </c>
      <c r="BF539" s="210">
        <f>IF(N539="snížená",J539,0)</f>
        <v>0</v>
      </c>
      <c r="BG539" s="210">
        <f>IF(N539="zákl. přenesená",J539,0)</f>
        <v>0</v>
      </c>
      <c r="BH539" s="210">
        <f>IF(N539="sníž. přenesená",J539,0)</f>
        <v>0</v>
      </c>
      <c r="BI539" s="210">
        <f>IF(N539="nulová",J539,0)</f>
        <v>0</v>
      </c>
      <c r="BJ539" s="15" t="s">
        <v>140</v>
      </c>
      <c r="BK539" s="210">
        <f>ROUND(I539*H539,2)</f>
        <v>0</v>
      </c>
      <c r="BL539" s="15" t="s">
        <v>178</v>
      </c>
      <c r="BM539" s="15" t="s">
        <v>838</v>
      </c>
    </row>
    <row r="540" s="11" customFormat="1">
      <c r="B540" s="211"/>
      <c r="C540" s="212"/>
      <c r="D540" s="213" t="s">
        <v>141</v>
      </c>
      <c r="E540" s="214" t="s">
        <v>1</v>
      </c>
      <c r="F540" s="215" t="s">
        <v>839</v>
      </c>
      <c r="G540" s="212"/>
      <c r="H540" s="216">
        <v>273.02600000000001</v>
      </c>
      <c r="I540" s="217"/>
      <c r="J540" s="212"/>
      <c r="K540" s="212"/>
      <c r="L540" s="218"/>
      <c r="M540" s="219"/>
      <c r="N540" s="220"/>
      <c r="O540" s="220"/>
      <c r="P540" s="220"/>
      <c r="Q540" s="220"/>
      <c r="R540" s="220"/>
      <c r="S540" s="220"/>
      <c r="T540" s="221"/>
      <c r="AT540" s="222" t="s">
        <v>141</v>
      </c>
      <c r="AU540" s="222" t="s">
        <v>76</v>
      </c>
      <c r="AV540" s="11" t="s">
        <v>76</v>
      </c>
      <c r="AW540" s="11" t="s">
        <v>30</v>
      </c>
      <c r="AX540" s="11" t="s">
        <v>67</v>
      </c>
      <c r="AY540" s="222" t="s">
        <v>133</v>
      </c>
    </row>
    <row r="541" s="12" customFormat="1">
      <c r="B541" s="223"/>
      <c r="C541" s="224"/>
      <c r="D541" s="213" t="s">
        <v>141</v>
      </c>
      <c r="E541" s="225" t="s">
        <v>1</v>
      </c>
      <c r="F541" s="226" t="s">
        <v>148</v>
      </c>
      <c r="G541" s="224"/>
      <c r="H541" s="227">
        <v>273.02600000000001</v>
      </c>
      <c r="I541" s="228"/>
      <c r="J541" s="224"/>
      <c r="K541" s="224"/>
      <c r="L541" s="229"/>
      <c r="M541" s="230"/>
      <c r="N541" s="231"/>
      <c r="O541" s="231"/>
      <c r="P541" s="231"/>
      <c r="Q541" s="231"/>
      <c r="R541" s="231"/>
      <c r="S541" s="231"/>
      <c r="T541" s="232"/>
      <c r="AT541" s="233" t="s">
        <v>141</v>
      </c>
      <c r="AU541" s="233" t="s">
        <v>76</v>
      </c>
      <c r="AV541" s="12" t="s">
        <v>140</v>
      </c>
      <c r="AW541" s="12" t="s">
        <v>30</v>
      </c>
      <c r="AX541" s="12" t="s">
        <v>74</v>
      </c>
      <c r="AY541" s="233" t="s">
        <v>133</v>
      </c>
    </row>
    <row r="542" s="1" customFormat="1" ht="16.5" customHeight="1">
      <c r="B542" s="36"/>
      <c r="C542" s="234" t="s">
        <v>516</v>
      </c>
      <c r="D542" s="234" t="s">
        <v>162</v>
      </c>
      <c r="E542" s="235" t="s">
        <v>840</v>
      </c>
      <c r="F542" s="236" t="s">
        <v>841</v>
      </c>
      <c r="G542" s="237" t="s">
        <v>138</v>
      </c>
      <c r="H542" s="238">
        <v>2.7410000000000001</v>
      </c>
      <c r="I542" s="239"/>
      <c r="J542" s="240">
        <f>ROUND(I542*H542,2)</f>
        <v>0</v>
      </c>
      <c r="K542" s="236" t="s">
        <v>139</v>
      </c>
      <c r="L542" s="241"/>
      <c r="M542" s="242" t="s">
        <v>1</v>
      </c>
      <c r="N542" s="243" t="s">
        <v>40</v>
      </c>
      <c r="O542" s="77"/>
      <c r="P542" s="208">
        <f>O542*H542</f>
        <v>0</v>
      </c>
      <c r="Q542" s="208">
        <v>0.55000000000000004</v>
      </c>
      <c r="R542" s="208">
        <f>Q542*H542</f>
        <v>1.5075500000000002</v>
      </c>
      <c r="S542" s="208">
        <v>0</v>
      </c>
      <c r="T542" s="209">
        <f>S542*H542</f>
        <v>0</v>
      </c>
      <c r="AR542" s="15" t="s">
        <v>219</v>
      </c>
      <c r="AT542" s="15" t="s">
        <v>162</v>
      </c>
      <c r="AU542" s="15" t="s">
        <v>76</v>
      </c>
      <c r="AY542" s="15" t="s">
        <v>133</v>
      </c>
      <c r="BE542" s="210">
        <f>IF(N542="základní",J542,0)</f>
        <v>0</v>
      </c>
      <c r="BF542" s="210">
        <f>IF(N542="snížená",J542,0)</f>
        <v>0</v>
      </c>
      <c r="BG542" s="210">
        <f>IF(N542="zákl. přenesená",J542,0)</f>
        <v>0</v>
      </c>
      <c r="BH542" s="210">
        <f>IF(N542="sníž. přenesená",J542,0)</f>
        <v>0</v>
      </c>
      <c r="BI542" s="210">
        <f>IF(N542="nulová",J542,0)</f>
        <v>0</v>
      </c>
      <c r="BJ542" s="15" t="s">
        <v>140</v>
      </c>
      <c r="BK542" s="210">
        <f>ROUND(I542*H542,2)</f>
        <v>0</v>
      </c>
      <c r="BL542" s="15" t="s">
        <v>178</v>
      </c>
      <c r="BM542" s="15" t="s">
        <v>842</v>
      </c>
    </row>
    <row r="543" s="11" customFormat="1">
      <c r="B543" s="211"/>
      <c r="C543" s="212"/>
      <c r="D543" s="213" t="s">
        <v>141</v>
      </c>
      <c r="E543" s="214" t="s">
        <v>1</v>
      </c>
      <c r="F543" s="215" t="s">
        <v>843</v>
      </c>
      <c r="G543" s="212"/>
      <c r="H543" s="216">
        <v>2.7410000000000001</v>
      </c>
      <c r="I543" s="217"/>
      <c r="J543" s="212"/>
      <c r="K543" s="212"/>
      <c r="L543" s="218"/>
      <c r="M543" s="219"/>
      <c r="N543" s="220"/>
      <c r="O543" s="220"/>
      <c r="P543" s="220"/>
      <c r="Q543" s="220"/>
      <c r="R543" s="220"/>
      <c r="S543" s="220"/>
      <c r="T543" s="221"/>
      <c r="AT543" s="222" t="s">
        <v>141</v>
      </c>
      <c r="AU543" s="222" t="s">
        <v>76</v>
      </c>
      <c r="AV543" s="11" t="s">
        <v>76</v>
      </c>
      <c r="AW543" s="11" t="s">
        <v>30</v>
      </c>
      <c r="AX543" s="11" t="s">
        <v>67</v>
      </c>
      <c r="AY543" s="222" t="s">
        <v>133</v>
      </c>
    </row>
    <row r="544" s="12" customFormat="1">
      <c r="B544" s="223"/>
      <c r="C544" s="224"/>
      <c r="D544" s="213" t="s">
        <v>141</v>
      </c>
      <c r="E544" s="225" t="s">
        <v>1</v>
      </c>
      <c r="F544" s="226" t="s">
        <v>148</v>
      </c>
      <c r="G544" s="224"/>
      <c r="H544" s="227">
        <v>2.7410000000000001</v>
      </c>
      <c r="I544" s="228"/>
      <c r="J544" s="224"/>
      <c r="K544" s="224"/>
      <c r="L544" s="229"/>
      <c r="M544" s="230"/>
      <c r="N544" s="231"/>
      <c r="O544" s="231"/>
      <c r="P544" s="231"/>
      <c r="Q544" s="231"/>
      <c r="R544" s="231"/>
      <c r="S544" s="231"/>
      <c r="T544" s="232"/>
      <c r="AT544" s="233" t="s">
        <v>141</v>
      </c>
      <c r="AU544" s="233" t="s">
        <v>76</v>
      </c>
      <c r="AV544" s="12" t="s">
        <v>140</v>
      </c>
      <c r="AW544" s="12" t="s">
        <v>30</v>
      </c>
      <c r="AX544" s="12" t="s">
        <v>74</v>
      </c>
      <c r="AY544" s="233" t="s">
        <v>133</v>
      </c>
    </row>
    <row r="545" s="1" customFormat="1" ht="16.5" customHeight="1">
      <c r="B545" s="36"/>
      <c r="C545" s="199" t="s">
        <v>844</v>
      </c>
      <c r="D545" s="199" t="s">
        <v>135</v>
      </c>
      <c r="E545" s="200" t="s">
        <v>845</v>
      </c>
      <c r="F545" s="201" t="s">
        <v>846</v>
      </c>
      <c r="G545" s="202" t="s">
        <v>197</v>
      </c>
      <c r="H545" s="203">
        <v>157.38</v>
      </c>
      <c r="I545" s="204"/>
      <c r="J545" s="205">
        <f>ROUND(I545*H545,2)</f>
        <v>0</v>
      </c>
      <c r="K545" s="201" t="s">
        <v>139</v>
      </c>
      <c r="L545" s="41"/>
      <c r="M545" s="206" t="s">
        <v>1</v>
      </c>
      <c r="N545" s="207" t="s">
        <v>40</v>
      </c>
      <c r="O545" s="77"/>
      <c r="P545" s="208">
        <f>O545*H545</f>
        <v>0</v>
      </c>
      <c r="Q545" s="208">
        <v>0</v>
      </c>
      <c r="R545" s="208">
        <f>Q545*H545</f>
        <v>0</v>
      </c>
      <c r="S545" s="208">
        <v>0</v>
      </c>
      <c r="T545" s="209">
        <f>S545*H545</f>
        <v>0</v>
      </c>
      <c r="AR545" s="15" t="s">
        <v>178</v>
      </c>
      <c r="AT545" s="15" t="s">
        <v>135</v>
      </c>
      <c r="AU545" s="15" t="s">
        <v>76</v>
      </c>
      <c r="AY545" s="15" t="s">
        <v>133</v>
      </c>
      <c r="BE545" s="210">
        <f>IF(N545="základní",J545,0)</f>
        <v>0</v>
      </c>
      <c r="BF545" s="210">
        <f>IF(N545="snížená",J545,0)</f>
        <v>0</v>
      </c>
      <c r="BG545" s="210">
        <f>IF(N545="zákl. přenesená",J545,0)</f>
        <v>0</v>
      </c>
      <c r="BH545" s="210">
        <f>IF(N545="sníž. přenesená",J545,0)</f>
        <v>0</v>
      </c>
      <c r="BI545" s="210">
        <f>IF(N545="nulová",J545,0)</f>
        <v>0</v>
      </c>
      <c r="BJ545" s="15" t="s">
        <v>140</v>
      </c>
      <c r="BK545" s="210">
        <f>ROUND(I545*H545,2)</f>
        <v>0</v>
      </c>
      <c r="BL545" s="15" t="s">
        <v>178</v>
      </c>
      <c r="BM545" s="15" t="s">
        <v>847</v>
      </c>
    </row>
    <row r="546" s="11" customFormat="1">
      <c r="B546" s="211"/>
      <c r="C546" s="212"/>
      <c r="D546" s="213" t="s">
        <v>141</v>
      </c>
      <c r="E546" s="214" t="s">
        <v>1</v>
      </c>
      <c r="F546" s="215" t="s">
        <v>848</v>
      </c>
      <c r="G546" s="212"/>
      <c r="H546" s="216">
        <v>157.38</v>
      </c>
      <c r="I546" s="217"/>
      <c r="J546" s="212"/>
      <c r="K546" s="212"/>
      <c r="L546" s="218"/>
      <c r="M546" s="219"/>
      <c r="N546" s="220"/>
      <c r="O546" s="220"/>
      <c r="P546" s="220"/>
      <c r="Q546" s="220"/>
      <c r="R546" s="220"/>
      <c r="S546" s="220"/>
      <c r="T546" s="221"/>
      <c r="AT546" s="222" t="s">
        <v>141</v>
      </c>
      <c r="AU546" s="222" t="s">
        <v>76</v>
      </c>
      <c r="AV546" s="11" t="s">
        <v>76</v>
      </c>
      <c r="AW546" s="11" t="s">
        <v>30</v>
      </c>
      <c r="AX546" s="11" t="s">
        <v>67</v>
      </c>
      <c r="AY546" s="222" t="s">
        <v>133</v>
      </c>
    </row>
    <row r="547" s="12" customFormat="1">
      <c r="B547" s="223"/>
      <c r="C547" s="224"/>
      <c r="D547" s="213" t="s">
        <v>141</v>
      </c>
      <c r="E547" s="225" t="s">
        <v>1</v>
      </c>
      <c r="F547" s="226" t="s">
        <v>148</v>
      </c>
      <c r="G547" s="224"/>
      <c r="H547" s="227">
        <v>157.38</v>
      </c>
      <c r="I547" s="228"/>
      <c r="J547" s="224"/>
      <c r="K547" s="224"/>
      <c r="L547" s="229"/>
      <c r="M547" s="230"/>
      <c r="N547" s="231"/>
      <c r="O547" s="231"/>
      <c r="P547" s="231"/>
      <c r="Q547" s="231"/>
      <c r="R547" s="231"/>
      <c r="S547" s="231"/>
      <c r="T547" s="232"/>
      <c r="AT547" s="233" t="s">
        <v>141</v>
      </c>
      <c r="AU547" s="233" t="s">
        <v>76</v>
      </c>
      <c r="AV547" s="12" t="s">
        <v>140</v>
      </c>
      <c r="AW547" s="12" t="s">
        <v>30</v>
      </c>
      <c r="AX547" s="12" t="s">
        <v>74</v>
      </c>
      <c r="AY547" s="233" t="s">
        <v>133</v>
      </c>
    </row>
    <row r="548" s="1" customFormat="1" ht="16.5" customHeight="1">
      <c r="B548" s="36"/>
      <c r="C548" s="234" t="s">
        <v>519</v>
      </c>
      <c r="D548" s="234" t="s">
        <v>162</v>
      </c>
      <c r="E548" s="235" t="s">
        <v>849</v>
      </c>
      <c r="F548" s="236" t="s">
        <v>850</v>
      </c>
      <c r="G548" s="237" t="s">
        <v>197</v>
      </c>
      <c r="H548" s="238">
        <v>163.67500000000001</v>
      </c>
      <c r="I548" s="239"/>
      <c r="J548" s="240">
        <f>ROUND(I548*H548,2)</f>
        <v>0</v>
      </c>
      <c r="K548" s="236" t="s">
        <v>139</v>
      </c>
      <c r="L548" s="241"/>
      <c r="M548" s="242" t="s">
        <v>1</v>
      </c>
      <c r="N548" s="243" t="s">
        <v>40</v>
      </c>
      <c r="O548" s="77"/>
      <c r="P548" s="208">
        <f>O548*H548</f>
        <v>0</v>
      </c>
      <c r="Q548" s="208">
        <v>0.0104</v>
      </c>
      <c r="R548" s="208">
        <f>Q548*H548</f>
        <v>1.7022200000000001</v>
      </c>
      <c r="S548" s="208">
        <v>0</v>
      </c>
      <c r="T548" s="209">
        <f>S548*H548</f>
        <v>0</v>
      </c>
      <c r="AR548" s="15" t="s">
        <v>219</v>
      </c>
      <c r="AT548" s="15" t="s">
        <v>162</v>
      </c>
      <c r="AU548" s="15" t="s">
        <v>76</v>
      </c>
      <c r="AY548" s="15" t="s">
        <v>133</v>
      </c>
      <c r="BE548" s="210">
        <f>IF(N548="základní",J548,0)</f>
        <v>0</v>
      </c>
      <c r="BF548" s="210">
        <f>IF(N548="snížená",J548,0)</f>
        <v>0</v>
      </c>
      <c r="BG548" s="210">
        <f>IF(N548="zákl. přenesená",J548,0)</f>
        <v>0</v>
      </c>
      <c r="BH548" s="210">
        <f>IF(N548="sníž. přenesená",J548,0)</f>
        <v>0</v>
      </c>
      <c r="BI548" s="210">
        <f>IF(N548="nulová",J548,0)</f>
        <v>0</v>
      </c>
      <c r="BJ548" s="15" t="s">
        <v>140</v>
      </c>
      <c r="BK548" s="210">
        <f>ROUND(I548*H548,2)</f>
        <v>0</v>
      </c>
      <c r="BL548" s="15" t="s">
        <v>178</v>
      </c>
      <c r="BM548" s="15" t="s">
        <v>851</v>
      </c>
    </row>
    <row r="549" s="11" customFormat="1">
      <c r="B549" s="211"/>
      <c r="C549" s="212"/>
      <c r="D549" s="213" t="s">
        <v>141</v>
      </c>
      <c r="E549" s="214" t="s">
        <v>1</v>
      </c>
      <c r="F549" s="215" t="s">
        <v>852</v>
      </c>
      <c r="G549" s="212"/>
      <c r="H549" s="216">
        <v>163.67500000000001</v>
      </c>
      <c r="I549" s="217"/>
      <c r="J549" s="212"/>
      <c r="K549" s="212"/>
      <c r="L549" s="218"/>
      <c r="M549" s="219"/>
      <c r="N549" s="220"/>
      <c r="O549" s="220"/>
      <c r="P549" s="220"/>
      <c r="Q549" s="220"/>
      <c r="R549" s="220"/>
      <c r="S549" s="220"/>
      <c r="T549" s="221"/>
      <c r="AT549" s="222" t="s">
        <v>141</v>
      </c>
      <c r="AU549" s="222" t="s">
        <v>76</v>
      </c>
      <c r="AV549" s="11" t="s">
        <v>76</v>
      </c>
      <c r="AW549" s="11" t="s">
        <v>30</v>
      </c>
      <c r="AX549" s="11" t="s">
        <v>67</v>
      </c>
      <c r="AY549" s="222" t="s">
        <v>133</v>
      </c>
    </row>
    <row r="550" s="12" customFormat="1">
      <c r="B550" s="223"/>
      <c r="C550" s="224"/>
      <c r="D550" s="213" t="s">
        <v>141</v>
      </c>
      <c r="E550" s="225" t="s">
        <v>1</v>
      </c>
      <c r="F550" s="226" t="s">
        <v>148</v>
      </c>
      <c r="G550" s="224"/>
      <c r="H550" s="227">
        <v>163.67500000000001</v>
      </c>
      <c r="I550" s="228"/>
      <c r="J550" s="224"/>
      <c r="K550" s="224"/>
      <c r="L550" s="229"/>
      <c r="M550" s="230"/>
      <c r="N550" s="231"/>
      <c r="O550" s="231"/>
      <c r="P550" s="231"/>
      <c r="Q550" s="231"/>
      <c r="R550" s="231"/>
      <c r="S550" s="231"/>
      <c r="T550" s="232"/>
      <c r="AT550" s="233" t="s">
        <v>141</v>
      </c>
      <c r="AU550" s="233" t="s">
        <v>76</v>
      </c>
      <c r="AV550" s="12" t="s">
        <v>140</v>
      </c>
      <c r="AW550" s="12" t="s">
        <v>30</v>
      </c>
      <c r="AX550" s="12" t="s">
        <v>74</v>
      </c>
      <c r="AY550" s="233" t="s">
        <v>133</v>
      </c>
    </row>
    <row r="551" s="1" customFormat="1" ht="16.5" customHeight="1">
      <c r="B551" s="36"/>
      <c r="C551" s="199" t="s">
        <v>853</v>
      </c>
      <c r="D551" s="199" t="s">
        <v>135</v>
      </c>
      <c r="E551" s="200" t="s">
        <v>854</v>
      </c>
      <c r="F551" s="201" t="s">
        <v>855</v>
      </c>
      <c r="G551" s="202" t="s">
        <v>197</v>
      </c>
      <c r="H551" s="203">
        <v>117</v>
      </c>
      <c r="I551" s="204"/>
      <c r="J551" s="205">
        <f>ROUND(I551*H551,2)</f>
        <v>0</v>
      </c>
      <c r="K551" s="201" t="s">
        <v>139</v>
      </c>
      <c r="L551" s="41"/>
      <c r="M551" s="206" t="s">
        <v>1</v>
      </c>
      <c r="N551" s="207" t="s">
        <v>40</v>
      </c>
      <c r="O551" s="77"/>
      <c r="P551" s="208">
        <f>O551*H551</f>
        <v>0</v>
      </c>
      <c r="Q551" s="208">
        <v>0</v>
      </c>
      <c r="R551" s="208">
        <f>Q551*H551</f>
        <v>0</v>
      </c>
      <c r="S551" s="208">
        <v>0</v>
      </c>
      <c r="T551" s="209">
        <f>S551*H551</f>
        <v>0</v>
      </c>
      <c r="AR551" s="15" t="s">
        <v>178</v>
      </c>
      <c r="AT551" s="15" t="s">
        <v>135</v>
      </c>
      <c r="AU551" s="15" t="s">
        <v>76</v>
      </c>
      <c r="AY551" s="15" t="s">
        <v>133</v>
      </c>
      <c r="BE551" s="210">
        <f>IF(N551="základní",J551,0)</f>
        <v>0</v>
      </c>
      <c r="BF551" s="210">
        <f>IF(N551="snížená",J551,0)</f>
        <v>0</v>
      </c>
      <c r="BG551" s="210">
        <f>IF(N551="zákl. přenesená",J551,0)</f>
        <v>0</v>
      </c>
      <c r="BH551" s="210">
        <f>IF(N551="sníž. přenesená",J551,0)</f>
        <v>0</v>
      </c>
      <c r="BI551" s="210">
        <f>IF(N551="nulová",J551,0)</f>
        <v>0</v>
      </c>
      <c r="BJ551" s="15" t="s">
        <v>140</v>
      </c>
      <c r="BK551" s="210">
        <f>ROUND(I551*H551,2)</f>
        <v>0</v>
      </c>
      <c r="BL551" s="15" t="s">
        <v>178</v>
      </c>
      <c r="BM551" s="15" t="s">
        <v>856</v>
      </c>
    </row>
    <row r="552" s="11" customFormat="1">
      <c r="B552" s="211"/>
      <c r="C552" s="212"/>
      <c r="D552" s="213" t="s">
        <v>141</v>
      </c>
      <c r="E552" s="214" t="s">
        <v>1</v>
      </c>
      <c r="F552" s="215" t="s">
        <v>857</v>
      </c>
      <c r="G552" s="212"/>
      <c r="H552" s="216">
        <v>117</v>
      </c>
      <c r="I552" s="217"/>
      <c r="J552" s="212"/>
      <c r="K552" s="212"/>
      <c r="L552" s="218"/>
      <c r="M552" s="219"/>
      <c r="N552" s="220"/>
      <c r="O552" s="220"/>
      <c r="P552" s="220"/>
      <c r="Q552" s="220"/>
      <c r="R552" s="220"/>
      <c r="S552" s="220"/>
      <c r="T552" s="221"/>
      <c r="AT552" s="222" t="s">
        <v>141</v>
      </c>
      <c r="AU552" s="222" t="s">
        <v>76</v>
      </c>
      <c r="AV552" s="11" t="s">
        <v>76</v>
      </c>
      <c r="AW552" s="11" t="s">
        <v>30</v>
      </c>
      <c r="AX552" s="11" t="s">
        <v>67</v>
      </c>
      <c r="AY552" s="222" t="s">
        <v>133</v>
      </c>
    </row>
    <row r="553" s="12" customFormat="1">
      <c r="B553" s="223"/>
      <c r="C553" s="224"/>
      <c r="D553" s="213" t="s">
        <v>141</v>
      </c>
      <c r="E553" s="225" t="s">
        <v>1</v>
      </c>
      <c r="F553" s="226" t="s">
        <v>148</v>
      </c>
      <c r="G553" s="224"/>
      <c r="H553" s="227">
        <v>117</v>
      </c>
      <c r="I553" s="228"/>
      <c r="J553" s="224"/>
      <c r="K553" s="224"/>
      <c r="L553" s="229"/>
      <c r="M553" s="230"/>
      <c r="N553" s="231"/>
      <c r="O553" s="231"/>
      <c r="P553" s="231"/>
      <c r="Q553" s="231"/>
      <c r="R553" s="231"/>
      <c r="S553" s="231"/>
      <c r="T553" s="232"/>
      <c r="AT553" s="233" t="s">
        <v>141</v>
      </c>
      <c r="AU553" s="233" t="s">
        <v>76</v>
      </c>
      <c r="AV553" s="12" t="s">
        <v>140</v>
      </c>
      <c r="AW553" s="12" t="s">
        <v>30</v>
      </c>
      <c r="AX553" s="12" t="s">
        <v>74</v>
      </c>
      <c r="AY553" s="233" t="s">
        <v>133</v>
      </c>
    </row>
    <row r="554" s="1" customFormat="1" ht="16.5" customHeight="1">
      <c r="B554" s="36"/>
      <c r="C554" s="234" t="s">
        <v>523</v>
      </c>
      <c r="D554" s="234" t="s">
        <v>162</v>
      </c>
      <c r="E554" s="235" t="s">
        <v>858</v>
      </c>
      <c r="F554" s="236" t="s">
        <v>859</v>
      </c>
      <c r="G554" s="237" t="s">
        <v>197</v>
      </c>
      <c r="H554" s="238">
        <v>121.68000000000001</v>
      </c>
      <c r="I554" s="239"/>
      <c r="J554" s="240">
        <f>ROUND(I554*H554,2)</f>
        <v>0</v>
      </c>
      <c r="K554" s="236" t="s">
        <v>139</v>
      </c>
      <c r="L554" s="241"/>
      <c r="M554" s="242" t="s">
        <v>1</v>
      </c>
      <c r="N554" s="243" t="s">
        <v>40</v>
      </c>
      <c r="O554" s="77"/>
      <c r="P554" s="208">
        <f>O554*H554</f>
        <v>0</v>
      </c>
      <c r="Q554" s="208">
        <v>0.012999999999999999</v>
      </c>
      <c r="R554" s="208">
        <f>Q554*H554</f>
        <v>1.5818399999999999</v>
      </c>
      <c r="S554" s="208">
        <v>0</v>
      </c>
      <c r="T554" s="209">
        <f>S554*H554</f>
        <v>0</v>
      </c>
      <c r="AR554" s="15" t="s">
        <v>219</v>
      </c>
      <c r="AT554" s="15" t="s">
        <v>162</v>
      </c>
      <c r="AU554" s="15" t="s">
        <v>76</v>
      </c>
      <c r="AY554" s="15" t="s">
        <v>133</v>
      </c>
      <c r="BE554" s="210">
        <f>IF(N554="základní",J554,0)</f>
        <v>0</v>
      </c>
      <c r="BF554" s="210">
        <f>IF(N554="snížená",J554,0)</f>
        <v>0</v>
      </c>
      <c r="BG554" s="210">
        <f>IF(N554="zákl. přenesená",J554,0)</f>
        <v>0</v>
      </c>
      <c r="BH554" s="210">
        <f>IF(N554="sníž. přenesená",J554,0)</f>
        <v>0</v>
      </c>
      <c r="BI554" s="210">
        <f>IF(N554="nulová",J554,0)</f>
        <v>0</v>
      </c>
      <c r="BJ554" s="15" t="s">
        <v>140</v>
      </c>
      <c r="BK554" s="210">
        <f>ROUND(I554*H554,2)</f>
        <v>0</v>
      </c>
      <c r="BL554" s="15" t="s">
        <v>178</v>
      </c>
      <c r="BM554" s="15" t="s">
        <v>860</v>
      </c>
    </row>
    <row r="555" s="11" customFormat="1">
      <c r="B555" s="211"/>
      <c r="C555" s="212"/>
      <c r="D555" s="213" t="s">
        <v>141</v>
      </c>
      <c r="E555" s="214" t="s">
        <v>1</v>
      </c>
      <c r="F555" s="215" t="s">
        <v>861</v>
      </c>
      <c r="G555" s="212"/>
      <c r="H555" s="216">
        <v>121.68000000000001</v>
      </c>
      <c r="I555" s="217"/>
      <c r="J555" s="212"/>
      <c r="K555" s="212"/>
      <c r="L555" s="218"/>
      <c r="M555" s="219"/>
      <c r="N555" s="220"/>
      <c r="O555" s="220"/>
      <c r="P555" s="220"/>
      <c r="Q555" s="220"/>
      <c r="R555" s="220"/>
      <c r="S555" s="220"/>
      <c r="T555" s="221"/>
      <c r="AT555" s="222" t="s">
        <v>141</v>
      </c>
      <c r="AU555" s="222" t="s">
        <v>76</v>
      </c>
      <c r="AV555" s="11" t="s">
        <v>76</v>
      </c>
      <c r="AW555" s="11" t="s">
        <v>30</v>
      </c>
      <c r="AX555" s="11" t="s">
        <v>67</v>
      </c>
      <c r="AY555" s="222" t="s">
        <v>133</v>
      </c>
    </row>
    <row r="556" s="12" customFormat="1">
      <c r="B556" s="223"/>
      <c r="C556" s="224"/>
      <c r="D556" s="213" t="s">
        <v>141</v>
      </c>
      <c r="E556" s="225" t="s">
        <v>1</v>
      </c>
      <c r="F556" s="226" t="s">
        <v>148</v>
      </c>
      <c r="G556" s="224"/>
      <c r="H556" s="227">
        <v>121.68000000000001</v>
      </c>
      <c r="I556" s="228"/>
      <c r="J556" s="224"/>
      <c r="K556" s="224"/>
      <c r="L556" s="229"/>
      <c r="M556" s="230"/>
      <c r="N556" s="231"/>
      <c r="O556" s="231"/>
      <c r="P556" s="231"/>
      <c r="Q556" s="231"/>
      <c r="R556" s="231"/>
      <c r="S556" s="231"/>
      <c r="T556" s="232"/>
      <c r="AT556" s="233" t="s">
        <v>141</v>
      </c>
      <c r="AU556" s="233" t="s">
        <v>76</v>
      </c>
      <c r="AV556" s="12" t="s">
        <v>140</v>
      </c>
      <c r="AW556" s="12" t="s">
        <v>30</v>
      </c>
      <c r="AX556" s="12" t="s">
        <v>74</v>
      </c>
      <c r="AY556" s="233" t="s">
        <v>133</v>
      </c>
    </row>
    <row r="557" s="1" customFormat="1" ht="16.5" customHeight="1">
      <c r="B557" s="36"/>
      <c r="C557" s="199" t="s">
        <v>862</v>
      </c>
      <c r="D557" s="199" t="s">
        <v>135</v>
      </c>
      <c r="E557" s="200" t="s">
        <v>863</v>
      </c>
      <c r="F557" s="201" t="s">
        <v>864</v>
      </c>
      <c r="G557" s="202" t="s">
        <v>193</v>
      </c>
      <c r="H557" s="203">
        <v>113.59999999999999</v>
      </c>
      <c r="I557" s="204"/>
      <c r="J557" s="205">
        <f>ROUND(I557*H557,2)</f>
        <v>0</v>
      </c>
      <c r="K557" s="201" t="s">
        <v>139</v>
      </c>
      <c r="L557" s="41"/>
      <c r="M557" s="206" t="s">
        <v>1</v>
      </c>
      <c r="N557" s="207" t="s">
        <v>40</v>
      </c>
      <c r="O557" s="77"/>
      <c r="P557" s="208">
        <f>O557*H557</f>
        <v>0</v>
      </c>
      <c r="Q557" s="208">
        <v>2.0000000000000002E-05</v>
      </c>
      <c r="R557" s="208">
        <f>Q557*H557</f>
        <v>0.0022720000000000001</v>
      </c>
      <c r="S557" s="208">
        <v>0</v>
      </c>
      <c r="T557" s="209">
        <f>S557*H557</f>
        <v>0</v>
      </c>
      <c r="AR557" s="15" t="s">
        <v>178</v>
      </c>
      <c r="AT557" s="15" t="s">
        <v>135</v>
      </c>
      <c r="AU557" s="15" t="s">
        <v>76</v>
      </c>
      <c r="AY557" s="15" t="s">
        <v>133</v>
      </c>
      <c r="BE557" s="210">
        <f>IF(N557="základní",J557,0)</f>
        <v>0</v>
      </c>
      <c r="BF557" s="210">
        <f>IF(N557="snížená",J557,0)</f>
        <v>0</v>
      </c>
      <c r="BG557" s="210">
        <f>IF(N557="zákl. přenesená",J557,0)</f>
        <v>0</v>
      </c>
      <c r="BH557" s="210">
        <f>IF(N557="sníž. přenesená",J557,0)</f>
        <v>0</v>
      </c>
      <c r="BI557" s="210">
        <f>IF(N557="nulová",J557,0)</f>
        <v>0</v>
      </c>
      <c r="BJ557" s="15" t="s">
        <v>140</v>
      </c>
      <c r="BK557" s="210">
        <f>ROUND(I557*H557,2)</f>
        <v>0</v>
      </c>
      <c r="BL557" s="15" t="s">
        <v>178</v>
      </c>
      <c r="BM557" s="15" t="s">
        <v>865</v>
      </c>
    </row>
    <row r="558" s="1" customFormat="1" ht="16.5" customHeight="1">
      <c r="B558" s="36"/>
      <c r="C558" s="234" t="s">
        <v>526</v>
      </c>
      <c r="D558" s="234" t="s">
        <v>162</v>
      </c>
      <c r="E558" s="235" t="s">
        <v>866</v>
      </c>
      <c r="F558" s="236" t="s">
        <v>867</v>
      </c>
      <c r="G558" s="237" t="s">
        <v>138</v>
      </c>
      <c r="H558" s="238">
        <v>0.113</v>
      </c>
      <c r="I558" s="239"/>
      <c r="J558" s="240">
        <f>ROUND(I558*H558,2)</f>
        <v>0</v>
      </c>
      <c r="K558" s="236" t="s">
        <v>139</v>
      </c>
      <c r="L558" s="241"/>
      <c r="M558" s="242" t="s">
        <v>1</v>
      </c>
      <c r="N558" s="243" t="s">
        <v>40</v>
      </c>
      <c r="O558" s="77"/>
      <c r="P558" s="208">
        <f>O558*H558</f>
        <v>0</v>
      </c>
      <c r="Q558" s="208">
        <v>0.55000000000000004</v>
      </c>
      <c r="R558" s="208">
        <f>Q558*H558</f>
        <v>0.062150000000000004</v>
      </c>
      <c r="S558" s="208">
        <v>0</v>
      </c>
      <c r="T558" s="209">
        <f>S558*H558</f>
        <v>0</v>
      </c>
      <c r="AR558" s="15" t="s">
        <v>219</v>
      </c>
      <c r="AT558" s="15" t="s">
        <v>162</v>
      </c>
      <c r="AU558" s="15" t="s">
        <v>76</v>
      </c>
      <c r="AY558" s="15" t="s">
        <v>133</v>
      </c>
      <c r="BE558" s="210">
        <f>IF(N558="základní",J558,0)</f>
        <v>0</v>
      </c>
      <c r="BF558" s="210">
        <f>IF(N558="snížená",J558,0)</f>
        <v>0</v>
      </c>
      <c r="BG558" s="210">
        <f>IF(N558="zákl. přenesená",J558,0)</f>
        <v>0</v>
      </c>
      <c r="BH558" s="210">
        <f>IF(N558="sníž. přenesená",J558,0)</f>
        <v>0</v>
      </c>
      <c r="BI558" s="210">
        <f>IF(N558="nulová",J558,0)</f>
        <v>0</v>
      </c>
      <c r="BJ558" s="15" t="s">
        <v>140</v>
      </c>
      <c r="BK558" s="210">
        <f>ROUND(I558*H558,2)</f>
        <v>0</v>
      </c>
      <c r="BL558" s="15" t="s">
        <v>178</v>
      </c>
      <c r="BM558" s="15" t="s">
        <v>868</v>
      </c>
    </row>
    <row r="559" s="1" customFormat="1" ht="16.5" customHeight="1">
      <c r="B559" s="36"/>
      <c r="C559" s="199" t="s">
        <v>869</v>
      </c>
      <c r="D559" s="199" t="s">
        <v>135</v>
      </c>
      <c r="E559" s="200" t="s">
        <v>870</v>
      </c>
      <c r="F559" s="201" t="s">
        <v>871</v>
      </c>
      <c r="G559" s="202" t="s">
        <v>197</v>
      </c>
      <c r="H559" s="203">
        <v>113.59999999999999</v>
      </c>
      <c r="I559" s="204"/>
      <c r="J559" s="205">
        <f>ROUND(I559*H559,2)</f>
        <v>0</v>
      </c>
      <c r="K559" s="201" t="s">
        <v>139</v>
      </c>
      <c r="L559" s="41"/>
      <c r="M559" s="206" t="s">
        <v>1</v>
      </c>
      <c r="N559" s="207" t="s">
        <v>40</v>
      </c>
      <c r="O559" s="77"/>
      <c r="P559" s="208">
        <f>O559*H559</f>
        <v>0</v>
      </c>
      <c r="Q559" s="208">
        <v>0.00020000000000000001</v>
      </c>
      <c r="R559" s="208">
        <f>Q559*H559</f>
        <v>0.022720000000000001</v>
      </c>
      <c r="S559" s="208">
        <v>0</v>
      </c>
      <c r="T559" s="209">
        <f>S559*H559</f>
        <v>0</v>
      </c>
      <c r="AR559" s="15" t="s">
        <v>178</v>
      </c>
      <c r="AT559" s="15" t="s">
        <v>135</v>
      </c>
      <c r="AU559" s="15" t="s">
        <v>76</v>
      </c>
      <c r="AY559" s="15" t="s">
        <v>133</v>
      </c>
      <c r="BE559" s="210">
        <f>IF(N559="základní",J559,0)</f>
        <v>0</v>
      </c>
      <c r="BF559" s="210">
        <f>IF(N559="snížená",J559,0)</f>
        <v>0</v>
      </c>
      <c r="BG559" s="210">
        <f>IF(N559="zákl. přenesená",J559,0)</f>
        <v>0</v>
      </c>
      <c r="BH559" s="210">
        <f>IF(N559="sníž. přenesená",J559,0)</f>
        <v>0</v>
      </c>
      <c r="BI559" s="210">
        <f>IF(N559="nulová",J559,0)</f>
        <v>0</v>
      </c>
      <c r="BJ559" s="15" t="s">
        <v>140</v>
      </c>
      <c r="BK559" s="210">
        <f>ROUND(I559*H559,2)</f>
        <v>0</v>
      </c>
      <c r="BL559" s="15" t="s">
        <v>178</v>
      </c>
      <c r="BM559" s="15" t="s">
        <v>872</v>
      </c>
    </row>
    <row r="560" s="1" customFormat="1" ht="16.5" customHeight="1">
      <c r="B560" s="36"/>
      <c r="C560" s="199" t="s">
        <v>530</v>
      </c>
      <c r="D560" s="199" t="s">
        <v>135</v>
      </c>
      <c r="E560" s="200" t="s">
        <v>873</v>
      </c>
      <c r="F560" s="201" t="s">
        <v>874</v>
      </c>
      <c r="G560" s="202" t="s">
        <v>138</v>
      </c>
      <c r="H560" s="203">
        <v>6.4009999999999998</v>
      </c>
      <c r="I560" s="204"/>
      <c r="J560" s="205">
        <f>ROUND(I560*H560,2)</f>
        <v>0</v>
      </c>
      <c r="K560" s="201" t="s">
        <v>139</v>
      </c>
      <c r="L560" s="41"/>
      <c r="M560" s="206" t="s">
        <v>1</v>
      </c>
      <c r="N560" s="207" t="s">
        <v>40</v>
      </c>
      <c r="O560" s="77"/>
      <c r="P560" s="208">
        <f>O560*H560</f>
        <v>0</v>
      </c>
      <c r="Q560" s="208">
        <v>0.023369999999999998</v>
      </c>
      <c r="R560" s="208">
        <f>Q560*H560</f>
        <v>0.14959136999999997</v>
      </c>
      <c r="S560" s="208">
        <v>0</v>
      </c>
      <c r="T560" s="209">
        <f>S560*H560</f>
        <v>0</v>
      </c>
      <c r="AR560" s="15" t="s">
        <v>178</v>
      </c>
      <c r="AT560" s="15" t="s">
        <v>135</v>
      </c>
      <c r="AU560" s="15" t="s">
        <v>76</v>
      </c>
      <c r="AY560" s="15" t="s">
        <v>133</v>
      </c>
      <c r="BE560" s="210">
        <f>IF(N560="základní",J560,0)</f>
        <v>0</v>
      </c>
      <c r="BF560" s="210">
        <f>IF(N560="snížená",J560,0)</f>
        <v>0</v>
      </c>
      <c r="BG560" s="210">
        <f>IF(N560="zákl. přenesená",J560,0)</f>
        <v>0</v>
      </c>
      <c r="BH560" s="210">
        <f>IF(N560="sníž. přenesená",J560,0)</f>
        <v>0</v>
      </c>
      <c r="BI560" s="210">
        <f>IF(N560="nulová",J560,0)</f>
        <v>0</v>
      </c>
      <c r="BJ560" s="15" t="s">
        <v>140</v>
      </c>
      <c r="BK560" s="210">
        <f>ROUND(I560*H560,2)</f>
        <v>0</v>
      </c>
      <c r="BL560" s="15" t="s">
        <v>178</v>
      </c>
      <c r="BM560" s="15" t="s">
        <v>875</v>
      </c>
    </row>
    <row r="561" s="11" customFormat="1">
      <c r="B561" s="211"/>
      <c r="C561" s="212"/>
      <c r="D561" s="213" t="s">
        <v>141</v>
      </c>
      <c r="E561" s="214" t="s">
        <v>1</v>
      </c>
      <c r="F561" s="215" t="s">
        <v>876</v>
      </c>
      <c r="G561" s="212"/>
      <c r="H561" s="216">
        <v>6.4009999999999998</v>
      </c>
      <c r="I561" s="217"/>
      <c r="J561" s="212"/>
      <c r="K561" s="212"/>
      <c r="L561" s="218"/>
      <c r="M561" s="219"/>
      <c r="N561" s="220"/>
      <c r="O561" s="220"/>
      <c r="P561" s="220"/>
      <c r="Q561" s="220"/>
      <c r="R561" s="220"/>
      <c r="S561" s="220"/>
      <c r="T561" s="221"/>
      <c r="AT561" s="222" t="s">
        <v>141</v>
      </c>
      <c r="AU561" s="222" t="s">
        <v>76</v>
      </c>
      <c r="AV561" s="11" t="s">
        <v>76</v>
      </c>
      <c r="AW561" s="11" t="s">
        <v>30</v>
      </c>
      <c r="AX561" s="11" t="s">
        <v>67</v>
      </c>
      <c r="AY561" s="222" t="s">
        <v>133</v>
      </c>
    </row>
    <row r="562" s="12" customFormat="1">
      <c r="B562" s="223"/>
      <c r="C562" s="224"/>
      <c r="D562" s="213" t="s">
        <v>141</v>
      </c>
      <c r="E562" s="225" t="s">
        <v>1</v>
      </c>
      <c r="F562" s="226" t="s">
        <v>148</v>
      </c>
      <c r="G562" s="224"/>
      <c r="H562" s="227">
        <v>6.4009999999999998</v>
      </c>
      <c r="I562" s="228"/>
      <c r="J562" s="224"/>
      <c r="K562" s="224"/>
      <c r="L562" s="229"/>
      <c r="M562" s="230"/>
      <c r="N562" s="231"/>
      <c r="O562" s="231"/>
      <c r="P562" s="231"/>
      <c r="Q562" s="231"/>
      <c r="R562" s="231"/>
      <c r="S562" s="231"/>
      <c r="T562" s="232"/>
      <c r="AT562" s="233" t="s">
        <v>141</v>
      </c>
      <c r="AU562" s="233" t="s">
        <v>76</v>
      </c>
      <c r="AV562" s="12" t="s">
        <v>140</v>
      </c>
      <c r="AW562" s="12" t="s">
        <v>30</v>
      </c>
      <c r="AX562" s="12" t="s">
        <v>74</v>
      </c>
      <c r="AY562" s="233" t="s">
        <v>133</v>
      </c>
    </row>
    <row r="563" s="1" customFormat="1" ht="16.5" customHeight="1">
      <c r="B563" s="36"/>
      <c r="C563" s="199" t="s">
        <v>877</v>
      </c>
      <c r="D563" s="199" t="s">
        <v>135</v>
      </c>
      <c r="E563" s="200" t="s">
        <v>878</v>
      </c>
      <c r="F563" s="201" t="s">
        <v>879</v>
      </c>
      <c r="G563" s="202" t="s">
        <v>197</v>
      </c>
      <c r="H563" s="203">
        <v>72.956000000000003</v>
      </c>
      <c r="I563" s="204"/>
      <c r="J563" s="205">
        <f>ROUND(I563*H563,2)</f>
        <v>0</v>
      </c>
      <c r="K563" s="201" t="s">
        <v>139</v>
      </c>
      <c r="L563" s="41"/>
      <c r="M563" s="206" t="s">
        <v>1</v>
      </c>
      <c r="N563" s="207" t="s">
        <v>40</v>
      </c>
      <c r="O563" s="77"/>
      <c r="P563" s="208">
        <f>O563*H563</f>
        <v>0</v>
      </c>
      <c r="Q563" s="208">
        <v>0</v>
      </c>
      <c r="R563" s="208">
        <f>Q563*H563</f>
        <v>0</v>
      </c>
      <c r="S563" s="208">
        <v>0.014</v>
      </c>
      <c r="T563" s="209">
        <f>S563*H563</f>
        <v>1.0213840000000001</v>
      </c>
      <c r="AR563" s="15" t="s">
        <v>178</v>
      </c>
      <c r="AT563" s="15" t="s">
        <v>135</v>
      </c>
      <c r="AU563" s="15" t="s">
        <v>76</v>
      </c>
      <c r="AY563" s="15" t="s">
        <v>133</v>
      </c>
      <c r="BE563" s="210">
        <f>IF(N563="základní",J563,0)</f>
        <v>0</v>
      </c>
      <c r="BF563" s="210">
        <f>IF(N563="snížená",J563,0)</f>
        <v>0</v>
      </c>
      <c r="BG563" s="210">
        <f>IF(N563="zákl. přenesená",J563,0)</f>
        <v>0</v>
      </c>
      <c r="BH563" s="210">
        <f>IF(N563="sníž. přenesená",J563,0)</f>
        <v>0</v>
      </c>
      <c r="BI563" s="210">
        <f>IF(N563="nulová",J563,0)</f>
        <v>0</v>
      </c>
      <c r="BJ563" s="15" t="s">
        <v>140</v>
      </c>
      <c r="BK563" s="210">
        <f>ROUND(I563*H563,2)</f>
        <v>0</v>
      </c>
      <c r="BL563" s="15" t="s">
        <v>178</v>
      </c>
      <c r="BM563" s="15" t="s">
        <v>880</v>
      </c>
    </row>
    <row r="564" s="11" customFormat="1">
      <c r="B564" s="211"/>
      <c r="C564" s="212"/>
      <c r="D564" s="213" t="s">
        <v>141</v>
      </c>
      <c r="E564" s="214" t="s">
        <v>1</v>
      </c>
      <c r="F564" s="215" t="s">
        <v>881</v>
      </c>
      <c r="G564" s="212"/>
      <c r="H564" s="216">
        <v>72.956000000000003</v>
      </c>
      <c r="I564" s="217"/>
      <c r="J564" s="212"/>
      <c r="K564" s="212"/>
      <c r="L564" s="218"/>
      <c r="M564" s="219"/>
      <c r="N564" s="220"/>
      <c r="O564" s="220"/>
      <c r="P564" s="220"/>
      <c r="Q564" s="220"/>
      <c r="R564" s="220"/>
      <c r="S564" s="220"/>
      <c r="T564" s="221"/>
      <c r="AT564" s="222" t="s">
        <v>141</v>
      </c>
      <c r="AU564" s="222" t="s">
        <v>76</v>
      </c>
      <c r="AV564" s="11" t="s">
        <v>76</v>
      </c>
      <c r="AW564" s="11" t="s">
        <v>30</v>
      </c>
      <c r="AX564" s="11" t="s">
        <v>67</v>
      </c>
      <c r="AY564" s="222" t="s">
        <v>133</v>
      </c>
    </row>
    <row r="565" s="12" customFormat="1">
      <c r="B565" s="223"/>
      <c r="C565" s="224"/>
      <c r="D565" s="213" t="s">
        <v>141</v>
      </c>
      <c r="E565" s="225" t="s">
        <v>1</v>
      </c>
      <c r="F565" s="226" t="s">
        <v>148</v>
      </c>
      <c r="G565" s="224"/>
      <c r="H565" s="227">
        <v>72.956000000000003</v>
      </c>
      <c r="I565" s="228"/>
      <c r="J565" s="224"/>
      <c r="K565" s="224"/>
      <c r="L565" s="229"/>
      <c r="M565" s="230"/>
      <c r="N565" s="231"/>
      <c r="O565" s="231"/>
      <c r="P565" s="231"/>
      <c r="Q565" s="231"/>
      <c r="R565" s="231"/>
      <c r="S565" s="231"/>
      <c r="T565" s="232"/>
      <c r="AT565" s="233" t="s">
        <v>141</v>
      </c>
      <c r="AU565" s="233" t="s">
        <v>76</v>
      </c>
      <c r="AV565" s="12" t="s">
        <v>140</v>
      </c>
      <c r="AW565" s="12" t="s">
        <v>30</v>
      </c>
      <c r="AX565" s="12" t="s">
        <v>74</v>
      </c>
      <c r="AY565" s="233" t="s">
        <v>133</v>
      </c>
    </row>
    <row r="566" s="1" customFormat="1" ht="16.5" customHeight="1">
      <c r="B566" s="36"/>
      <c r="C566" s="199" t="s">
        <v>533</v>
      </c>
      <c r="D566" s="199" t="s">
        <v>135</v>
      </c>
      <c r="E566" s="200" t="s">
        <v>882</v>
      </c>
      <c r="F566" s="201" t="s">
        <v>883</v>
      </c>
      <c r="G566" s="202" t="s">
        <v>197</v>
      </c>
      <c r="H566" s="203">
        <v>80.409999999999997</v>
      </c>
      <c r="I566" s="204"/>
      <c r="J566" s="205">
        <f>ROUND(I566*H566,2)</f>
        <v>0</v>
      </c>
      <c r="K566" s="201" t="s">
        <v>139</v>
      </c>
      <c r="L566" s="41"/>
      <c r="M566" s="206" t="s">
        <v>1</v>
      </c>
      <c r="N566" s="207" t="s">
        <v>40</v>
      </c>
      <c r="O566" s="77"/>
      <c r="P566" s="208">
        <f>O566*H566</f>
        <v>0</v>
      </c>
      <c r="Q566" s="208">
        <v>0</v>
      </c>
      <c r="R566" s="208">
        <f>Q566*H566</f>
        <v>0</v>
      </c>
      <c r="S566" s="208">
        <v>0.040000000000000001</v>
      </c>
      <c r="T566" s="209">
        <f>S566*H566</f>
        <v>3.2164000000000001</v>
      </c>
      <c r="AR566" s="15" t="s">
        <v>178</v>
      </c>
      <c r="AT566" s="15" t="s">
        <v>135</v>
      </c>
      <c r="AU566" s="15" t="s">
        <v>76</v>
      </c>
      <c r="AY566" s="15" t="s">
        <v>133</v>
      </c>
      <c r="BE566" s="210">
        <f>IF(N566="základní",J566,0)</f>
        <v>0</v>
      </c>
      <c r="BF566" s="210">
        <f>IF(N566="snížená",J566,0)</f>
        <v>0</v>
      </c>
      <c r="BG566" s="210">
        <f>IF(N566="zákl. přenesená",J566,0)</f>
        <v>0</v>
      </c>
      <c r="BH566" s="210">
        <f>IF(N566="sníž. přenesená",J566,0)</f>
        <v>0</v>
      </c>
      <c r="BI566" s="210">
        <f>IF(N566="nulová",J566,0)</f>
        <v>0</v>
      </c>
      <c r="BJ566" s="15" t="s">
        <v>140</v>
      </c>
      <c r="BK566" s="210">
        <f>ROUND(I566*H566,2)</f>
        <v>0</v>
      </c>
      <c r="BL566" s="15" t="s">
        <v>178</v>
      </c>
      <c r="BM566" s="15" t="s">
        <v>884</v>
      </c>
    </row>
    <row r="567" s="11" customFormat="1">
      <c r="B567" s="211"/>
      <c r="C567" s="212"/>
      <c r="D567" s="213" t="s">
        <v>141</v>
      </c>
      <c r="E567" s="214" t="s">
        <v>1</v>
      </c>
      <c r="F567" s="215" t="s">
        <v>885</v>
      </c>
      <c r="G567" s="212"/>
      <c r="H567" s="216">
        <v>80.409999999999997</v>
      </c>
      <c r="I567" s="217"/>
      <c r="J567" s="212"/>
      <c r="K567" s="212"/>
      <c r="L567" s="218"/>
      <c r="M567" s="219"/>
      <c r="N567" s="220"/>
      <c r="O567" s="220"/>
      <c r="P567" s="220"/>
      <c r="Q567" s="220"/>
      <c r="R567" s="220"/>
      <c r="S567" s="220"/>
      <c r="T567" s="221"/>
      <c r="AT567" s="222" t="s">
        <v>141</v>
      </c>
      <c r="AU567" s="222" t="s">
        <v>76</v>
      </c>
      <c r="AV567" s="11" t="s">
        <v>76</v>
      </c>
      <c r="AW567" s="11" t="s">
        <v>30</v>
      </c>
      <c r="AX567" s="11" t="s">
        <v>67</v>
      </c>
      <c r="AY567" s="222" t="s">
        <v>133</v>
      </c>
    </row>
    <row r="568" s="12" customFormat="1">
      <c r="B568" s="223"/>
      <c r="C568" s="224"/>
      <c r="D568" s="213" t="s">
        <v>141</v>
      </c>
      <c r="E568" s="225" t="s">
        <v>1</v>
      </c>
      <c r="F568" s="226" t="s">
        <v>148</v>
      </c>
      <c r="G568" s="224"/>
      <c r="H568" s="227">
        <v>80.409999999999997</v>
      </c>
      <c r="I568" s="228"/>
      <c r="J568" s="224"/>
      <c r="K568" s="224"/>
      <c r="L568" s="229"/>
      <c r="M568" s="230"/>
      <c r="N568" s="231"/>
      <c r="O568" s="231"/>
      <c r="P568" s="231"/>
      <c r="Q568" s="231"/>
      <c r="R568" s="231"/>
      <c r="S568" s="231"/>
      <c r="T568" s="232"/>
      <c r="AT568" s="233" t="s">
        <v>141</v>
      </c>
      <c r="AU568" s="233" t="s">
        <v>76</v>
      </c>
      <c r="AV568" s="12" t="s">
        <v>140</v>
      </c>
      <c r="AW568" s="12" t="s">
        <v>30</v>
      </c>
      <c r="AX568" s="12" t="s">
        <v>74</v>
      </c>
      <c r="AY568" s="233" t="s">
        <v>133</v>
      </c>
    </row>
    <row r="569" s="1" customFormat="1" ht="16.5" customHeight="1">
      <c r="B569" s="36"/>
      <c r="C569" s="199" t="s">
        <v>886</v>
      </c>
      <c r="D569" s="199" t="s">
        <v>135</v>
      </c>
      <c r="E569" s="200" t="s">
        <v>887</v>
      </c>
      <c r="F569" s="201" t="s">
        <v>888</v>
      </c>
      <c r="G569" s="202" t="s">
        <v>193</v>
      </c>
      <c r="H569" s="203">
        <v>171.91999999999999</v>
      </c>
      <c r="I569" s="204"/>
      <c r="J569" s="205">
        <f>ROUND(I569*H569,2)</f>
        <v>0</v>
      </c>
      <c r="K569" s="201" t="s">
        <v>139</v>
      </c>
      <c r="L569" s="41"/>
      <c r="M569" s="206" t="s">
        <v>1</v>
      </c>
      <c r="N569" s="207" t="s">
        <v>40</v>
      </c>
      <c r="O569" s="77"/>
      <c r="P569" s="208">
        <f>O569*H569</f>
        <v>0</v>
      </c>
      <c r="Q569" s="208">
        <v>0</v>
      </c>
      <c r="R569" s="208">
        <f>Q569*H569</f>
        <v>0</v>
      </c>
      <c r="S569" s="208">
        <v>0.012999999999999999</v>
      </c>
      <c r="T569" s="209">
        <f>S569*H569</f>
        <v>2.2349599999999996</v>
      </c>
      <c r="AR569" s="15" t="s">
        <v>178</v>
      </c>
      <c r="AT569" s="15" t="s">
        <v>135</v>
      </c>
      <c r="AU569" s="15" t="s">
        <v>76</v>
      </c>
      <c r="AY569" s="15" t="s">
        <v>133</v>
      </c>
      <c r="BE569" s="210">
        <f>IF(N569="základní",J569,0)</f>
        <v>0</v>
      </c>
      <c r="BF569" s="210">
        <f>IF(N569="snížená",J569,0)</f>
        <v>0</v>
      </c>
      <c r="BG569" s="210">
        <f>IF(N569="zákl. přenesená",J569,0)</f>
        <v>0</v>
      </c>
      <c r="BH569" s="210">
        <f>IF(N569="sníž. přenesená",J569,0)</f>
        <v>0</v>
      </c>
      <c r="BI569" s="210">
        <f>IF(N569="nulová",J569,0)</f>
        <v>0</v>
      </c>
      <c r="BJ569" s="15" t="s">
        <v>140</v>
      </c>
      <c r="BK569" s="210">
        <f>ROUND(I569*H569,2)</f>
        <v>0</v>
      </c>
      <c r="BL569" s="15" t="s">
        <v>178</v>
      </c>
      <c r="BM569" s="15" t="s">
        <v>889</v>
      </c>
    </row>
    <row r="570" s="11" customFormat="1">
      <c r="B570" s="211"/>
      <c r="C570" s="212"/>
      <c r="D570" s="213" t="s">
        <v>141</v>
      </c>
      <c r="E570" s="214" t="s">
        <v>1</v>
      </c>
      <c r="F570" s="215" t="s">
        <v>890</v>
      </c>
      <c r="G570" s="212"/>
      <c r="H570" s="216">
        <v>27.600000000000001</v>
      </c>
      <c r="I570" s="217"/>
      <c r="J570" s="212"/>
      <c r="K570" s="212"/>
      <c r="L570" s="218"/>
      <c r="M570" s="219"/>
      <c r="N570" s="220"/>
      <c r="O570" s="220"/>
      <c r="P570" s="220"/>
      <c r="Q570" s="220"/>
      <c r="R570" s="220"/>
      <c r="S570" s="220"/>
      <c r="T570" s="221"/>
      <c r="AT570" s="222" t="s">
        <v>141</v>
      </c>
      <c r="AU570" s="222" t="s">
        <v>76</v>
      </c>
      <c r="AV570" s="11" t="s">
        <v>76</v>
      </c>
      <c r="AW570" s="11" t="s">
        <v>30</v>
      </c>
      <c r="AX570" s="11" t="s">
        <v>67</v>
      </c>
      <c r="AY570" s="222" t="s">
        <v>133</v>
      </c>
    </row>
    <row r="571" s="11" customFormat="1">
      <c r="B571" s="211"/>
      <c r="C571" s="212"/>
      <c r="D571" s="213" t="s">
        <v>141</v>
      </c>
      <c r="E571" s="214" t="s">
        <v>1</v>
      </c>
      <c r="F571" s="215" t="s">
        <v>891</v>
      </c>
      <c r="G571" s="212"/>
      <c r="H571" s="216">
        <v>144.31999999999999</v>
      </c>
      <c r="I571" s="217"/>
      <c r="J571" s="212"/>
      <c r="K571" s="212"/>
      <c r="L571" s="218"/>
      <c r="M571" s="219"/>
      <c r="N571" s="220"/>
      <c r="O571" s="220"/>
      <c r="P571" s="220"/>
      <c r="Q571" s="220"/>
      <c r="R571" s="220"/>
      <c r="S571" s="220"/>
      <c r="T571" s="221"/>
      <c r="AT571" s="222" t="s">
        <v>141</v>
      </c>
      <c r="AU571" s="222" t="s">
        <v>76</v>
      </c>
      <c r="AV571" s="11" t="s">
        <v>76</v>
      </c>
      <c r="AW571" s="11" t="s">
        <v>30</v>
      </c>
      <c r="AX571" s="11" t="s">
        <v>67</v>
      </c>
      <c r="AY571" s="222" t="s">
        <v>133</v>
      </c>
    </row>
    <row r="572" s="12" customFormat="1">
      <c r="B572" s="223"/>
      <c r="C572" s="224"/>
      <c r="D572" s="213" t="s">
        <v>141</v>
      </c>
      <c r="E572" s="225" t="s">
        <v>1</v>
      </c>
      <c r="F572" s="226" t="s">
        <v>148</v>
      </c>
      <c r="G572" s="224"/>
      <c r="H572" s="227">
        <v>171.91999999999999</v>
      </c>
      <c r="I572" s="228"/>
      <c r="J572" s="224"/>
      <c r="K572" s="224"/>
      <c r="L572" s="229"/>
      <c r="M572" s="230"/>
      <c r="N572" s="231"/>
      <c r="O572" s="231"/>
      <c r="P572" s="231"/>
      <c r="Q572" s="231"/>
      <c r="R572" s="231"/>
      <c r="S572" s="231"/>
      <c r="T572" s="232"/>
      <c r="AT572" s="233" t="s">
        <v>141</v>
      </c>
      <c r="AU572" s="233" t="s">
        <v>76</v>
      </c>
      <c r="AV572" s="12" t="s">
        <v>140</v>
      </c>
      <c r="AW572" s="12" t="s">
        <v>30</v>
      </c>
      <c r="AX572" s="12" t="s">
        <v>74</v>
      </c>
      <c r="AY572" s="233" t="s">
        <v>133</v>
      </c>
    </row>
    <row r="573" s="1" customFormat="1" ht="16.5" customHeight="1">
      <c r="B573" s="36"/>
      <c r="C573" s="199" t="s">
        <v>537</v>
      </c>
      <c r="D573" s="199" t="s">
        <v>135</v>
      </c>
      <c r="E573" s="200" t="s">
        <v>892</v>
      </c>
      <c r="F573" s="201" t="s">
        <v>893</v>
      </c>
      <c r="G573" s="202" t="s">
        <v>197</v>
      </c>
      <c r="H573" s="203">
        <v>13.548</v>
      </c>
      <c r="I573" s="204"/>
      <c r="J573" s="205">
        <f>ROUND(I573*H573,2)</f>
        <v>0</v>
      </c>
      <c r="K573" s="201" t="s">
        <v>139</v>
      </c>
      <c r="L573" s="41"/>
      <c r="M573" s="206" t="s">
        <v>1</v>
      </c>
      <c r="N573" s="207" t="s">
        <v>40</v>
      </c>
      <c r="O573" s="77"/>
      <c r="P573" s="208">
        <f>O573*H573</f>
        <v>0</v>
      </c>
      <c r="Q573" s="208">
        <v>0</v>
      </c>
      <c r="R573" s="208">
        <f>Q573*H573</f>
        <v>0</v>
      </c>
      <c r="S573" s="208">
        <v>0</v>
      </c>
      <c r="T573" s="209">
        <f>S573*H573</f>
        <v>0</v>
      </c>
      <c r="AR573" s="15" t="s">
        <v>178</v>
      </c>
      <c r="AT573" s="15" t="s">
        <v>135</v>
      </c>
      <c r="AU573" s="15" t="s">
        <v>76</v>
      </c>
      <c r="AY573" s="15" t="s">
        <v>133</v>
      </c>
      <c r="BE573" s="210">
        <f>IF(N573="základní",J573,0)</f>
        <v>0</v>
      </c>
      <c r="BF573" s="210">
        <f>IF(N573="snížená",J573,0)</f>
        <v>0</v>
      </c>
      <c r="BG573" s="210">
        <f>IF(N573="zákl. přenesená",J573,0)</f>
        <v>0</v>
      </c>
      <c r="BH573" s="210">
        <f>IF(N573="sníž. přenesená",J573,0)</f>
        <v>0</v>
      </c>
      <c r="BI573" s="210">
        <f>IF(N573="nulová",J573,0)</f>
        <v>0</v>
      </c>
      <c r="BJ573" s="15" t="s">
        <v>140</v>
      </c>
      <c r="BK573" s="210">
        <f>ROUND(I573*H573,2)</f>
        <v>0</v>
      </c>
      <c r="BL573" s="15" t="s">
        <v>178</v>
      </c>
      <c r="BM573" s="15" t="s">
        <v>894</v>
      </c>
    </row>
    <row r="574" s="11" customFormat="1">
      <c r="B574" s="211"/>
      <c r="C574" s="212"/>
      <c r="D574" s="213" t="s">
        <v>141</v>
      </c>
      <c r="E574" s="214" t="s">
        <v>1</v>
      </c>
      <c r="F574" s="215" t="s">
        <v>895</v>
      </c>
      <c r="G574" s="212"/>
      <c r="H574" s="216">
        <v>13.548</v>
      </c>
      <c r="I574" s="217"/>
      <c r="J574" s="212"/>
      <c r="K574" s="212"/>
      <c r="L574" s="218"/>
      <c r="M574" s="219"/>
      <c r="N574" s="220"/>
      <c r="O574" s="220"/>
      <c r="P574" s="220"/>
      <c r="Q574" s="220"/>
      <c r="R574" s="220"/>
      <c r="S574" s="220"/>
      <c r="T574" s="221"/>
      <c r="AT574" s="222" t="s">
        <v>141</v>
      </c>
      <c r="AU574" s="222" t="s">
        <v>76</v>
      </c>
      <c r="AV574" s="11" t="s">
        <v>76</v>
      </c>
      <c r="AW574" s="11" t="s">
        <v>30</v>
      </c>
      <c r="AX574" s="11" t="s">
        <v>67</v>
      </c>
      <c r="AY574" s="222" t="s">
        <v>133</v>
      </c>
    </row>
    <row r="575" s="12" customFormat="1">
      <c r="B575" s="223"/>
      <c r="C575" s="224"/>
      <c r="D575" s="213" t="s">
        <v>141</v>
      </c>
      <c r="E575" s="225" t="s">
        <v>1</v>
      </c>
      <c r="F575" s="226" t="s">
        <v>148</v>
      </c>
      <c r="G575" s="224"/>
      <c r="H575" s="227">
        <v>13.548</v>
      </c>
      <c r="I575" s="228"/>
      <c r="J575" s="224"/>
      <c r="K575" s="224"/>
      <c r="L575" s="229"/>
      <c r="M575" s="230"/>
      <c r="N575" s="231"/>
      <c r="O575" s="231"/>
      <c r="P575" s="231"/>
      <c r="Q575" s="231"/>
      <c r="R575" s="231"/>
      <c r="S575" s="231"/>
      <c r="T575" s="232"/>
      <c r="AT575" s="233" t="s">
        <v>141</v>
      </c>
      <c r="AU575" s="233" t="s">
        <v>76</v>
      </c>
      <c r="AV575" s="12" t="s">
        <v>140</v>
      </c>
      <c r="AW575" s="12" t="s">
        <v>30</v>
      </c>
      <c r="AX575" s="12" t="s">
        <v>74</v>
      </c>
      <c r="AY575" s="233" t="s">
        <v>133</v>
      </c>
    </row>
    <row r="576" s="1" customFormat="1" ht="16.5" customHeight="1">
      <c r="B576" s="36"/>
      <c r="C576" s="234" t="s">
        <v>896</v>
      </c>
      <c r="D576" s="234" t="s">
        <v>162</v>
      </c>
      <c r="E576" s="235" t="s">
        <v>897</v>
      </c>
      <c r="F576" s="236" t="s">
        <v>898</v>
      </c>
      <c r="G576" s="237" t="s">
        <v>197</v>
      </c>
      <c r="H576" s="238">
        <v>14.903000000000001</v>
      </c>
      <c r="I576" s="239"/>
      <c r="J576" s="240">
        <f>ROUND(I576*H576,2)</f>
        <v>0</v>
      </c>
      <c r="K576" s="236" t="s">
        <v>1</v>
      </c>
      <c r="L576" s="241"/>
      <c r="M576" s="242" t="s">
        <v>1</v>
      </c>
      <c r="N576" s="243" t="s">
        <v>40</v>
      </c>
      <c r="O576" s="77"/>
      <c r="P576" s="208">
        <f>O576*H576</f>
        <v>0</v>
      </c>
      <c r="Q576" s="208">
        <v>0</v>
      </c>
      <c r="R576" s="208">
        <f>Q576*H576</f>
        <v>0</v>
      </c>
      <c r="S576" s="208">
        <v>0</v>
      </c>
      <c r="T576" s="209">
        <f>S576*H576</f>
        <v>0</v>
      </c>
      <c r="AR576" s="15" t="s">
        <v>219</v>
      </c>
      <c r="AT576" s="15" t="s">
        <v>162</v>
      </c>
      <c r="AU576" s="15" t="s">
        <v>76</v>
      </c>
      <c r="AY576" s="15" t="s">
        <v>133</v>
      </c>
      <c r="BE576" s="210">
        <f>IF(N576="základní",J576,0)</f>
        <v>0</v>
      </c>
      <c r="BF576" s="210">
        <f>IF(N576="snížená",J576,0)</f>
        <v>0</v>
      </c>
      <c r="BG576" s="210">
        <f>IF(N576="zákl. přenesená",J576,0)</f>
        <v>0</v>
      </c>
      <c r="BH576" s="210">
        <f>IF(N576="sníž. přenesená",J576,0)</f>
        <v>0</v>
      </c>
      <c r="BI576" s="210">
        <f>IF(N576="nulová",J576,0)</f>
        <v>0</v>
      </c>
      <c r="BJ576" s="15" t="s">
        <v>140</v>
      </c>
      <c r="BK576" s="210">
        <f>ROUND(I576*H576,2)</f>
        <v>0</v>
      </c>
      <c r="BL576" s="15" t="s">
        <v>178</v>
      </c>
      <c r="BM576" s="15" t="s">
        <v>899</v>
      </c>
    </row>
    <row r="577" s="11" customFormat="1">
      <c r="B577" s="211"/>
      <c r="C577" s="212"/>
      <c r="D577" s="213" t="s">
        <v>141</v>
      </c>
      <c r="E577" s="214" t="s">
        <v>1</v>
      </c>
      <c r="F577" s="215" t="s">
        <v>900</v>
      </c>
      <c r="G577" s="212"/>
      <c r="H577" s="216">
        <v>14.903000000000001</v>
      </c>
      <c r="I577" s="217"/>
      <c r="J577" s="212"/>
      <c r="K577" s="212"/>
      <c r="L577" s="218"/>
      <c r="M577" s="219"/>
      <c r="N577" s="220"/>
      <c r="O577" s="220"/>
      <c r="P577" s="220"/>
      <c r="Q577" s="220"/>
      <c r="R577" s="220"/>
      <c r="S577" s="220"/>
      <c r="T577" s="221"/>
      <c r="AT577" s="222" t="s">
        <v>141</v>
      </c>
      <c r="AU577" s="222" t="s">
        <v>76</v>
      </c>
      <c r="AV577" s="11" t="s">
        <v>76</v>
      </c>
      <c r="AW577" s="11" t="s">
        <v>30</v>
      </c>
      <c r="AX577" s="11" t="s">
        <v>67</v>
      </c>
      <c r="AY577" s="222" t="s">
        <v>133</v>
      </c>
    </row>
    <row r="578" s="12" customFormat="1">
      <c r="B578" s="223"/>
      <c r="C578" s="224"/>
      <c r="D578" s="213" t="s">
        <v>141</v>
      </c>
      <c r="E578" s="225" t="s">
        <v>1</v>
      </c>
      <c r="F578" s="226" t="s">
        <v>148</v>
      </c>
      <c r="G578" s="224"/>
      <c r="H578" s="227">
        <v>14.903000000000001</v>
      </c>
      <c r="I578" s="228"/>
      <c r="J578" s="224"/>
      <c r="K578" s="224"/>
      <c r="L578" s="229"/>
      <c r="M578" s="230"/>
      <c r="N578" s="231"/>
      <c r="O578" s="231"/>
      <c r="P578" s="231"/>
      <c r="Q578" s="231"/>
      <c r="R578" s="231"/>
      <c r="S578" s="231"/>
      <c r="T578" s="232"/>
      <c r="AT578" s="233" t="s">
        <v>141</v>
      </c>
      <c r="AU578" s="233" t="s">
        <v>76</v>
      </c>
      <c r="AV578" s="12" t="s">
        <v>140</v>
      </c>
      <c r="AW578" s="12" t="s">
        <v>30</v>
      </c>
      <c r="AX578" s="12" t="s">
        <v>74</v>
      </c>
      <c r="AY578" s="233" t="s">
        <v>133</v>
      </c>
    </row>
    <row r="579" s="1" customFormat="1" ht="16.5" customHeight="1">
      <c r="B579" s="36"/>
      <c r="C579" s="199" t="s">
        <v>540</v>
      </c>
      <c r="D579" s="199" t="s">
        <v>135</v>
      </c>
      <c r="E579" s="200" t="s">
        <v>892</v>
      </c>
      <c r="F579" s="201" t="s">
        <v>893</v>
      </c>
      <c r="G579" s="202" t="s">
        <v>197</v>
      </c>
      <c r="H579" s="203">
        <v>71.656000000000006</v>
      </c>
      <c r="I579" s="204"/>
      <c r="J579" s="205">
        <f>ROUND(I579*H579,2)</f>
        <v>0</v>
      </c>
      <c r="K579" s="201" t="s">
        <v>139</v>
      </c>
      <c r="L579" s="41"/>
      <c r="M579" s="206" t="s">
        <v>1</v>
      </c>
      <c r="N579" s="207" t="s">
        <v>40</v>
      </c>
      <c r="O579" s="77"/>
      <c r="P579" s="208">
        <f>O579*H579</f>
        <v>0</v>
      </c>
      <c r="Q579" s="208">
        <v>0</v>
      </c>
      <c r="R579" s="208">
        <f>Q579*H579</f>
        <v>0</v>
      </c>
      <c r="S579" s="208">
        <v>0</v>
      </c>
      <c r="T579" s="209">
        <f>S579*H579</f>
        <v>0</v>
      </c>
      <c r="AR579" s="15" t="s">
        <v>178</v>
      </c>
      <c r="AT579" s="15" t="s">
        <v>135</v>
      </c>
      <c r="AU579" s="15" t="s">
        <v>76</v>
      </c>
      <c r="AY579" s="15" t="s">
        <v>133</v>
      </c>
      <c r="BE579" s="210">
        <f>IF(N579="základní",J579,0)</f>
        <v>0</v>
      </c>
      <c r="BF579" s="210">
        <f>IF(N579="snížená",J579,0)</f>
        <v>0</v>
      </c>
      <c r="BG579" s="210">
        <f>IF(N579="zákl. přenesená",J579,0)</f>
        <v>0</v>
      </c>
      <c r="BH579" s="210">
        <f>IF(N579="sníž. přenesená",J579,0)</f>
        <v>0</v>
      </c>
      <c r="BI579" s="210">
        <f>IF(N579="nulová",J579,0)</f>
        <v>0</v>
      </c>
      <c r="BJ579" s="15" t="s">
        <v>140</v>
      </c>
      <c r="BK579" s="210">
        <f>ROUND(I579*H579,2)</f>
        <v>0</v>
      </c>
      <c r="BL579" s="15" t="s">
        <v>178</v>
      </c>
      <c r="BM579" s="15" t="s">
        <v>901</v>
      </c>
    </row>
    <row r="580" s="11" customFormat="1">
      <c r="B580" s="211"/>
      <c r="C580" s="212"/>
      <c r="D580" s="213" t="s">
        <v>141</v>
      </c>
      <c r="E580" s="214" t="s">
        <v>1</v>
      </c>
      <c r="F580" s="215" t="s">
        <v>902</v>
      </c>
      <c r="G580" s="212"/>
      <c r="H580" s="216">
        <v>58.280000000000001</v>
      </c>
      <c r="I580" s="217"/>
      <c r="J580" s="212"/>
      <c r="K580" s="212"/>
      <c r="L580" s="218"/>
      <c r="M580" s="219"/>
      <c r="N580" s="220"/>
      <c r="O580" s="220"/>
      <c r="P580" s="220"/>
      <c r="Q580" s="220"/>
      <c r="R580" s="220"/>
      <c r="S580" s="220"/>
      <c r="T580" s="221"/>
      <c r="AT580" s="222" t="s">
        <v>141</v>
      </c>
      <c r="AU580" s="222" t="s">
        <v>76</v>
      </c>
      <c r="AV580" s="11" t="s">
        <v>76</v>
      </c>
      <c r="AW580" s="11" t="s">
        <v>30</v>
      </c>
      <c r="AX580" s="11" t="s">
        <v>67</v>
      </c>
      <c r="AY580" s="222" t="s">
        <v>133</v>
      </c>
    </row>
    <row r="581" s="11" customFormat="1">
      <c r="B581" s="211"/>
      <c r="C581" s="212"/>
      <c r="D581" s="213" t="s">
        <v>141</v>
      </c>
      <c r="E581" s="214" t="s">
        <v>1</v>
      </c>
      <c r="F581" s="215" t="s">
        <v>903</v>
      </c>
      <c r="G581" s="212"/>
      <c r="H581" s="216">
        <v>0.25</v>
      </c>
      <c r="I581" s="217"/>
      <c r="J581" s="212"/>
      <c r="K581" s="212"/>
      <c r="L581" s="218"/>
      <c r="M581" s="219"/>
      <c r="N581" s="220"/>
      <c r="O581" s="220"/>
      <c r="P581" s="220"/>
      <c r="Q581" s="220"/>
      <c r="R581" s="220"/>
      <c r="S581" s="220"/>
      <c r="T581" s="221"/>
      <c r="AT581" s="222" t="s">
        <v>141</v>
      </c>
      <c r="AU581" s="222" t="s">
        <v>76</v>
      </c>
      <c r="AV581" s="11" t="s">
        <v>76</v>
      </c>
      <c r="AW581" s="11" t="s">
        <v>30</v>
      </c>
      <c r="AX581" s="11" t="s">
        <v>67</v>
      </c>
      <c r="AY581" s="222" t="s">
        <v>133</v>
      </c>
    </row>
    <row r="582" s="11" customFormat="1">
      <c r="B582" s="211"/>
      <c r="C582" s="212"/>
      <c r="D582" s="213" t="s">
        <v>141</v>
      </c>
      <c r="E582" s="214" t="s">
        <v>1</v>
      </c>
      <c r="F582" s="215" t="s">
        <v>904</v>
      </c>
      <c r="G582" s="212"/>
      <c r="H582" s="216">
        <v>6.2400000000000002</v>
      </c>
      <c r="I582" s="217"/>
      <c r="J582" s="212"/>
      <c r="K582" s="212"/>
      <c r="L582" s="218"/>
      <c r="M582" s="219"/>
      <c r="N582" s="220"/>
      <c r="O582" s="220"/>
      <c r="P582" s="220"/>
      <c r="Q582" s="220"/>
      <c r="R582" s="220"/>
      <c r="S582" s="220"/>
      <c r="T582" s="221"/>
      <c r="AT582" s="222" t="s">
        <v>141</v>
      </c>
      <c r="AU582" s="222" t="s">
        <v>76</v>
      </c>
      <c r="AV582" s="11" t="s">
        <v>76</v>
      </c>
      <c r="AW582" s="11" t="s">
        <v>30</v>
      </c>
      <c r="AX582" s="11" t="s">
        <v>67</v>
      </c>
      <c r="AY582" s="222" t="s">
        <v>133</v>
      </c>
    </row>
    <row r="583" s="11" customFormat="1">
      <c r="B583" s="211"/>
      <c r="C583" s="212"/>
      <c r="D583" s="213" t="s">
        <v>141</v>
      </c>
      <c r="E583" s="214" t="s">
        <v>1</v>
      </c>
      <c r="F583" s="215" t="s">
        <v>905</v>
      </c>
      <c r="G583" s="212"/>
      <c r="H583" s="216">
        <v>-8.1639999999999997</v>
      </c>
      <c r="I583" s="217"/>
      <c r="J583" s="212"/>
      <c r="K583" s="212"/>
      <c r="L583" s="218"/>
      <c r="M583" s="219"/>
      <c r="N583" s="220"/>
      <c r="O583" s="220"/>
      <c r="P583" s="220"/>
      <c r="Q583" s="220"/>
      <c r="R583" s="220"/>
      <c r="S583" s="220"/>
      <c r="T583" s="221"/>
      <c r="AT583" s="222" t="s">
        <v>141</v>
      </c>
      <c r="AU583" s="222" t="s">
        <v>76</v>
      </c>
      <c r="AV583" s="11" t="s">
        <v>76</v>
      </c>
      <c r="AW583" s="11" t="s">
        <v>30</v>
      </c>
      <c r="AX583" s="11" t="s">
        <v>67</v>
      </c>
      <c r="AY583" s="222" t="s">
        <v>133</v>
      </c>
    </row>
    <row r="584" s="11" customFormat="1">
      <c r="B584" s="211"/>
      <c r="C584" s="212"/>
      <c r="D584" s="213" t="s">
        <v>141</v>
      </c>
      <c r="E584" s="214" t="s">
        <v>1</v>
      </c>
      <c r="F584" s="215" t="s">
        <v>906</v>
      </c>
      <c r="G584" s="212"/>
      <c r="H584" s="216">
        <v>7.1299999999999999</v>
      </c>
      <c r="I584" s="217"/>
      <c r="J584" s="212"/>
      <c r="K584" s="212"/>
      <c r="L584" s="218"/>
      <c r="M584" s="219"/>
      <c r="N584" s="220"/>
      <c r="O584" s="220"/>
      <c r="P584" s="220"/>
      <c r="Q584" s="220"/>
      <c r="R584" s="220"/>
      <c r="S584" s="220"/>
      <c r="T584" s="221"/>
      <c r="AT584" s="222" t="s">
        <v>141</v>
      </c>
      <c r="AU584" s="222" t="s">
        <v>76</v>
      </c>
      <c r="AV584" s="11" t="s">
        <v>76</v>
      </c>
      <c r="AW584" s="11" t="s">
        <v>30</v>
      </c>
      <c r="AX584" s="11" t="s">
        <v>67</v>
      </c>
      <c r="AY584" s="222" t="s">
        <v>133</v>
      </c>
    </row>
    <row r="585" s="11" customFormat="1">
      <c r="B585" s="211"/>
      <c r="C585" s="212"/>
      <c r="D585" s="213" t="s">
        <v>141</v>
      </c>
      <c r="E585" s="214" t="s">
        <v>1</v>
      </c>
      <c r="F585" s="215" t="s">
        <v>907</v>
      </c>
      <c r="G585" s="212"/>
      <c r="H585" s="216">
        <v>7.9199999999999999</v>
      </c>
      <c r="I585" s="217"/>
      <c r="J585" s="212"/>
      <c r="K585" s="212"/>
      <c r="L585" s="218"/>
      <c r="M585" s="219"/>
      <c r="N585" s="220"/>
      <c r="O585" s="220"/>
      <c r="P585" s="220"/>
      <c r="Q585" s="220"/>
      <c r="R585" s="220"/>
      <c r="S585" s="220"/>
      <c r="T585" s="221"/>
      <c r="AT585" s="222" t="s">
        <v>141</v>
      </c>
      <c r="AU585" s="222" t="s">
        <v>76</v>
      </c>
      <c r="AV585" s="11" t="s">
        <v>76</v>
      </c>
      <c r="AW585" s="11" t="s">
        <v>30</v>
      </c>
      <c r="AX585" s="11" t="s">
        <v>67</v>
      </c>
      <c r="AY585" s="222" t="s">
        <v>133</v>
      </c>
    </row>
    <row r="586" s="12" customFormat="1">
      <c r="B586" s="223"/>
      <c r="C586" s="224"/>
      <c r="D586" s="213" t="s">
        <v>141</v>
      </c>
      <c r="E586" s="225" t="s">
        <v>1</v>
      </c>
      <c r="F586" s="226" t="s">
        <v>148</v>
      </c>
      <c r="G586" s="224"/>
      <c r="H586" s="227">
        <v>71.656000000000006</v>
      </c>
      <c r="I586" s="228"/>
      <c r="J586" s="224"/>
      <c r="K586" s="224"/>
      <c r="L586" s="229"/>
      <c r="M586" s="230"/>
      <c r="N586" s="231"/>
      <c r="O586" s="231"/>
      <c r="P586" s="231"/>
      <c r="Q586" s="231"/>
      <c r="R586" s="231"/>
      <c r="S586" s="231"/>
      <c r="T586" s="232"/>
      <c r="AT586" s="233" t="s">
        <v>141</v>
      </c>
      <c r="AU586" s="233" t="s">
        <v>76</v>
      </c>
      <c r="AV586" s="12" t="s">
        <v>140</v>
      </c>
      <c r="AW586" s="12" t="s">
        <v>30</v>
      </c>
      <c r="AX586" s="12" t="s">
        <v>74</v>
      </c>
      <c r="AY586" s="233" t="s">
        <v>133</v>
      </c>
    </row>
    <row r="587" s="1" customFormat="1" ht="16.5" customHeight="1">
      <c r="B587" s="36"/>
      <c r="C587" s="234" t="s">
        <v>908</v>
      </c>
      <c r="D587" s="234" t="s">
        <v>162</v>
      </c>
      <c r="E587" s="235" t="s">
        <v>897</v>
      </c>
      <c r="F587" s="236" t="s">
        <v>898</v>
      </c>
      <c r="G587" s="237" t="s">
        <v>197</v>
      </c>
      <c r="H587" s="238">
        <v>78.822000000000003</v>
      </c>
      <c r="I587" s="239"/>
      <c r="J587" s="240">
        <f>ROUND(I587*H587,2)</f>
        <v>0</v>
      </c>
      <c r="K587" s="236" t="s">
        <v>1</v>
      </c>
      <c r="L587" s="241"/>
      <c r="M587" s="242" t="s">
        <v>1</v>
      </c>
      <c r="N587" s="243" t="s">
        <v>40</v>
      </c>
      <c r="O587" s="77"/>
      <c r="P587" s="208">
        <f>O587*H587</f>
        <v>0</v>
      </c>
      <c r="Q587" s="208">
        <v>0</v>
      </c>
      <c r="R587" s="208">
        <f>Q587*H587</f>
        <v>0</v>
      </c>
      <c r="S587" s="208">
        <v>0</v>
      </c>
      <c r="T587" s="209">
        <f>S587*H587</f>
        <v>0</v>
      </c>
      <c r="AR587" s="15" t="s">
        <v>219</v>
      </c>
      <c r="AT587" s="15" t="s">
        <v>162</v>
      </c>
      <c r="AU587" s="15" t="s">
        <v>76</v>
      </c>
      <c r="AY587" s="15" t="s">
        <v>133</v>
      </c>
      <c r="BE587" s="210">
        <f>IF(N587="základní",J587,0)</f>
        <v>0</v>
      </c>
      <c r="BF587" s="210">
        <f>IF(N587="snížená",J587,0)</f>
        <v>0</v>
      </c>
      <c r="BG587" s="210">
        <f>IF(N587="zákl. přenesená",J587,0)</f>
        <v>0</v>
      </c>
      <c r="BH587" s="210">
        <f>IF(N587="sníž. přenesená",J587,0)</f>
        <v>0</v>
      </c>
      <c r="BI587" s="210">
        <f>IF(N587="nulová",J587,0)</f>
        <v>0</v>
      </c>
      <c r="BJ587" s="15" t="s">
        <v>140</v>
      </c>
      <c r="BK587" s="210">
        <f>ROUND(I587*H587,2)</f>
        <v>0</v>
      </c>
      <c r="BL587" s="15" t="s">
        <v>178</v>
      </c>
      <c r="BM587" s="15" t="s">
        <v>909</v>
      </c>
    </row>
    <row r="588" s="11" customFormat="1">
      <c r="B588" s="211"/>
      <c r="C588" s="212"/>
      <c r="D588" s="213" t="s">
        <v>141</v>
      </c>
      <c r="E588" s="214" t="s">
        <v>1</v>
      </c>
      <c r="F588" s="215" t="s">
        <v>910</v>
      </c>
      <c r="G588" s="212"/>
      <c r="H588" s="216">
        <v>78.822000000000003</v>
      </c>
      <c r="I588" s="217"/>
      <c r="J588" s="212"/>
      <c r="K588" s="212"/>
      <c r="L588" s="218"/>
      <c r="M588" s="219"/>
      <c r="N588" s="220"/>
      <c r="O588" s="220"/>
      <c r="P588" s="220"/>
      <c r="Q588" s="220"/>
      <c r="R588" s="220"/>
      <c r="S588" s="220"/>
      <c r="T588" s="221"/>
      <c r="AT588" s="222" t="s">
        <v>141</v>
      </c>
      <c r="AU588" s="222" t="s">
        <v>76</v>
      </c>
      <c r="AV588" s="11" t="s">
        <v>76</v>
      </c>
      <c r="AW588" s="11" t="s">
        <v>30</v>
      </c>
      <c r="AX588" s="11" t="s">
        <v>67</v>
      </c>
      <c r="AY588" s="222" t="s">
        <v>133</v>
      </c>
    </row>
    <row r="589" s="12" customFormat="1">
      <c r="B589" s="223"/>
      <c r="C589" s="224"/>
      <c r="D589" s="213" t="s">
        <v>141</v>
      </c>
      <c r="E589" s="225" t="s">
        <v>1</v>
      </c>
      <c r="F589" s="226" t="s">
        <v>148</v>
      </c>
      <c r="G589" s="224"/>
      <c r="H589" s="227">
        <v>78.822000000000003</v>
      </c>
      <c r="I589" s="228"/>
      <c r="J589" s="224"/>
      <c r="K589" s="224"/>
      <c r="L589" s="229"/>
      <c r="M589" s="230"/>
      <c r="N589" s="231"/>
      <c r="O589" s="231"/>
      <c r="P589" s="231"/>
      <c r="Q589" s="231"/>
      <c r="R589" s="231"/>
      <c r="S589" s="231"/>
      <c r="T589" s="232"/>
      <c r="AT589" s="233" t="s">
        <v>141</v>
      </c>
      <c r="AU589" s="233" t="s">
        <v>76</v>
      </c>
      <c r="AV589" s="12" t="s">
        <v>140</v>
      </c>
      <c r="AW589" s="12" t="s">
        <v>30</v>
      </c>
      <c r="AX589" s="12" t="s">
        <v>74</v>
      </c>
      <c r="AY589" s="233" t="s">
        <v>133</v>
      </c>
    </row>
    <row r="590" s="1" customFormat="1" ht="16.5" customHeight="1">
      <c r="B590" s="36"/>
      <c r="C590" s="199" t="s">
        <v>546</v>
      </c>
      <c r="D590" s="199" t="s">
        <v>135</v>
      </c>
      <c r="E590" s="200" t="s">
        <v>870</v>
      </c>
      <c r="F590" s="201" t="s">
        <v>871</v>
      </c>
      <c r="G590" s="202" t="s">
        <v>197</v>
      </c>
      <c r="H590" s="203">
        <v>85.189999999999998</v>
      </c>
      <c r="I590" s="204"/>
      <c r="J590" s="205">
        <f>ROUND(I590*H590,2)</f>
        <v>0</v>
      </c>
      <c r="K590" s="201" t="s">
        <v>139</v>
      </c>
      <c r="L590" s="41"/>
      <c r="M590" s="206" t="s">
        <v>1</v>
      </c>
      <c r="N590" s="207" t="s">
        <v>40</v>
      </c>
      <c r="O590" s="77"/>
      <c r="P590" s="208">
        <f>O590*H590</f>
        <v>0</v>
      </c>
      <c r="Q590" s="208">
        <v>0.00020000000000000001</v>
      </c>
      <c r="R590" s="208">
        <f>Q590*H590</f>
        <v>0.017038000000000001</v>
      </c>
      <c r="S590" s="208">
        <v>0</v>
      </c>
      <c r="T590" s="209">
        <f>S590*H590</f>
        <v>0</v>
      </c>
      <c r="AR590" s="15" t="s">
        <v>178</v>
      </c>
      <c r="AT590" s="15" t="s">
        <v>135</v>
      </c>
      <c r="AU590" s="15" t="s">
        <v>76</v>
      </c>
      <c r="AY590" s="15" t="s">
        <v>133</v>
      </c>
      <c r="BE590" s="210">
        <f>IF(N590="základní",J590,0)</f>
        <v>0</v>
      </c>
      <c r="BF590" s="210">
        <f>IF(N590="snížená",J590,0)</f>
        <v>0</v>
      </c>
      <c r="BG590" s="210">
        <f>IF(N590="zákl. přenesená",J590,0)</f>
        <v>0</v>
      </c>
      <c r="BH590" s="210">
        <f>IF(N590="sníž. přenesená",J590,0)</f>
        <v>0</v>
      </c>
      <c r="BI590" s="210">
        <f>IF(N590="nulová",J590,0)</f>
        <v>0</v>
      </c>
      <c r="BJ590" s="15" t="s">
        <v>140</v>
      </c>
      <c r="BK590" s="210">
        <f>ROUND(I590*H590,2)</f>
        <v>0</v>
      </c>
      <c r="BL590" s="15" t="s">
        <v>178</v>
      </c>
      <c r="BM590" s="15" t="s">
        <v>911</v>
      </c>
    </row>
    <row r="591" s="11" customFormat="1">
      <c r="B591" s="211"/>
      <c r="C591" s="212"/>
      <c r="D591" s="213" t="s">
        <v>141</v>
      </c>
      <c r="E591" s="214" t="s">
        <v>1</v>
      </c>
      <c r="F591" s="215" t="s">
        <v>912</v>
      </c>
      <c r="G591" s="212"/>
      <c r="H591" s="216">
        <v>85.189999999999998</v>
      </c>
      <c r="I591" s="217"/>
      <c r="J591" s="212"/>
      <c r="K591" s="212"/>
      <c r="L591" s="218"/>
      <c r="M591" s="219"/>
      <c r="N591" s="220"/>
      <c r="O591" s="220"/>
      <c r="P591" s="220"/>
      <c r="Q591" s="220"/>
      <c r="R591" s="220"/>
      <c r="S591" s="220"/>
      <c r="T591" s="221"/>
      <c r="AT591" s="222" t="s">
        <v>141</v>
      </c>
      <c r="AU591" s="222" t="s">
        <v>76</v>
      </c>
      <c r="AV591" s="11" t="s">
        <v>76</v>
      </c>
      <c r="AW591" s="11" t="s">
        <v>30</v>
      </c>
      <c r="AX591" s="11" t="s">
        <v>67</v>
      </c>
      <c r="AY591" s="222" t="s">
        <v>133</v>
      </c>
    </row>
    <row r="592" s="12" customFormat="1">
      <c r="B592" s="223"/>
      <c r="C592" s="224"/>
      <c r="D592" s="213" t="s">
        <v>141</v>
      </c>
      <c r="E592" s="225" t="s">
        <v>1</v>
      </c>
      <c r="F592" s="226" t="s">
        <v>148</v>
      </c>
      <c r="G592" s="224"/>
      <c r="H592" s="227">
        <v>85.189999999999998</v>
      </c>
      <c r="I592" s="228"/>
      <c r="J592" s="224"/>
      <c r="K592" s="224"/>
      <c r="L592" s="229"/>
      <c r="M592" s="230"/>
      <c r="N592" s="231"/>
      <c r="O592" s="231"/>
      <c r="P592" s="231"/>
      <c r="Q592" s="231"/>
      <c r="R592" s="231"/>
      <c r="S592" s="231"/>
      <c r="T592" s="232"/>
      <c r="AT592" s="233" t="s">
        <v>141</v>
      </c>
      <c r="AU592" s="233" t="s">
        <v>76</v>
      </c>
      <c r="AV592" s="12" t="s">
        <v>140</v>
      </c>
      <c r="AW592" s="12" t="s">
        <v>30</v>
      </c>
      <c r="AX592" s="12" t="s">
        <v>74</v>
      </c>
      <c r="AY592" s="233" t="s">
        <v>133</v>
      </c>
    </row>
    <row r="593" s="1" customFormat="1" ht="16.5" customHeight="1">
      <c r="B593" s="36"/>
      <c r="C593" s="199" t="s">
        <v>913</v>
      </c>
      <c r="D593" s="199" t="s">
        <v>135</v>
      </c>
      <c r="E593" s="200" t="s">
        <v>914</v>
      </c>
      <c r="F593" s="201" t="s">
        <v>915</v>
      </c>
      <c r="G593" s="202" t="s">
        <v>165</v>
      </c>
      <c r="H593" s="203">
        <v>7.9340000000000002</v>
      </c>
      <c r="I593" s="204"/>
      <c r="J593" s="205">
        <f>ROUND(I593*H593,2)</f>
        <v>0</v>
      </c>
      <c r="K593" s="201" t="s">
        <v>139</v>
      </c>
      <c r="L593" s="41"/>
      <c r="M593" s="206" t="s">
        <v>1</v>
      </c>
      <c r="N593" s="207" t="s">
        <v>40</v>
      </c>
      <c r="O593" s="77"/>
      <c r="P593" s="208">
        <f>O593*H593</f>
        <v>0</v>
      </c>
      <c r="Q593" s="208">
        <v>0</v>
      </c>
      <c r="R593" s="208">
        <f>Q593*H593</f>
        <v>0</v>
      </c>
      <c r="S593" s="208">
        <v>0</v>
      </c>
      <c r="T593" s="209">
        <f>S593*H593</f>
        <v>0</v>
      </c>
      <c r="AR593" s="15" t="s">
        <v>178</v>
      </c>
      <c r="AT593" s="15" t="s">
        <v>135</v>
      </c>
      <c r="AU593" s="15" t="s">
        <v>76</v>
      </c>
      <c r="AY593" s="15" t="s">
        <v>133</v>
      </c>
      <c r="BE593" s="210">
        <f>IF(N593="základní",J593,0)</f>
        <v>0</v>
      </c>
      <c r="BF593" s="210">
        <f>IF(N593="snížená",J593,0)</f>
        <v>0</v>
      </c>
      <c r="BG593" s="210">
        <f>IF(N593="zákl. přenesená",J593,0)</f>
        <v>0</v>
      </c>
      <c r="BH593" s="210">
        <f>IF(N593="sníž. přenesená",J593,0)</f>
        <v>0</v>
      </c>
      <c r="BI593" s="210">
        <f>IF(N593="nulová",J593,0)</f>
        <v>0</v>
      </c>
      <c r="BJ593" s="15" t="s">
        <v>140</v>
      </c>
      <c r="BK593" s="210">
        <f>ROUND(I593*H593,2)</f>
        <v>0</v>
      </c>
      <c r="BL593" s="15" t="s">
        <v>178</v>
      </c>
      <c r="BM593" s="15" t="s">
        <v>916</v>
      </c>
    </row>
    <row r="594" s="10" customFormat="1" ht="22.8" customHeight="1">
      <c r="B594" s="183"/>
      <c r="C594" s="184"/>
      <c r="D594" s="185" t="s">
        <v>66</v>
      </c>
      <c r="E594" s="197" t="s">
        <v>917</v>
      </c>
      <c r="F594" s="197" t="s">
        <v>918</v>
      </c>
      <c r="G594" s="184"/>
      <c r="H594" s="184"/>
      <c r="I594" s="187"/>
      <c r="J594" s="198">
        <f>BK594</f>
        <v>0</v>
      </c>
      <c r="K594" s="184"/>
      <c r="L594" s="189"/>
      <c r="M594" s="190"/>
      <c r="N594" s="191"/>
      <c r="O594" s="191"/>
      <c r="P594" s="192">
        <f>SUM(P595:P675)</f>
        <v>0</v>
      </c>
      <c r="Q594" s="191"/>
      <c r="R594" s="192">
        <f>SUM(R595:R675)</f>
        <v>2.06057486</v>
      </c>
      <c r="S594" s="191"/>
      <c r="T594" s="193">
        <f>SUM(T595:T675)</f>
        <v>0.26440799999999998</v>
      </c>
      <c r="AR594" s="194" t="s">
        <v>76</v>
      </c>
      <c r="AT594" s="195" t="s">
        <v>66</v>
      </c>
      <c r="AU594" s="195" t="s">
        <v>74</v>
      </c>
      <c r="AY594" s="194" t="s">
        <v>133</v>
      </c>
      <c r="BK594" s="196">
        <f>SUM(BK595:BK675)</f>
        <v>0</v>
      </c>
    </row>
    <row r="595" s="1" customFormat="1" ht="16.5" customHeight="1">
      <c r="B595" s="36"/>
      <c r="C595" s="199" t="s">
        <v>550</v>
      </c>
      <c r="D595" s="199" t="s">
        <v>135</v>
      </c>
      <c r="E595" s="200" t="s">
        <v>919</v>
      </c>
      <c r="F595" s="201" t="s">
        <v>920</v>
      </c>
      <c r="G595" s="202" t="s">
        <v>193</v>
      </c>
      <c r="H595" s="203">
        <v>11.699999999999999</v>
      </c>
      <c r="I595" s="204"/>
      <c r="J595" s="205">
        <f>ROUND(I595*H595,2)</f>
        <v>0</v>
      </c>
      <c r="K595" s="201" t="s">
        <v>139</v>
      </c>
      <c r="L595" s="41"/>
      <c r="M595" s="206" t="s">
        <v>1</v>
      </c>
      <c r="N595" s="207" t="s">
        <v>40</v>
      </c>
      <c r="O595" s="77"/>
      <c r="P595" s="208">
        <f>O595*H595</f>
        <v>0</v>
      </c>
      <c r="Q595" s="208">
        <v>0</v>
      </c>
      <c r="R595" s="208">
        <f>Q595*H595</f>
        <v>0</v>
      </c>
      <c r="S595" s="208">
        <v>0.0016999999999999999</v>
      </c>
      <c r="T595" s="209">
        <f>S595*H595</f>
        <v>0.019889999999999998</v>
      </c>
      <c r="AR595" s="15" t="s">
        <v>178</v>
      </c>
      <c r="AT595" s="15" t="s">
        <v>135</v>
      </c>
      <c r="AU595" s="15" t="s">
        <v>76</v>
      </c>
      <c r="AY595" s="15" t="s">
        <v>133</v>
      </c>
      <c r="BE595" s="210">
        <f>IF(N595="základní",J595,0)</f>
        <v>0</v>
      </c>
      <c r="BF595" s="210">
        <f>IF(N595="snížená",J595,0)</f>
        <v>0</v>
      </c>
      <c r="BG595" s="210">
        <f>IF(N595="zákl. přenesená",J595,0)</f>
        <v>0</v>
      </c>
      <c r="BH595" s="210">
        <f>IF(N595="sníž. přenesená",J595,0)</f>
        <v>0</v>
      </c>
      <c r="BI595" s="210">
        <f>IF(N595="nulová",J595,0)</f>
        <v>0</v>
      </c>
      <c r="BJ595" s="15" t="s">
        <v>140</v>
      </c>
      <c r="BK595" s="210">
        <f>ROUND(I595*H595,2)</f>
        <v>0</v>
      </c>
      <c r="BL595" s="15" t="s">
        <v>178</v>
      </c>
      <c r="BM595" s="15" t="s">
        <v>921</v>
      </c>
    </row>
    <row r="596" s="11" customFormat="1">
      <c r="B596" s="211"/>
      <c r="C596" s="212"/>
      <c r="D596" s="213" t="s">
        <v>141</v>
      </c>
      <c r="E596" s="214" t="s">
        <v>1</v>
      </c>
      <c r="F596" s="215" t="s">
        <v>922</v>
      </c>
      <c r="G596" s="212"/>
      <c r="H596" s="216">
        <v>11.699999999999999</v>
      </c>
      <c r="I596" s="217"/>
      <c r="J596" s="212"/>
      <c r="K596" s="212"/>
      <c r="L596" s="218"/>
      <c r="M596" s="219"/>
      <c r="N596" s="220"/>
      <c r="O596" s="220"/>
      <c r="P596" s="220"/>
      <c r="Q596" s="220"/>
      <c r="R596" s="220"/>
      <c r="S596" s="220"/>
      <c r="T596" s="221"/>
      <c r="AT596" s="222" t="s">
        <v>141</v>
      </c>
      <c r="AU596" s="222" t="s">
        <v>76</v>
      </c>
      <c r="AV596" s="11" t="s">
        <v>76</v>
      </c>
      <c r="AW596" s="11" t="s">
        <v>30</v>
      </c>
      <c r="AX596" s="11" t="s">
        <v>67</v>
      </c>
      <c r="AY596" s="222" t="s">
        <v>133</v>
      </c>
    </row>
    <row r="597" s="12" customFormat="1">
      <c r="B597" s="223"/>
      <c r="C597" s="224"/>
      <c r="D597" s="213" t="s">
        <v>141</v>
      </c>
      <c r="E597" s="225" t="s">
        <v>1</v>
      </c>
      <c r="F597" s="226" t="s">
        <v>148</v>
      </c>
      <c r="G597" s="224"/>
      <c r="H597" s="227">
        <v>11.699999999999999</v>
      </c>
      <c r="I597" s="228"/>
      <c r="J597" s="224"/>
      <c r="K597" s="224"/>
      <c r="L597" s="229"/>
      <c r="M597" s="230"/>
      <c r="N597" s="231"/>
      <c r="O597" s="231"/>
      <c r="P597" s="231"/>
      <c r="Q597" s="231"/>
      <c r="R597" s="231"/>
      <c r="S597" s="231"/>
      <c r="T597" s="232"/>
      <c r="AT597" s="233" t="s">
        <v>141</v>
      </c>
      <c r="AU597" s="233" t="s">
        <v>76</v>
      </c>
      <c r="AV597" s="12" t="s">
        <v>140</v>
      </c>
      <c r="AW597" s="12" t="s">
        <v>30</v>
      </c>
      <c r="AX597" s="12" t="s">
        <v>74</v>
      </c>
      <c r="AY597" s="233" t="s">
        <v>133</v>
      </c>
    </row>
    <row r="598" s="1" customFormat="1" ht="16.5" customHeight="1">
      <c r="B598" s="36"/>
      <c r="C598" s="199" t="s">
        <v>923</v>
      </c>
      <c r="D598" s="199" t="s">
        <v>135</v>
      </c>
      <c r="E598" s="200" t="s">
        <v>924</v>
      </c>
      <c r="F598" s="201" t="s">
        <v>925</v>
      </c>
      <c r="G598" s="202" t="s">
        <v>193</v>
      </c>
      <c r="H598" s="203">
        <v>6.2000000000000002</v>
      </c>
      <c r="I598" s="204"/>
      <c r="J598" s="205">
        <f>ROUND(I598*H598,2)</f>
        <v>0</v>
      </c>
      <c r="K598" s="201" t="s">
        <v>139</v>
      </c>
      <c r="L598" s="41"/>
      <c r="M598" s="206" t="s">
        <v>1</v>
      </c>
      <c r="N598" s="207" t="s">
        <v>40</v>
      </c>
      <c r="O598" s="77"/>
      <c r="P598" s="208">
        <f>O598*H598</f>
        <v>0</v>
      </c>
      <c r="Q598" s="208">
        <v>0</v>
      </c>
      <c r="R598" s="208">
        <f>Q598*H598</f>
        <v>0</v>
      </c>
      <c r="S598" s="208">
        <v>0.00175</v>
      </c>
      <c r="T598" s="209">
        <f>S598*H598</f>
        <v>0.01085</v>
      </c>
      <c r="AR598" s="15" t="s">
        <v>178</v>
      </c>
      <c r="AT598" s="15" t="s">
        <v>135</v>
      </c>
      <c r="AU598" s="15" t="s">
        <v>76</v>
      </c>
      <c r="AY598" s="15" t="s">
        <v>133</v>
      </c>
      <c r="BE598" s="210">
        <f>IF(N598="základní",J598,0)</f>
        <v>0</v>
      </c>
      <c r="BF598" s="210">
        <f>IF(N598="snížená",J598,0)</f>
        <v>0</v>
      </c>
      <c r="BG598" s="210">
        <f>IF(N598="zákl. přenesená",J598,0)</f>
        <v>0</v>
      </c>
      <c r="BH598" s="210">
        <f>IF(N598="sníž. přenesená",J598,0)</f>
        <v>0</v>
      </c>
      <c r="BI598" s="210">
        <f>IF(N598="nulová",J598,0)</f>
        <v>0</v>
      </c>
      <c r="BJ598" s="15" t="s">
        <v>140</v>
      </c>
      <c r="BK598" s="210">
        <f>ROUND(I598*H598,2)</f>
        <v>0</v>
      </c>
      <c r="BL598" s="15" t="s">
        <v>178</v>
      </c>
      <c r="BM598" s="15" t="s">
        <v>926</v>
      </c>
    </row>
    <row r="599" s="11" customFormat="1">
      <c r="B599" s="211"/>
      <c r="C599" s="212"/>
      <c r="D599" s="213" t="s">
        <v>141</v>
      </c>
      <c r="E599" s="214" t="s">
        <v>1</v>
      </c>
      <c r="F599" s="215" t="s">
        <v>927</v>
      </c>
      <c r="G599" s="212"/>
      <c r="H599" s="216">
        <v>6.2000000000000002</v>
      </c>
      <c r="I599" s="217"/>
      <c r="J599" s="212"/>
      <c r="K599" s="212"/>
      <c r="L599" s="218"/>
      <c r="M599" s="219"/>
      <c r="N599" s="220"/>
      <c r="O599" s="220"/>
      <c r="P599" s="220"/>
      <c r="Q599" s="220"/>
      <c r="R599" s="220"/>
      <c r="S599" s="220"/>
      <c r="T599" s="221"/>
      <c r="AT599" s="222" t="s">
        <v>141</v>
      </c>
      <c r="AU599" s="222" t="s">
        <v>76</v>
      </c>
      <c r="AV599" s="11" t="s">
        <v>76</v>
      </c>
      <c r="AW599" s="11" t="s">
        <v>30</v>
      </c>
      <c r="AX599" s="11" t="s">
        <v>67</v>
      </c>
      <c r="AY599" s="222" t="s">
        <v>133</v>
      </c>
    </row>
    <row r="600" s="12" customFormat="1">
      <c r="B600" s="223"/>
      <c r="C600" s="224"/>
      <c r="D600" s="213" t="s">
        <v>141</v>
      </c>
      <c r="E600" s="225" t="s">
        <v>1</v>
      </c>
      <c r="F600" s="226" t="s">
        <v>148</v>
      </c>
      <c r="G600" s="224"/>
      <c r="H600" s="227">
        <v>6.2000000000000002</v>
      </c>
      <c r="I600" s="228"/>
      <c r="J600" s="224"/>
      <c r="K600" s="224"/>
      <c r="L600" s="229"/>
      <c r="M600" s="230"/>
      <c r="N600" s="231"/>
      <c r="O600" s="231"/>
      <c r="P600" s="231"/>
      <c r="Q600" s="231"/>
      <c r="R600" s="231"/>
      <c r="S600" s="231"/>
      <c r="T600" s="232"/>
      <c r="AT600" s="233" t="s">
        <v>141</v>
      </c>
      <c r="AU600" s="233" t="s">
        <v>76</v>
      </c>
      <c r="AV600" s="12" t="s">
        <v>140</v>
      </c>
      <c r="AW600" s="12" t="s">
        <v>30</v>
      </c>
      <c r="AX600" s="12" t="s">
        <v>74</v>
      </c>
      <c r="AY600" s="233" t="s">
        <v>133</v>
      </c>
    </row>
    <row r="601" s="1" customFormat="1" ht="16.5" customHeight="1">
      <c r="B601" s="36"/>
      <c r="C601" s="199" t="s">
        <v>555</v>
      </c>
      <c r="D601" s="199" t="s">
        <v>135</v>
      </c>
      <c r="E601" s="200" t="s">
        <v>928</v>
      </c>
      <c r="F601" s="201" t="s">
        <v>929</v>
      </c>
      <c r="G601" s="202" t="s">
        <v>197</v>
      </c>
      <c r="H601" s="203">
        <v>2.25</v>
      </c>
      <c r="I601" s="204"/>
      <c r="J601" s="205">
        <f>ROUND(I601*H601,2)</f>
        <v>0</v>
      </c>
      <c r="K601" s="201" t="s">
        <v>139</v>
      </c>
      <c r="L601" s="41"/>
      <c r="M601" s="206" t="s">
        <v>1</v>
      </c>
      <c r="N601" s="207" t="s">
        <v>40</v>
      </c>
      <c r="O601" s="77"/>
      <c r="P601" s="208">
        <f>O601*H601</f>
        <v>0</v>
      </c>
      <c r="Q601" s="208">
        <v>0</v>
      </c>
      <c r="R601" s="208">
        <f>Q601*H601</f>
        <v>0</v>
      </c>
      <c r="S601" s="208">
        <v>0.0058399999999999997</v>
      </c>
      <c r="T601" s="209">
        <f>S601*H601</f>
        <v>0.013139999999999999</v>
      </c>
      <c r="AR601" s="15" t="s">
        <v>178</v>
      </c>
      <c r="AT601" s="15" t="s">
        <v>135</v>
      </c>
      <c r="AU601" s="15" t="s">
        <v>76</v>
      </c>
      <c r="AY601" s="15" t="s">
        <v>133</v>
      </c>
      <c r="BE601" s="210">
        <f>IF(N601="základní",J601,0)</f>
        <v>0</v>
      </c>
      <c r="BF601" s="210">
        <f>IF(N601="snížená",J601,0)</f>
        <v>0</v>
      </c>
      <c r="BG601" s="210">
        <f>IF(N601="zákl. přenesená",J601,0)</f>
        <v>0</v>
      </c>
      <c r="BH601" s="210">
        <f>IF(N601="sníž. přenesená",J601,0)</f>
        <v>0</v>
      </c>
      <c r="BI601" s="210">
        <f>IF(N601="nulová",J601,0)</f>
        <v>0</v>
      </c>
      <c r="BJ601" s="15" t="s">
        <v>140</v>
      </c>
      <c r="BK601" s="210">
        <f>ROUND(I601*H601,2)</f>
        <v>0</v>
      </c>
      <c r="BL601" s="15" t="s">
        <v>178</v>
      </c>
      <c r="BM601" s="15" t="s">
        <v>930</v>
      </c>
    </row>
    <row r="602" s="1" customFormat="1">
      <c r="B602" s="36"/>
      <c r="C602" s="37"/>
      <c r="D602" s="213" t="s">
        <v>699</v>
      </c>
      <c r="E602" s="37"/>
      <c r="F602" s="254" t="s">
        <v>931</v>
      </c>
      <c r="G602" s="37"/>
      <c r="H602" s="37"/>
      <c r="I602" s="125"/>
      <c r="J602" s="37"/>
      <c r="K602" s="37"/>
      <c r="L602" s="41"/>
      <c r="M602" s="255"/>
      <c r="N602" s="77"/>
      <c r="O602" s="77"/>
      <c r="P602" s="77"/>
      <c r="Q602" s="77"/>
      <c r="R602" s="77"/>
      <c r="S602" s="77"/>
      <c r="T602" s="78"/>
      <c r="AT602" s="15" t="s">
        <v>699</v>
      </c>
      <c r="AU602" s="15" t="s">
        <v>76</v>
      </c>
    </row>
    <row r="603" s="11" customFormat="1">
      <c r="B603" s="211"/>
      <c r="C603" s="212"/>
      <c r="D603" s="213" t="s">
        <v>141</v>
      </c>
      <c r="E603" s="214" t="s">
        <v>1</v>
      </c>
      <c r="F603" s="215" t="s">
        <v>932</v>
      </c>
      <c r="G603" s="212"/>
      <c r="H603" s="216">
        <v>2.25</v>
      </c>
      <c r="I603" s="217"/>
      <c r="J603" s="212"/>
      <c r="K603" s="212"/>
      <c r="L603" s="218"/>
      <c r="M603" s="219"/>
      <c r="N603" s="220"/>
      <c r="O603" s="220"/>
      <c r="P603" s="220"/>
      <c r="Q603" s="220"/>
      <c r="R603" s="220"/>
      <c r="S603" s="220"/>
      <c r="T603" s="221"/>
      <c r="AT603" s="222" t="s">
        <v>141</v>
      </c>
      <c r="AU603" s="222" t="s">
        <v>76</v>
      </c>
      <c r="AV603" s="11" t="s">
        <v>76</v>
      </c>
      <c r="AW603" s="11" t="s">
        <v>30</v>
      </c>
      <c r="AX603" s="11" t="s">
        <v>67</v>
      </c>
      <c r="AY603" s="222" t="s">
        <v>133</v>
      </c>
    </row>
    <row r="604" s="12" customFormat="1">
      <c r="B604" s="223"/>
      <c r="C604" s="224"/>
      <c r="D604" s="213" t="s">
        <v>141</v>
      </c>
      <c r="E604" s="225" t="s">
        <v>1</v>
      </c>
      <c r="F604" s="226" t="s">
        <v>148</v>
      </c>
      <c r="G604" s="224"/>
      <c r="H604" s="227">
        <v>2.25</v>
      </c>
      <c r="I604" s="228"/>
      <c r="J604" s="224"/>
      <c r="K604" s="224"/>
      <c r="L604" s="229"/>
      <c r="M604" s="230"/>
      <c r="N604" s="231"/>
      <c r="O604" s="231"/>
      <c r="P604" s="231"/>
      <c r="Q604" s="231"/>
      <c r="R604" s="231"/>
      <c r="S604" s="231"/>
      <c r="T604" s="232"/>
      <c r="AT604" s="233" t="s">
        <v>141</v>
      </c>
      <c r="AU604" s="233" t="s">
        <v>76</v>
      </c>
      <c r="AV604" s="12" t="s">
        <v>140</v>
      </c>
      <c r="AW604" s="12" t="s">
        <v>30</v>
      </c>
      <c r="AX604" s="12" t="s">
        <v>74</v>
      </c>
      <c r="AY604" s="233" t="s">
        <v>133</v>
      </c>
    </row>
    <row r="605" s="1" customFormat="1" ht="16.5" customHeight="1">
      <c r="B605" s="36"/>
      <c r="C605" s="199" t="s">
        <v>933</v>
      </c>
      <c r="D605" s="199" t="s">
        <v>135</v>
      </c>
      <c r="E605" s="200" t="s">
        <v>934</v>
      </c>
      <c r="F605" s="201" t="s">
        <v>935</v>
      </c>
      <c r="G605" s="202" t="s">
        <v>193</v>
      </c>
      <c r="H605" s="203">
        <v>63.299999999999997</v>
      </c>
      <c r="I605" s="204"/>
      <c r="J605" s="205">
        <f>ROUND(I605*H605,2)</f>
        <v>0</v>
      </c>
      <c r="K605" s="201" t="s">
        <v>139</v>
      </c>
      <c r="L605" s="41"/>
      <c r="M605" s="206" t="s">
        <v>1</v>
      </c>
      <c r="N605" s="207" t="s">
        <v>40</v>
      </c>
      <c r="O605" s="77"/>
      <c r="P605" s="208">
        <f>O605*H605</f>
        <v>0</v>
      </c>
      <c r="Q605" s="208">
        <v>0</v>
      </c>
      <c r="R605" s="208">
        <f>Q605*H605</f>
        <v>0</v>
      </c>
      <c r="S605" s="208">
        <v>0.0025999999999999999</v>
      </c>
      <c r="T605" s="209">
        <f>S605*H605</f>
        <v>0.16457999999999998</v>
      </c>
      <c r="AR605" s="15" t="s">
        <v>178</v>
      </c>
      <c r="AT605" s="15" t="s">
        <v>135</v>
      </c>
      <c r="AU605" s="15" t="s">
        <v>76</v>
      </c>
      <c r="AY605" s="15" t="s">
        <v>133</v>
      </c>
      <c r="BE605" s="210">
        <f>IF(N605="základní",J605,0)</f>
        <v>0</v>
      </c>
      <c r="BF605" s="210">
        <f>IF(N605="snížená",J605,0)</f>
        <v>0</v>
      </c>
      <c r="BG605" s="210">
        <f>IF(N605="zákl. přenesená",J605,0)</f>
        <v>0</v>
      </c>
      <c r="BH605" s="210">
        <f>IF(N605="sníž. přenesená",J605,0)</f>
        <v>0</v>
      </c>
      <c r="BI605" s="210">
        <f>IF(N605="nulová",J605,0)</f>
        <v>0</v>
      </c>
      <c r="BJ605" s="15" t="s">
        <v>140</v>
      </c>
      <c r="BK605" s="210">
        <f>ROUND(I605*H605,2)</f>
        <v>0</v>
      </c>
      <c r="BL605" s="15" t="s">
        <v>178</v>
      </c>
      <c r="BM605" s="15" t="s">
        <v>936</v>
      </c>
    </row>
    <row r="606" s="11" customFormat="1">
      <c r="B606" s="211"/>
      <c r="C606" s="212"/>
      <c r="D606" s="213" t="s">
        <v>141</v>
      </c>
      <c r="E606" s="214" t="s">
        <v>1</v>
      </c>
      <c r="F606" s="215" t="s">
        <v>937</v>
      </c>
      <c r="G606" s="212"/>
      <c r="H606" s="216">
        <v>63.299999999999997</v>
      </c>
      <c r="I606" s="217"/>
      <c r="J606" s="212"/>
      <c r="K606" s="212"/>
      <c r="L606" s="218"/>
      <c r="M606" s="219"/>
      <c r="N606" s="220"/>
      <c r="O606" s="220"/>
      <c r="P606" s="220"/>
      <c r="Q606" s="220"/>
      <c r="R606" s="220"/>
      <c r="S606" s="220"/>
      <c r="T606" s="221"/>
      <c r="AT606" s="222" t="s">
        <v>141</v>
      </c>
      <c r="AU606" s="222" t="s">
        <v>76</v>
      </c>
      <c r="AV606" s="11" t="s">
        <v>76</v>
      </c>
      <c r="AW606" s="11" t="s">
        <v>30</v>
      </c>
      <c r="AX606" s="11" t="s">
        <v>67</v>
      </c>
      <c r="AY606" s="222" t="s">
        <v>133</v>
      </c>
    </row>
    <row r="607" s="12" customFormat="1">
      <c r="B607" s="223"/>
      <c r="C607" s="224"/>
      <c r="D607" s="213" t="s">
        <v>141</v>
      </c>
      <c r="E607" s="225" t="s">
        <v>1</v>
      </c>
      <c r="F607" s="226" t="s">
        <v>148</v>
      </c>
      <c r="G607" s="224"/>
      <c r="H607" s="227">
        <v>63.299999999999997</v>
      </c>
      <c r="I607" s="228"/>
      <c r="J607" s="224"/>
      <c r="K607" s="224"/>
      <c r="L607" s="229"/>
      <c r="M607" s="230"/>
      <c r="N607" s="231"/>
      <c r="O607" s="231"/>
      <c r="P607" s="231"/>
      <c r="Q607" s="231"/>
      <c r="R607" s="231"/>
      <c r="S607" s="231"/>
      <c r="T607" s="232"/>
      <c r="AT607" s="233" t="s">
        <v>141</v>
      </c>
      <c r="AU607" s="233" t="s">
        <v>76</v>
      </c>
      <c r="AV607" s="12" t="s">
        <v>140</v>
      </c>
      <c r="AW607" s="12" t="s">
        <v>30</v>
      </c>
      <c r="AX607" s="12" t="s">
        <v>74</v>
      </c>
      <c r="AY607" s="233" t="s">
        <v>133</v>
      </c>
    </row>
    <row r="608" s="1" customFormat="1" ht="16.5" customHeight="1">
      <c r="B608" s="36"/>
      <c r="C608" s="199" t="s">
        <v>557</v>
      </c>
      <c r="D608" s="199" t="s">
        <v>135</v>
      </c>
      <c r="E608" s="200" t="s">
        <v>938</v>
      </c>
      <c r="F608" s="201" t="s">
        <v>939</v>
      </c>
      <c r="G608" s="202" t="s">
        <v>193</v>
      </c>
      <c r="H608" s="203">
        <v>14.199999999999999</v>
      </c>
      <c r="I608" s="204"/>
      <c r="J608" s="205">
        <f>ROUND(I608*H608,2)</f>
        <v>0</v>
      </c>
      <c r="K608" s="201" t="s">
        <v>139</v>
      </c>
      <c r="L608" s="41"/>
      <c r="M608" s="206" t="s">
        <v>1</v>
      </c>
      <c r="N608" s="207" t="s">
        <v>40</v>
      </c>
      <c r="O608" s="77"/>
      <c r="P608" s="208">
        <f>O608*H608</f>
        <v>0</v>
      </c>
      <c r="Q608" s="208">
        <v>0</v>
      </c>
      <c r="R608" s="208">
        <f>Q608*H608</f>
        <v>0</v>
      </c>
      <c r="S608" s="208">
        <v>0.0039399999999999999</v>
      </c>
      <c r="T608" s="209">
        <f>S608*H608</f>
        <v>0.055947999999999998</v>
      </c>
      <c r="AR608" s="15" t="s">
        <v>178</v>
      </c>
      <c r="AT608" s="15" t="s">
        <v>135</v>
      </c>
      <c r="AU608" s="15" t="s">
        <v>76</v>
      </c>
      <c r="AY608" s="15" t="s">
        <v>133</v>
      </c>
      <c r="BE608" s="210">
        <f>IF(N608="základní",J608,0)</f>
        <v>0</v>
      </c>
      <c r="BF608" s="210">
        <f>IF(N608="snížená",J608,0)</f>
        <v>0</v>
      </c>
      <c r="BG608" s="210">
        <f>IF(N608="zákl. přenesená",J608,0)</f>
        <v>0</v>
      </c>
      <c r="BH608" s="210">
        <f>IF(N608="sníž. přenesená",J608,0)</f>
        <v>0</v>
      </c>
      <c r="BI608" s="210">
        <f>IF(N608="nulová",J608,0)</f>
        <v>0</v>
      </c>
      <c r="BJ608" s="15" t="s">
        <v>140</v>
      </c>
      <c r="BK608" s="210">
        <f>ROUND(I608*H608,2)</f>
        <v>0</v>
      </c>
      <c r="BL608" s="15" t="s">
        <v>178</v>
      </c>
      <c r="BM608" s="15" t="s">
        <v>940</v>
      </c>
    </row>
    <row r="609" s="11" customFormat="1">
      <c r="B609" s="211"/>
      <c r="C609" s="212"/>
      <c r="D609" s="213" t="s">
        <v>141</v>
      </c>
      <c r="E609" s="214" t="s">
        <v>1</v>
      </c>
      <c r="F609" s="215" t="s">
        <v>941</v>
      </c>
      <c r="G609" s="212"/>
      <c r="H609" s="216">
        <v>14.199999999999999</v>
      </c>
      <c r="I609" s="217"/>
      <c r="J609" s="212"/>
      <c r="K609" s="212"/>
      <c r="L609" s="218"/>
      <c r="M609" s="219"/>
      <c r="N609" s="220"/>
      <c r="O609" s="220"/>
      <c r="P609" s="220"/>
      <c r="Q609" s="220"/>
      <c r="R609" s="220"/>
      <c r="S609" s="220"/>
      <c r="T609" s="221"/>
      <c r="AT609" s="222" t="s">
        <v>141</v>
      </c>
      <c r="AU609" s="222" t="s">
        <v>76</v>
      </c>
      <c r="AV609" s="11" t="s">
        <v>76</v>
      </c>
      <c r="AW609" s="11" t="s">
        <v>30</v>
      </c>
      <c r="AX609" s="11" t="s">
        <v>67</v>
      </c>
      <c r="AY609" s="222" t="s">
        <v>133</v>
      </c>
    </row>
    <row r="610" s="12" customFormat="1">
      <c r="B610" s="223"/>
      <c r="C610" s="224"/>
      <c r="D610" s="213" t="s">
        <v>141</v>
      </c>
      <c r="E610" s="225" t="s">
        <v>1</v>
      </c>
      <c r="F610" s="226" t="s">
        <v>148</v>
      </c>
      <c r="G610" s="224"/>
      <c r="H610" s="227">
        <v>14.199999999999999</v>
      </c>
      <c r="I610" s="228"/>
      <c r="J610" s="224"/>
      <c r="K610" s="224"/>
      <c r="L610" s="229"/>
      <c r="M610" s="230"/>
      <c r="N610" s="231"/>
      <c r="O610" s="231"/>
      <c r="P610" s="231"/>
      <c r="Q610" s="231"/>
      <c r="R610" s="231"/>
      <c r="S610" s="231"/>
      <c r="T610" s="232"/>
      <c r="AT610" s="233" t="s">
        <v>141</v>
      </c>
      <c r="AU610" s="233" t="s">
        <v>76</v>
      </c>
      <c r="AV610" s="12" t="s">
        <v>140</v>
      </c>
      <c r="AW610" s="12" t="s">
        <v>30</v>
      </c>
      <c r="AX610" s="12" t="s">
        <v>74</v>
      </c>
      <c r="AY610" s="233" t="s">
        <v>133</v>
      </c>
    </row>
    <row r="611" s="1" customFormat="1" ht="16.5" customHeight="1">
      <c r="B611" s="36"/>
      <c r="C611" s="199" t="s">
        <v>942</v>
      </c>
      <c r="D611" s="199" t="s">
        <v>135</v>
      </c>
      <c r="E611" s="200" t="s">
        <v>943</v>
      </c>
      <c r="F611" s="201" t="s">
        <v>944</v>
      </c>
      <c r="G611" s="202" t="s">
        <v>197</v>
      </c>
      <c r="H611" s="203">
        <v>272.75999999999999</v>
      </c>
      <c r="I611" s="204"/>
      <c r="J611" s="205">
        <f>ROUND(I611*H611,2)</f>
        <v>0</v>
      </c>
      <c r="K611" s="201" t="s">
        <v>139</v>
      </c>
      <c r="L611" s="41"/>
      <c r="M611" s="206" t="s">
        <v>1</v>
      </c>
      <c r="N611" s="207" t="s">
        <v>40</v>
      </c>
      <c r="O611" s="77"/>
      <c r="P611" s="208">
        <f>O611*H611</f>
        <v>0</v>
      </c>
      <c r="Q611" s="208">
        <v>0</v>
      </c>
      <c r="R611" s="208">
        <f>Q611*H611</f>
        <v>0</v>
      </c>
      <c r="S611" s="208">
        <v>0</v>
      </c>
      <c r="T611" s="209">
        <f>S611*H611</f>
        <v>0</v>
      </c>
      <c r="AR611" s="15" t="s">
        <v>178</v>
      </c>
      <c r="AT611" s="15" t="s">
        <v>135</v>
      </c>
      <c r="AU611" s="15" t="s">
        <v>76</v>
      </c>
      <c r="AY611" s="15" t="s">
        <v>133</v>
      </c>
      <c r="BE611" s="210">
        <f>IF(N611="základní",J611,0)</f>
        <v>0</v>
      </c>
      <c r="BF611" s="210">
        <f>IF(N611="snížená",J611,0)</f>
        <v>0</v>
      </c>
      <c r="BG611" s="210">
        <f>IF(N611="zákl. přenesená",J611,0)</f>
        <v>0</v>
      </c>
      <c r="BH611" s="210">
        <f>IF(N611="sníž. přenesená",J611,0)</f>
        <v>0</v>
      </c>
      <c r="BI611" s="210">
        <f>IF(N611="nulová",J611,0)</f>
        <v>0</v>
      </c>
      <c r="BJ611" s="15" t="s">
        <v>140</v>
      </c>
      <c r="BK611" s="210">
        <f>ROUND(I611*H611,2)</f>
        <v>0</v>
      </c>
      <c r="BL611" s="15" t="s">
        <v>178</v>
      </c>
      <c r="BM611" s="15" t="s">
        <v>945</v>
      </c>
    </row>
    <row r="612" s="11" customFormat="1">
      <c r="B612" s="211"/>
      <c r="C612" s="212"/>
      <c r="D612" s="213" t="s">
        <v>141</v>
      </c>
      <c r="E612" s="214" t="s">
        <v>1</v>
      </c>
      <c r="F612" s="215" t="s">
        <v>946</v>
      </c>
      <c r="G612" s="212"/>
      <c r="H612" s="216">
        <v>237.71799999999999</v>
      </c>
      <c r="I612" s="217"/>
      <c r="J612" s="212"/>
      <c r="K612" s="212"/>
      <c r="L612" s="218"/>
      <c r="M612" s="219"/>
      <c r="N612" s="220"/>
      <c r="O612" s="220"/>
      <c r="P612" s="220"/>
      <c r="Q612" s="220"/>
      <c r="R612" s="220"/>
      <c r="S612" s="220"/>
      <c r="T612" s="221"/>
      <c r="AT612" s="222" t="s">
        <v>141</v>
      </c>
      <c r="AU612" s="222" t="s">
        <v>76</v>
      </c>
      <c r="AV612" s="11" t="s">
        <v>76</v>
      </c>
      <c r="AW612" s="11" t="s">
        <v>30</v>
      </c>
      <c r="AX612" s="11" t="s">
        <v>67</v>
      </c>
      <c r="AY612" s="222" t="s">
        <v>133</v>
      </c>
    </row>
    <row r="613" s="11" customFormat="1">
      <c r="B613" s="211"/>
      <c r="C613" s="212"/>
      <c r="D613" s="213" t="s">
        <v>141</v>
      </c>
      <c r="E613" s="214" t="s">
        <v>1</v>
      </c>
      <c r="F613" s="215" t="s">
        <v>947</v>
      </c>
      <c r="G613" s="212"/>
      <c r="H613" s="216">
        <v>35.042000000000002</v>
      </c>
      <c r="I613" s="217"/>
      <c r="J613" s="212"/>
      <c r="K613" s="212"/>
      <c r="L613" s="218"/>
      <c r="M613" s="219"/>
      <c r="N613" s="220"/>
      <c r="O613" s="220"/>
      <c r="P613" s="220"/>
      <c r="Q613" s="220"/>
      <c r="R613" s="220"/>
      <c r="S613" s="220"/>
      <c r="T613" s="221"/>
      <c r="AT613" s="222" t="s">
        <v>141</v>
      </c>
      <c r="AU613" s="222" t="s">
        <v>76</v>
      </c>
      <c r="AV613" s="11" t="s">
        <v>76</v>
      </c>
      <c r="AW613" s="11" t="s">
        <v>30</v>
      </c>
      <c r="AX613" s="11" t="s">
        <v>67</v>
      </c>
      <c r="AY613" s="222" t="s">
        <v>133</v>
      </c>
    </row>
    <row r="614" s="12" customFormat="1">
      <c r="B614" s="223"/>
      <c r="C614" s="224"/>
      <c r="D614" s="213" t="s">
        <v>141</v>
      </c>
      <c r="E614" s="225" t="s">
        <v>1</v>
      </c>
      <c r="F614" s="226" t="s">
        <v>148</v>
      </c>
      <c r="G614" s="224"/>
      <c r="H614" s="227">
        <v>272.75999999999999</v>
      </c>
      <c r="I614" s="228"/>
      <c r="J614" s="224"/>
      <c r="K614" s="224"/>
      <c r="L614" s="229"/>
      <c r="M614" s="230"/>
      <c r="N614" s="231"/>
      <c r="O614" s="231"/>
      <c r="P614" s="231"/>
      <c r="Q614" s="231"/>
      <c r="R614" s="231"/>
      <c r="S614" s="231"/>
      <c r="T614" s="232"/>
      <c r="AT614" s="233" t="s">
        <v>141</v>
      </c>
      <c r="AU614" s="233" t="s">
        <v>76</v>
      </c>
      <c r="AV614" s="12" t="s">
        <v>140</v>
      </c>
      <c r="AW614" s="12" t="s">
        <v>30</v>
      </c>
      <c r="AX614" s="12" t="s">
        <v>74</v>
      </c>
      <c r="AY614" s="233" t="s">
        <v>133</v>
      </c>
    </row>
    <row r="615" s="1" customFormat="1" ht="16.5" customHeight="1">
      <c r="B615" s="36"/>
      <c r="C615" s="234" t="s">
        <v>567</v>
      </c>
      <c r="D615" s="234" t="s">
        <v>162</v>
      </c>
      <c r="E615" s="235" t="s">
        <v>948</v>
      </c>
      <c r="F615" s="236" t="s">
        <v>949</v>
      </c>
      <c r="G615" s="237" t="s">
        <v>197</v>
      </c>
      <c r="H615" s="238">
        <v>313.67399999999998</v>
      </c>
      <c r="I615" s="239"/>
      <c r="J615" s="240">
        <f>ROUND(I615*H615,2)</f>
        <v>0</v>
      </c>
      <c r="K615" s="236" t="s">
        <v>139</v>
      </c>
      <c r="L615" s="241"/>
      <c r="M615" s="242" t="s">
        <v>1</v>
      </c>
      <c r="N615" s="243" t="s">
        <v>40</v>
      </c>
      <c r="O615" s="77"/>
      <c r="P615" s="208">
        <f>O615*H615</f>
        <v>0</v>
      </c>
      <c r="Q615" s="208">
        <v>0.0050000000000000001</v>
      </c>
      <c r="R615" s="208">
        <f>Q615*H615</f>
        <v>1.5683699999999998</v>
      </c>
      <c r="S615" s="208">
        <v>0</v>
      </c>
      <c r="T615" s="209">
        <f>S615*H615</f>
        <v>0</v>
      </c>
      <c r="AR615" s="15" t="s">
        <v>219</v>
      </c>
      <c r="AT615" s="15" t="s">
        <v>162</v>
      </c>
      <c r="AU615" s="15" t="s">
        <v>76</v>
      </c>
      <c r="AY615" s="15" t="s">
        <v>133</v>
      </c>
      <c r="BE615" s="210">
        <f>IF(N615="základní",J615,0)</f>
        <v>0</v>
      </c>
      <c r="BF615" s="210">
        <f>IF(N615="snížená",J615,0)</f>
        <v>0</v>
      </c>
      <c r="BG615" s="210">
        <f>IF(N615="zákl. přenesená",J615,0)</f>
        <v>0</v>
      </c>
      <c r="BH615" s="210">
        <f>IF(N615="sníž. přenesená",J615,0)</f>
        <v>0</v>
      </c>
      <c r="BI615" s="210">
        <f>IF(N615="nulová",J615,0)</f>
        <v>0</v>
      </c>
      <c r="BJ615" s="15" t="s">
        <v>140</v>
      </c>
      <c r="BK615" s="210">
        <f>ROUND(I615*H615,2)</f>
        <v>0</v>
      </c>
      <c r="BL615" s="15" t="s">
        <v>178</v>
      </c>
      <c r="BM615" s="15" t="s">
        <v>950</v>
      </c>
    </row>
    <row r="616" s="11" customFormat="1">
      <c r="B616" s="211"/>
      <c r="C616" s="212"/>
      <c r="D616" s="213" t="s">
        <v>141</v>
      </c>
      <c r="E616" s="214" t="s">
        <v>1</v>
      </c>
      <c r="F616" s="215" t="s">
        <v>951</v>
      </c>
      <c r="G616" s="212"/>
      <c r="H616" s="216">
        <v>313.67399999999998</v>
      </c>
      <c r="I616" s="217"/>
      <c r="J616" s="212"/>
      <c r="K616" s="212"/>
      <c r="L616" s="218"/>
      <c r="M616" s="219"/>
      <c r="N616" s="220"/>
      <c r="O616" s="220"/>
      <c r="P616" s="220"/>
      <c r="Q616" s="220"/>
      <c r="R616" s="220"/>
      <c r="S616" s="220"/>
      <c r="T616" s="221"/>
      <c r="AT616" s="222" t="s">
        <v>141</v>
      </c>
      <c r="AU616" s="222" t="s">
        <v>76</v>
      </c>
      <c r="AV616" s="11" t="s">
        <v>76</v>
      </c>
      <c r="AW616" s="11" t="s">
        <v>30</v>
      </c>
      <c r="AX616" s="11" t="s">
        <v>67</v>
      </c>
      <c r="AY616" s="222" t="s">
        <v>133</v>
      </c>
    </row>
    <row r="617" s="12" customFormat="1">
      <c r="B617" s="223"/>
      <c r="C617" s="224"/>
      <c r="D617" s="213" t="s">
        <v>141</v>
      </c>
      <c r="E617" s="225" t="s">
        <v>1</v>
      </c>
      <c r="F617" s="226" t="s">
        <v>148</v>
      </c>
      <c r="G617" s="224"/>
      <c r="H617" s="227">
        <v>313.67399999999998</v>
      </c>
      <c r="I617" s="228"/>
      <c r="J617" s="224"/>
      <c r="K617" s="224"/>
      <c r="L617" s="229"/>
      <c r="M617" s="230"/>
      <c r="N617" s="231"/>
      <c r="O617" s="231"/>
      <c r="P617" s="231"/>
      <c r="Q617" s="231"/>
      <c r="R617" s="231"/>
      <c r="S617" s="231"/>
      <c r="T617" s="232"/>
      <c r="AT617" s="233" t="s">
        <v>141</v>
      </c>
      <c r="AU617" s="233" t="s">
        <v>76</v>
      </c>
      <c r="AV617" s="12" t="s">
        <v>140</v>
      </c>
      <c r="AW617" s="12" t="s">
        <v>30</v>
      </c>
      <c r="AX617" s="12" t="s">
        <v>74</v>
      </c>
      <c r="AY617" s="233" t="s">
        <v>133</v>
      </c>
    </row>
    <row r="618" s="1" customFormat="1" ht="16.5" customHeight="1">
      <c r="B618" s="36"/>
      <c r="C618" s="234" t="s">
        <v>952</v>
      </c>
      <c r="D618" s="234" t="s">
        <v>162</v>
      </c>
      <c r="E618" s="235" t="s">
        <v>953</v>
      </c>
      <c r="F618" s="236" t="s">
        <v>954</v>
      </c>
      <c r="G618" s="237" t="s">
        <v>215</v>
      </c>
      <c r="H618" s="238">
        <v>2727</v>
      </c>
      <c r="I618" s="239"/>
      <c r="J618" s="240">
        <f>ROUND(I618*H618,2)</f>
        <v>0</v>
      </c>
      <c r="K618" s="236" t="s">
        <v>139</v>
      </c>
      <c r="L618" s="241"/>
      <c r="M618" s="242" t="s">
        <v>1</v>
      </c>
      <c r="N618" s="243" t="s">
        <v>40</v>
      </c>
      <c r="O618" s="77"/>
      <c r="P618" s="208">
        <f>O618*H618</f>
        <v>0</v>
      </c>
      <c r="Q618" s="208">
        <v>0</v>
      </c>
      <c r="R618" s="208">
        <f>Q618*H618</f>
        <v>0</v>
      </c>
      <c r="S618" s="208">
        <v>0</v>
      </c>
      <c r="T618" s="209">
        <f>S618*H618</f>
        <v>0</v>
      </c>
      <c r="AR618" s="15" t="s">
        <v>219</v>
      </c>
      <c r="AT618" s="15" t="s">
        <v>162</v>
      </c>
      <c r="AU618" s="15" t="s">
        <v>76</v>
      </c>
      <c r="AY618" s="15" t="s">
        <v>133</v>
      </c>
      <c r="BE618" s="210">
        <f>IF(N618="základní",J618,0)</f>
        <v>0</v>
      </c>
      <c r="BF618" s="210">
        <f>IF(N618="snížená",J618,0)</f>
        <v>0</v>
      </c>
      <c r="BG618" s="210">
        <f>IF(N618="zákl. přenesená",J618,0)</f>
        <v>0</v>
      </c>
      <c r="BH618" s="210">
        <f>IF(N618="sníž. přenesená",J618,0)</f>
        <v>0</v>
      </c>
      <c r="BI618" s="210">
        <f>IF(N618="nulová",J618,0)</f>
        <v>0</v>
      </c>
      <c r="BJ618" s="15" t="s">
        <v>140</v>
      </c>
      <c r="BK618" s="210">
        <f>ROUND(I618*H618,2)</f>
        <v>0</v>
      </c>
      <c r="BL618" s="15" t="s">
        <v>178</v>
      </c>
      <c r="BM618" s="15" t="s">
        <v>955</v>
      </c>
    </row>
    <row r="619" s="1" customFormat="1" ht="16.5" customHeight="1">
      <c r="B619" s="36"/>
      <c r="C619" s="234" t="s">
        <v>574</v>
      </c>
      <c r="D619" s="234" t="s">
        <v>162</v>
      </c>
      <c r="E619" s="235" t="s">
        <v>956</v>
      </c>
      <c r="F619" s="236" t="s">
        <v>957</v>
      </c>
      <c r="G619" s="237" t="s">
        <v>215</v>
      </c>
      <c r="H619" s="238">
        <v>1000</v>
      </c>
      <c r="I619" s="239"/>
      <c r="J619" s="240">
        <f>ROUND(I619*H619,2)</f>
        <v>0</v>
      </c>
      <c r="K619" s="236" t="s">
        <v>139</v>
      </c>
      <c r="L619" s="241"/>
      <c r="M619" s="242" t="s">
        <v>1</v>
      </c>
      <c r="N619" s="243" t="s">
        <v>40</v>
      </c>
      <c r="O619" s="77"/>
      <c r="P619" s="208">
        <f>O619*H619</f>
        <v>0</v>
      </c>
      <c r="Q619" s="208">
        <v>0</v>
      </c>
      <c r="R619" s="208">
        <f>Q619*H619</f>
        <v>0</v>
      </c>
      <c r="S619" s="208">
        <v>0</v>
      </c>
      <c r="T619" s="209">
        <f>S619*H619</f>
        <v>0</v>
      </c>
      <c r="AR619" s="15" t="s">
        <v>219</v>
      </c>
      <c r="AT619" s="15" t="s">
        <v>162</v>
      </c>
      <c r="AU619" s="15" t="s">
        <v>76</v>
      </c>
      <c r="AY619" s="15" t="s">
        <v>133</v>
      </c>
      <c r="BE619" s="210">
        <f>IF(N619="základní",J619,0)</f>
        <v>0</v>
      </c>
      <c r="BF619" s="210">
        <f>IF(N619="snížená",J619,0)</f>
        <v>0</v>
      </c>
      <c r="BG619" s="210">
        <f>IF(N619="zákl. přenesená",J619,0)</f>
        <v>0</v>
      </c>
      <c r="BH619" s="210">
        <f>IF(N619="sníž. přenesená",J619,0)</f>
        <v>0</v>
      </c>
      <c r="BI619" s="210">
        <f>IF(N619="nulová",J619,0)</f>
        <v>0</v>
      </c>
      <c r="BJ619" s="15" t="s">
        <v>140</v>
      </c>
      <c r="BK619" s="210">
        <f>ROUND(I619*H619,2)</f>
        <v>0</v>
      </c>
      <c r="BL619" s="15" t="s">
        <v>178</v>
      </c>
      <c r="BM619" s="15" t="s">
        <v>958</v>
      </c>
    </row>
    <row r="620" s="1" customFormat="1" ht="16.5" customHeight="1">
      <c r="B620" s="36"/>
      <c r="C620" s="199" t="s">
        <v>959</v>
      </c>
      <c r="D620" s="199" t="s">
        <v>135</v>
      </c>
      <c r="E620" s="200" t="s">
        <v>960</v>
      </c>
      <c r="F620" s="201" t="s">
        <v>961</v>
      </c>
      <c r="G620" s="202" t="s">
        <v>193</v>
      </c>
      <c r="H620" s="203">
        <v>31.640000000000001</v>
      </c>
      <c r="I620" s="204"/>
      <c r="J620" s="205">
        <f>ROUND(I620*H620,2)</f>
        <v>0</v>
      </c>
      <c r="K620" s="201" t="s">
        <v>139</v>
      </c>
      <c r="L620" s="41"/>
      <c r="M620" s="206" t="s">
        <v>1</v>
      </c>
      <c r="N620" s="207" t="s">
        <v>40</v>
      </c>
      <c r="O620" s="77"/>
      <c r="P620" s="208">
        <f>O620*H620</f>
        <v>0</v>
      </c>
      <c r="Q620" s="208">
        <v>0</v>
      </c>
      <c r="R620" s="208">
        <f>Q620*H620</f>
        <v>0</v>
      </c>
      <c r="S620" s="208">
        <v>0</v>
      </c>
      <c r="T620" s="209">
        <f>S620*H620</f>
        <v>0</v>
      </c>
      <c r="AR620" s="15" t="s">
        <v>178</v>
      </c>
      <c r="AT620" s="15" t="s">
        <v>135</v>
      </c>
      <c r="AU620" s="15" t="s">
        <v>76</v>
      </c>
      <c r="AY620" s="15" t="s">
        <v>133</v>
      </c>
      <c r="BE620" s="210">
        <f>IF(N620="základní",J620,0)</f>
        <v>0</v>
      </c>
      <c r="BF620" s="210">
        <f>IF(N620="snížená",J620,0)</f>
        <v>0</v>
      </c>
      <c r="BG620" s="210">
        <f>IF(N620="zákl. přenesená",J620,0)</f>
        <v>0</v>
      </c>
      <c r="BH620" s="210">
        <f>IF(N620="sníž. přenesená",J620,0)</f>
        <v>0</v>
      </c>
      <c r="BI620" s="210">
        <f>IF(N620="nulová",J620,0)</f>
        <v>0</v>
      </c>
      <c r="BJ620" s="15" t="s">
        <v>140</v>
      </c>
      <c r="BK620" s="210">
        <f>ROUND(I620*H620,2)</f>
        <v>0</v>
      </c>
      <c r="BL620" s="15" t="s">
        <v>178</v>
      </c>
      <c r="BM620" s="15" t="s">
        <v>962</v>
      </c>
    </row>
    <row r="621" s="11" customFormat="1">
      <c r="B621" s="211"/>
      <c r="C621" s="212"/>
      <c r="D621" s="213" t="s">
        <v>141</v>
      </c>
      <c r="E621" s="214" t="s">
        <v>1</v>
      </c>
      <c r="F621" s="215" t="s">
        <v>963</v>
      </c>
      <c r="G621" s="212"/>
      <c r="H621" s="216">
        <v>31.640000000000001</v>
      </c>
      <c r="I621" s="217"/>
      <c r="J621" s="212"/>
      <c r="K621" s="212"/>
      <c r="L621" s="218"/>
      <c r="M621" s="219"/>
      <c r="N621" s="220"/>
      <c r="O621" s="220"/>
      <c r="P621" s="220"/>
      <c r="Q621" s="220"/>
      <c r="R621" s="220"/>
      <c r="S621" s="220"/>
      <c r="T621" s="221"/>
      <c r="AT621" s="222" t="s">
        <v>141</v>
      </c>
      <c r="AU621" s="222" t="s">
        <v>76</v>
      </c>
      <c r="AV621" s="11" t="s">
        <v>76</v>
      </c>
      <c r="AW621" s="11" t="s">
        <v>30</v>
      </c>
      <c r="AX621" s="11" t="s">
        <v>67</v>
      </c>
      <c r="AY621" s="222" t="s">
        <v>133</v>
      </c>
    </row>
    <row r="622" s="12" customFormat="1">
      <c r="B622" s="223"/>
      <c r="C622" s="224"/>
      <c r="D622" s="213" t="s">
        <v>141</v>
      </c>
      <c r="E622" s="225" t="s">
        <v>1</v>
      </c>
      <c r="F622" s="226" t="s">
        <v>148</v>
      </c>
      <c r="G622" s="224"/>
      <c r="H622" s="227">
        <v>31.640000000000001</v>
      </c>
      <c r="I622" s="228"/>
      <c r="J622" s="224"/>
      <c r="K622" s="224"/>
      <c r="L622" s="229"/>
      <c r="M622" s="230"/>
      <c r="N622" s="231"/>
      <c r="O622" s="231"/>
      <c r="P622" s="231"/>
      <c r="Q622" s="231"/>
      <c r="R622" s="231"/>
      <c r="S622" s="231"/>
      <c r="T622" s="232"/>
      <c r="AT622" s="233" t="s">
        <v>141</v>
      </c>
      <c r="AU622" s="233" t="s">
        <v>76</v>
      </c>
      <c r="AV622" s="12" t="s">
        <v>140</v>
      </c>
      <c r="AW622" s="12" t="s">
        <v>30</v>
      </c>
      <c r="AX622" s="12" t="s">
        <v>74</v>
      </c>
      <c r="AY622" s="233" t="s">
        <v>133</v>
      </c>
    </row>
    <row r="623" s="1" customFormat="1" ht="16.5" customHeight="1">
      <c r="B623" s="36"/>
      <c r="C623" s="234" t="s">
        <v>579</v>
      </c>
      <c r="D623" s="234" t="s">
        <v>162</v>
      </c>
      <c r="E623" s="235" t="s">
        <v>964</v>
      </c>
      <c r="F623" s="236" t="s">
        <v>965</v>
      </c>
      <c r="G623" s="237" t="s">
        <v>193</v>
      </c>
      <c r="H623" s="238">
        <v>33.222000000000001</v>
      </c>
      <c r="I623" s="239"/>
      <c r="J623" s="240">
        <f>ROUND(I623*H623,2)</f>
        <v>0</v>
      </c>
      <c r="K623" s="236" t="s">
        <v>139</v>
      </c>
      <c r="L623" s="241"/>
      <c r="M623" s="242" t="s">
        <v>1</v>
      </c>
      <c r="N623" s="243" t="s">
        <v>40</v>
      </c>
      <c r="O623" s="77"/>
      <c r="P623" s="208">
        <f>O623*H623</f>
        <v>0</v>
      </c>
      <c r="Q623" s="208">
        <v>0.00040000000000000002</v>
      </c>
      <c r="R623" s="208">
        <f>Q623*H623</f>
        <v>0.013288800000000002</v>
      </c>
      <c r="S623" s="208">
        <v>0</v>
      </c>
      <c r="T623" s="209">
        <f>S623*H623</f>
        <v>0</v>
      </c>
      <c r="AR623" s="15" t="s">
        <v>219</v>
      </c>
      <c r="AT623" s="15" t="s">
        <v>162</v>
      </c>
      <c r="AU623" s="15" t="s">
        <v>76</v>
      </c>
      <c r="AY623" s="15" t="s">
        <v>133</v>
      </c>
      <c r="BE623" s="210">
        <f>IF(N623="základní",J623,0)</f>
        <v>0</v>
      </c>
      <c r="BF623" s="210">
        <f>IF(N623="snížená",J623,0)</f>
        <v>0</v>
      </c>
      <c r="BG623" s="210">
        <f>IF(N623="zákl. přenesená",J623,0)</f>
        <v>0</v>
      </c>
      <c r="BH623" s="210">
        <f>IF(N623="sníž. přenesená",J623,0)</f>
        <v>0</v>
      </c>
      <c r="BI623" s="210">
        <f>IF(N623="nulová",J623,0)</f>
        <v>0</v>
      </c>
      <c r="BJ623" s="15" t="s">
        <v>140</v>
      </c>
      <c r="BK623" s="210">
        <f>ROUND(I623*H623,2)</f>
        <v>0</v>
      </c>
      <c r="BL623" s="15" t="s">
        <v>178</v>
      </c>
      <c r="BM623" s="15" t="s">
        <v>966</v>
      </c>
    </row>
    <row r="624" s="11" customFormat="1">
      <c r="B624" s="211"/>
      <c r="C624" s="212"/>
      <c r="D624" s="213" t="s">
        <v>141</v>
      </c>
      <c r="E624" s="214" t="s">
        <v>1</v>
      </c>
      <c r="F624" s="215" t="s">
        <v>967</v>
      </c>
      <c r="G624" s="212"/>
      <c r="H624" s="216">
        <v>33.222000000000001</v>
      </c>
      <c r="I624" s="217"/>
      <c r="J624" s="212"/>
      <c r="K624" s="212"/>
      <c r="L624" s="218"/>
      <c r="M624" s="219"/>
      <c r="N624" s="220"/>
      <c r="O624" s="220"/>
      <c r="P624" s="220"/>
      <c r="Q624" s="220"/>
      <c r="R624" s="220"/>
      <c r="S624" s="220"/>
      <c r="T624" s="221"/>
      <c r="AT624" s="222" t="s">
        <v>141</v>
      </c>
      <c r="AU624" s="222" t="s">
        <v>76</v>
      </c>
      <c r="AV624" s="11" t="s">
        <v>76</v>
      </c>
      <c r="AW624" s="11" t="s">
        <v>30</v>
      </c>
      <c r="AX624" s="11" t="s">
        <v>67</v>
      </c>
      <c r="AY624" s="222" t="s">
        <v>133</v>
      </c>
    </row>
    <row r="625" s="12" customFormat="1">
      <c r="B625" s="223"/>
      <c r="C625" s="224"/>
      <c r="D625" s="213" t="s">
        <v>141</v>
      </c>
      <c r="E625" s="225" t="s">
        <v>1</v>
      </c>
      <c r="F625" s="226" t="s">
        <v>148</v>
      </c>
      <c r="G625" s="224"/>
      <c r="H625" s="227">
        <v>33.222000000000001</v>
      </c>
      <c r="I625" s="228"/>
      <c r="J625" s="224"/>
      <c r="K625" s="224"/>
      <c r="L625" s="229"/>
      <c r="M625" s="230"/>
      <c r="N625" s="231"/>
      <c r="O625" s="231"/>
      <c r="P625" s="231"/>
      <c r="Q625" s="231"/>
      <c r="R625" s="231"/>
      <c r="S625" s="231"/>
      <c r="T625" s="232"/>
      <c r="AT625" s="233" t="s">
        <v>141</v>
      </c>
      <c r="AU625" s="233" t="s">
        <v>76</v>
      </c>
      <c r="AV625" s="12" t="s">
        <v>140</v>
      </c>
      <c r="AW625" s="12" t="s">
        <v>30</v>
      </c>
      <c r="AX625" s="12" t="s">
        <v>74</v>
      </c>
      <c r="AY625" s="233" t="s">
        <v>133</v>
      </c>
    </row>
    <row r="626" s="1" customFormat="1" ht="16.5" customHeight="1">
      <c r="B626" s="36"/>
      <c r="C626" s="234" t="s">
        <v>968</v>
      </c>
      <c r="D626" s="234" t="s">
        <v>162</v>
      </c>
      <c r="E626" s="235" t="s">
        <v>969</v>
      </c>
      <c r="F626" s="236" t="s">
        <v>970</v>
      </c>
      <c r="G626" s="237" t="s">
        <v>193</v>
      </c>
      <c r="H626" s="238">
        <v>33.222000000000001</v>
      </c>
      <c r="I626" s="239"/>
      <c r="J626" s="240">
        <f>ROUND(I626*H626,2)</f>
        <v>0</v>
      </c>
      <c r="K626" s="236" t="s">
        <v>139</v>
      </c>
      <c r="L626" s="241"/>
      <c r="M626" s="242" t="s">
        <v>1</v>
      </c>
      <c r="N626" s="243" t="s">
        <v>40</v>
      </c>
      <c r="O626" s="77"/>
      <c r="P626" s="208">
        <f>O626*H626</f>
        <v>0</v>
      </c>
      <c r="Q626" s="208">
        <v>0.00048000000000000001</v>
      </c>
      <c r="R626" s="208">
        <f>Q626*H626</f>
        <v>0.015946560000000002</v>
      </c>
      <c r="S626" s="208">
        <v>0</v>
      </c>
      <c r="T626" s="209">
        <f>S626*H626</f>
        <v>0</v>
      </c>
      <c r="AR626" s="15" t="s">
        <v>219</v>
      </c>
      <c r="AT626" s="15" t="s">
        <v>162</v>
      </c>
      <c r="AU626" s="15" t="s">
        <v>76</v>
      </c>
      <c r="AY626" s="15" t="s">
        <v>133</v>
      </c>
      <c r="BE626" s="210">
        <f>IF(N626="základní",J626,0)</f>
        <v>0</v>
      </c>
      <c r="BF626" s="210">
        <f>IF(N626="snížená",J626,0)</f>
        <v>0</v>
      </c>
      <c r="BG626" s="210">
        <f>IF(N626="zákl. přenesená",J626,0)</f>
        <v>0</v>
      </c>
      <c r="BH626" s="210">
        <f>IF(N626="sníž. přenesená",J626,0)</f>
        <v>0</v>
      </c>
      <c r="BI626" s="210">
        <f>IF(N626="nulová",J626,0)</f>
        <v>0</v>
      </c>
      <c r="BJ626" s="15" t="s">
        <v>140</v>
      </c>
      <c r="BK626" s="210">
        <f>ROUND(I626*H626,2)</f>
        <v>0</v>
      </c>
      <c r="BL626" s="15" t="s">
        <v>178</v>
      </c>
      <c r="BM626" s="15" t="s">
        <v>971</v>
      </c>
    </row>
    <row r="627" s="1" customFormat="1" ht="16.5" customHeight="1">
      <c r="B627" s="36"/>
      <c r="C627" s="234" t="s">
        <v>584</v>
      </c>
      <c r="D627" s="234" t="s">
        <v>162</v>
      </c>
      <c r="E627" s="235" t="s">
        <v>972</v>
      </c>
      <c r="F627" s="236" t="s">
        <v>973</v>
      </c>
      <c r="G627" s="237" t="s">
        <v>215</v>
      </c>
      <c r="H627" s="238">
        <v>3</v>
      </c>
      <c r="I627" s="239"/>
      <c r="J627" s="240">
        <f>ROUND(I627*H627,2)</f>
        <v>0</v>
      </c>
      <c r="K627" s="236" t="s">
        <v>139</v>
      </c>
      <c r="L627" s="241"/>
      <c r="M627" s="242" t="s">
        <v>1</v>
      </c>
      <c r="N627" s="243" t="s">
        <v>40</v>
      </c>
      <c r="O627" s="77"/>
      <c r="P627" s="208">
        <f>O627*H627</f>
        <v>0</v>
      </c>
      <c r="Q627" s="208">
        <v>0.00050000000000000001</v>
      </c>
      <c r="R627" s="208">
        <f>Q627*H627</f>
        <v>0.0015</v>
      </c>
      <c r="S627" s="208">
        <v>0</v>
      </c>
      <c r="T627" s="209">
        <f>S627*H627</f>
        <v>0</v>
      </c>
      <c r="AR627" s="15" t="s">
        <v>219</v>
      </c>
      <c r="AT627" s="15" t="s">
        <v>162</v>
      </c>
      <c r="AU627" s="15" t="s">
        <v>76</v>
      </c>
      <c r="AY627" s="15" t="s">
        <v>133</v>
      </c>
      <c r="BE627" s="210">
        <f>IF(N627="základní",J627,0)</f>
        <v>0</v>
      </c>
      <c r="BF627" s="210">
        <f>IF(N627="snížená",J627,0)</f>
        <v>0</v>
      </c>
      <c r="BG627" s="210">
        <f>IF(N627="zákl. přenesená",J627,0)</f>
        <v>0</v>
      </c>
      <c r="BH627" s="210">
        <f>IF(N627="sníž. přenesená",J627,0)</f>
        <v>0</v>
      </c>
      <c r="BI627" s="210">
        <f>IF(N627="nulová",J627,0)</f>
        <v>0</v>
      </c>
      <c r="BJ627" s="15" t="s">
        <v>140</v>
      </c>
      <c r="BK627" s="210">
        <f>ROUND(I627*H627,2)</f>
        <v>0</v>
      </c>
      <c r="BL627" s="15" t="s">
        <v>178</v>
      </c>
      <c r="BM627" s="15" t="s">
        <v>974</v>
      </c>
    </row>
    <row r="628" s="1" customFormat="1" ht="16.5" customHeight="1">
      <c r="B628" s="36"/>
      <c r="C628" s="199" t="s">
        <v>975</v>
      </c>
      <c r="D628" s="199" t="s">
        <v>135</v>
      </c>
      <c r="E628" s="200" t="s">
        <v>976</v>
      </c>
      <c r="F628" s="201" t="s">
        <v>977</v>
      </c>
      <c r="G628" s="202" t="s">
        <v>193</v>
      </c>
      <c r="H628" s="203">
        <v>32.799999999999997</v>
      </c>
      <c r="I628" s="204"/>
      <c r="J628" s="205">
        <f>ROUND(I628*H628,2)</f>
        <v>0</v>
      </c>
      <c r="K628" s="201" t="s">
        <v>139</v>
      </c>
      <c r="L628" s="41"/>
      <c r="M628" s="206" t="s">
        <v>1</v>
      </c>
      <c r="N628" s="207" t="s">
        <v>40</v>
      </c>
      <c r="O628" s="77"/>
      <c r="P628" s="208">
        <f>O628*H628</f>
        <v>0</v>
      </c>
      <c r="Q628" s="208">
        <v>0</v>
      </c>
      <c r="R628" s="208">
        <f>Q628*H628</f>
        <v>0</v>
      </c>
      <c r="S628" s="208">
        <v>0</v>
      </c>
      <c r="T628" s="209">
        <f>S628*H628</f>
        <v>0</v>
      </c>
      <c r="AR628" s="15" t="s">
        <v>178</v>
      </c>
      <c r="AT628" s="15" t="s">
        <v>135</v>
      </c>
      <c r="AU628" s="15" t="s">
        <v>76</v>
      </c>
      <c r="AY628" s="15" t="s">
        <v>133</v>
      </c>
      <c r="BE628" s="210">
        <f>IF(N628="základní",J628,0)</f>
        <v>0</v>
      </c>
      <c r="BF628" s="210">
        <f>IF(N628="snížená",J628,0)</f>
        <v>0</v>
      </c>
      <c r="BG628" s="210">
        <f>IF(N628="zákl. přenesená",J628,0)</f>
        <v>0</v>
      </c>
      <c r="BH628" s="210">
        <f>IF(N628="sníž. přenesená",J628,0)</f>
        <v>0</v>
      </c>
      <c r="BI628" s="210">
        <f>IF(N628="nulová",J628,0)</f>
        <v>0</v>
      </c>
      <c r="BJ628" s="15" t="s">
        <v>140</v>
      </c>
      <c r="BK628" s="210">
        <f>ROUND(I628*H628,2)</f>
        <v>0</v>
      </c>
      <c r="BL628" s="15" t="s">
        <v>178</v>
      </c>
      <c r="BM628" s="15" t="s">
        <v>978</v>
      </c>
    </row>
    <row r="629" s="11" customFormat="1">
      <c r="B629" s="211"/>
      <c r="C629" s="212"/>
      <c r="D629" s="213" t="s">
        <v>141</v>
      </c>
      <c r="E629" s="214" t="s">
        <v>1</v>
      </c>
      <c r="F629" s="215" t="s">
        <v>979</v>
      </c>
      <c r="G629" s="212"/>
      <c r="H629" s="216">
        <v>11.800000000000001</v>
      </c>
      <c r="I629" s="217"/>
      <c r="J629" s="212"/>
      <c r="K629" s="212"/>
      <c r="L629" s="218"/>
      <c r="M629" s="219"/>
      <c r="N629" s="220"/>
      <c r="O629" s="220"/>
      <c r="P629" s="220"/>
      <c r="Q629" s="220"/>
      <c r="R629" s="220"/>
      <c r="S629" s="220"/>
      <c r="T629" s="221"/>
      <c r="AT629" s="222" t="s">
        <v>141</v>
      </c>
      <c r="AU629" s="222" t="s">
        <v>76</v>
      </c>
      <c r="AV629" s="11" t="s">
        <v>76</v>
      </c>
      <c r="AW629" s="11" t="s">
        <v>30</v>
      </c>
      <c r="AX629" s="11" t="s">
        <v>67</v>
      </c>
      <c r="AY629" s="222" t="s">
        <v>133</v>
      </c>
    </row>
    <row r="630" s="11" customFormat="1">
      <c r="B630" s="211"/>
      <c r="C630" s="212"/>
      <c r="D630" s="213" t="s">
        <v>141</v>
      </c>
      <c r="E630" s="214" t="s">
        <v>1</v>
      </c>
      <c r="F630" s="215" t="s">
        <v>980</v>
      </c>
      <c r="G630" s="212"/>
      <c r="H630" s="216">
        <v>14.800000000000001</v>
      </c>
      <c r="I630" s="217"/>
      <c r="J630" s="212"/>
      <c r="K630" s="212"/>
      <c r="L630" s="218"/>
      <c r="M630" s="219"/>
      <c r="N630" s="220"/>
      <c r="O630" s="220"/>
      <c r="P630" s="220"/>
      <c r="Q630" s="220"/>
      <c r="R630" s="220"/>
      <c r="S630" s="220"/>
      <c r="T630" s="221"/>
      <c r="AT630" s="222" t="s">
        <v>141</v>
      </c>
      <c r="AU630" s="222" t="s">
        <v>76</v>
      </c>
      <c r="AV630" s="11" t="s">
        <v>76</v>
      </c>
      <c r="AW630" s="11" t="s">
        <v>30</v>
      </c>
      <c r="AX630" s="11" t="s">
        <v>67</v>
      </c>
      <c r="AY630" s="222" t="s">
        <v>133</v>
      </c>
    </row>
    <row r="631" s="11" customFormat="1">
      <c r="B631" s="211"/>
      <c r="C631" s="212"/>
      <c r="D631" s="213" t="s">
        <v>141</v>
      </c>
      <c r="E631" s="214" t="s">
        <v>1</v>
      </c>
      <c r="F631" s="215" t="s">
        <v>981</v>
      </c>
      <c r="G631" s="212"/>
      <c r="H631" s="216">
        <v>6.2000000000000002</v>
      </c>
      <c r="I631" s="217"/>
      <c r="J631" s="212"/>
      <c r="K631" s="212"/>
      <c r="L631" s="218"/>
      <c r="M631" s="219"/>
      <c r="N631" s="220"/>
      <c r="O631" s="220"/>
      <c r="P631" s="220"/>
      <c r="Q631" s="220"/>
      <c r="R631" s="220"/>
      <c r="S631" s="220"/>
      <c r="T631" s="221"/>
      <c r="AT631" s="222" t="s">
        <v>141</v>
      </c>
      <c r="AU631" s="222" t="s">
        <v>76</v>
      </c>
      <c r="AV631" s="11" t="s">
        <v>76</v>
      </c>
      <c r="AW631" s="11" t="s">
        <v>30</v>
      </c>
      <c r="AX631" s="11" t="s">
        <v>67</v>
      </c>
      <c r="AY631" s="222" t="s">
        <v>133</v>
      </c>
    </row>
    <row r="632" s="12" customFormat="1">
      <c r="B632" s="223"/>
      <c r="C632" s="224"/>
      <c r="D632" s="213" t="s">
        <v>141</v>
      </c>
      <c r="E632" s="225" t="s">
        <v>1</v>
      </c>
      <c r="F632" s="226" t="s">
        <v>148</v>
      </c>
      <c r="G632" s="224"/>
      <c r="H632" s="227">
        <v>32.799999999999997</v>
      </c>
      <c r="I632" s="228"/>
      <c r="J632" s="224"/>
      <c r="K632" s="224"/>
      <c r="L632" s="229"/>
      <c r="M632" s="230"/>
      <c r="N632" s="231"/>
      <c r="O632" s="231"/>
      <c r="P632" s="231"/>
      <c r="Q632" s="231"/>
      <c r="R632" s="231"/>
      <c r="S632" s="231"/>
      <c r="T632" s="232"/>
      <c r="AT632" s="233" t="s">
        <v>141</v>
      </c>
      <c r="AU632" s="233" t="s">
        <v>76</v>
      </c>
      <c r="AV632" s="12" t="s">
        <v>140</v>
      </c>
      <c r="AW632" s="12" t="s">
        <v>30</v>
      </c>
      <c r="AX632" s="12" t="s">
        <v>74</v>
      </c>
      <c r="AY632" s="233" t="s">
        <v>133</v>
      </c>
    </row>
    <row r="633" s="1" customFormat="1" ht="16.5" customHeight="1">
      <c r="B633" s="36"/>
      <c r="C633" s="234" t="s">
        <v>588</v>
      </c>
      <c r="D633" s="234" t="s">
        <v>162</v>
      </c>
      <c r="E633" s="235" t="s">
        <v>982</v>
      </c>
      <c r="F633" s="236" t="s">
        <v>983</v>
      </c>
      <c r="G633" s="237" t="s">
        <v>193</v>
      </c>
      <c r="H633" s="238">
        <v>29.260000000000002</v>
      </c>
      <c r="I633" s="239"/>
      <c r="J633" s="240">
        <f>ROUND(I633*H633,2)</f>
        <v>0</v>
      </c>
      <c r="K633" s="236" t="s">
        <v>1</v>
      </c>
      <c r="L633" s="241"/>
      <c r="M633" s="242" t="s">
        <v>1</v>
      </c>
      <c r="N633" s="243" t="s">
        <v>40</v>
      </c>
      <c r="O633" s="77"/>
      <c r="P633" s="208">
        <f>O633*H633</f>
        <v>0</v>
      </c>
      <c r="Q633" s="208">
        <v>0</v>
      </c>
      <c r="R633" s="208">
        <f>Q633*H633</f>
        <v>0</v>
      </c>
      <c r="S633" s="208">
        <v>0</v>
      </c>
      <c r="T633" s="209">
        <f>S633*H633</f>
        <v>0</v>
      </c>
      <c r="AR633" s="15" t="s">
        <v>219</v>
      </c>
      <c r="AT633" s="15" t="s">
        <v>162</v>
      </c>
      <c r="AU633" s="15" t="s">
        <v>76</v>
      </c>
      <c r="AY633" s="15" t="s">
        <v>133</v>
      </c>
      <c r="BE633" s="210">
        <f>IF(N633="základní",J633,0)</f>
        <v>0</v>
      </c>
      <c r="BF633" s="210">
        <f>IF(N633="snížená",J633,0)</f>
        <v>0</v>
      </c>
      <c r="BG633" s="210">
        <f>IF(N633="zákl. přenesená",J633,0)</f>
        <v>0</v>
      </c>
      <c r="BH633" s="210">
        <f>IF(N633="sníž. přenesená",J633,0)</f>
        <v>0</v>
      </c>
      <c r="BI633" s="210">
        <f>IF(N633="nulová",J633,0)</f>
        <v>0</v>
      </c>
      <c r="BJ633" s="15" t="s">
        <v>140</v>
      </c>
      <c r="BK633" s="210">
        <f>ROUND(I633*H633,2)</f>
        <v>0</v>
      </c>
      <c r="BL633" s="15" t="s">
        <v>178</v>
      </c>
      <c r="BM633" s="15" t="s">
        <v>984</v>
      </c>
    </row>
    <row r="634" s="1" customFormat="1">
      <c r="B634" s="36"/>
      <c r="C634" s="37"/>
      <c r="D634" s="213" t="s">
        <v>699</v>
      </c>
      <c r="E634" s="37"/>
      <c r="F634" s="254" t="s">
        <v>985</v>
      </c>
      <c r="G634" s="37"/>
      <c r="H634" s="37"/>
      <c r="I634" s="125"/>
      <c r="J634" s="37"/>
      <c r="K634" s="37"/>
      <c r="L634" s="41"/>
      <c r="M634" s="255"/>
      <c r="N634" s="77"/>
      <c r="O634" s="77"/>
      <c r="P634" s="77"/>
      <c r="Q634" s="77"/>
      <c r="R634" s="77"/>
      <c r="S634" s="77"/>
      <c r="T634" s="78"/>
      <c r="AT634" s="15" t="s">
        <v>699</v>
      </c>
      <c r="AU634" s="15" t="s">
        <v>76</v>
      </c>
    </row>
    <row r="635" s="11" customFormat="1">
      <c r="B635" s="211"/>
      <c r="C635" s="212"/>
      <c r="D635" s="213" t="s">
        <v>141</v>
      </c>
      <c r="E635" s="214" t="s">
        <v>1</v>
      </c>
      <c r="F635" s="215" t="s">
        <v>986</v>
      </c>
      <c r="G635" s="212"/>
      <c r="H635" s="216">
        <v>11.800000000000001</v>
      </c>
      <c r="I635" s="217"/>
      <c r="J635" s="212"/>
      <c r="K635" s="212"/>
      <c r="L635" s="218"/>
      <c r="M635" s="219"/>
      <c r="N635" s="220"/>
      <c r="O635" s="220"/>
      <c r="P635" s="220"/>
      <c r="Q635" s="220"/>
      <c r="R635" s="220"/>
      <c r="S635" s="220"/>
      <c r="T635" s="221"/>
      <c r="AT635" s="222" t="s">
        <v>141</v>
      </c>
      <c r="AU635" s="222" t="s">
        <v>76</v>
      </c>
      <c r="AV635" s="11" t="s">
        <v>76</v>
      </c>
      <c r="AW635" s="11" t="s">
        <v>30</v>
      </c>
      <c r="AX635" s="11" t="s">
        <v>67</v>
      </c>
      <c r="AY635" s="222" t="s">
        <v>133</v>
      </c>
    </row>
    <row r="636" s="11" customFormat="1">
      <c r="B636" s="211"/>
      <c r="C636" s="212"/>
      <c r="D636" s="213" t="s">
        <v>141</v>
      </c>
      <c r="E636" s="214" t="s">
        <v>1</v>
      </c>
      <c r="F636" s="215" t="s">
        <v>987</v>
      </c>
      <c r="G636" s="212"/>
      <c r="H636" s="216">
        <v>14.800000000000001</v>
      </c>
      <c r="I636" s="217"/>
      <c r="J636" s="212"/>
      <c r="K636" s="212"/>
      <c r="L636" s="218"/>
      <c r="M636" s="219"/>
      <c r="N636" s="220"/>
      <c r="O636" s="220"/>
      <c r="P636" s="220"/>
      <c r="Q636" s="220"/>
      <c r="R636" s="220"/>
      <c r="S636" s="220"/>
      <c r="T636" s="221"/>
      <c r="AT636" s="222" t="s">
        <v>141</v>
      </c>
      <c r="AU636" s="222" t="s">
        <v>76</v>
      </c>
      <c r="AV636" s="11" t="s">
        <v>76</v>
      </c>
      <c r="AW636" s="11" t="s">
        <v>30</v>
      </c>
      <c r="AX636" s="11" t="s">
        <v>67</v>
      </c>
      <c r="AY636" s="222" t="s">
        <v>133</v>
      </c>
    </row>
    <row r="637" s="12" customFormat="1">
      <c r="B637" s="223"/>
      <c r="C637" s="224"/>
      <c r="D637" s="213" t="s">
        <v>141</v>
      </c>
      <c r="E637" s="225" t="s">
        <v>1</v>
      </c>
      <c r="F637" s="226" t="s">
        <v>148</v>
      </c>
      <c r="G637" s="224"/>
      <c r="H637" s="227">
        <v>26.600000000000001</v>
      </c>
      <c r="I637" s="228"/>
      <c r="J637" s="224"/>
      <c r="K637" s="224"/>
      <c r="L637" s="229"/>
      <c r="M637" s="230"/>
      <c r="N637" s="231"/>
      <c r="O637" s="231"/>
      <c r="P637" s="231"/>
      <c r="Q637" s="231"/>
      <c r="R637" s="231"/>
      <c r="S637" s="231"/>
      <c r="T637" s="232"/>
      <c r="AT637" s="233" t="s">
        <v>141</v>
      </c>
      <c r="AU637" s="233" t="s">
        <v>76</v>
      </c>
      <c r="AV637" s="12" t="s">
        <v>140</v>
      </c>
      <c r="AW637" s="12" t="s">
        <v>30</v>
      </c>
      <c r="AX637" s="12" t="s">
        <v>67</v>
      </c>
      <c r="AY637" s="233" t="s">
        <v>133</v>
      </c>
    </row>
    <row r="638" s="11" customFormat="1">
      <c r="B638" s="211"/>
      <c r="C638" s="212"/>
      <c r="D638" s="213" t="s">
        <v>141</v>
      </c>
      <c r="E638" s="214" t="s">
        <v>1</v>
      </c>
      <c r="F638" s="215" t="s">
        <v>988</v>
      </c>
      <c r="G638" s="212"/>
      <c r="H638" s="216">
        <v>29.260000000000002</v>
      </c>
      <c r="I638" s="217"/>
      <c r="J638" s="212"/>
      <c r="K638" s="212"/>
      <c r="L638" s="218"/>
      <c r="M638" s="219"/>
      <c r="N638" s="220"/>
      <c r="O638" s="220"/>
      <c r="P638" s="220"/>
      <c r="Q638" s="220"/>
      <c r="R638" s="220"/>
      <c r="S638" s="220"/>
      <c r="T638" s="221"/>
      <c r="AT638" s="222" t="s">
        <v>141</v>
      </c>
      <c r="AU638" s="222" t="s">
        <v>76</v>
      </c>
      <c r="AV638" s="11" t="s">
        <v>76</v>
      </c>
      <c r="AW638" s="11" t="s">
        <v>30</v>
      </c>
      <c r="AX638" s="11" t="s">
        <v>67</v>
      </c>
      <c r="AY638" s="222" t="s">
        <v>133</v>
      </c>
    </row>
    <row r="639" s="12" customFormat="1">
      <c r="B639" s="223"/>
      <c r="C639" s="224"/>
      <c r="D639" s="213" t="s">
        <v>141</v>
      </c>
      <c r="E639" s="225" t="s">
        <v>1</v>
      </c>
      <c r="F639" s="226" t="s">
        <v>148</v>
      </c>
      <c r="G639" s="224"/>
      <c r="H639" s="227">
        <v>29.260000000000002</v>
      </c>
      <c r="I639" s="228"/>
      <c r="J639" s="224"/>
      <c r="K639" s="224"/>
      <c r="L639" s="229"/>
      <c r="M639" s="230"/>
      <c r="N639" s="231"/>
      <c r="O639" s="231"/>
      <c r="P639" s="231"/>
      <c r="Q639" s="231"/>
      <c r="R639" s="231"/>
      <c r="S639" s="231"/>
      <c r="T639" s="232"/>
      <c r="AT639" s="233" t="s">
        <v>141</v>
      </c>
      <c r="AU639" s="233" t="s">
        <v>76</v>
      </c>
      <c r="AV639" s="12" t="s">
        <v>140</v>
      </c>
      <c r="AW639" s="12" t="s">
        <v>30</v>
      </c>
      <c r="AX639" s="12" t="s">
        <v>74</v>
      </c>
      <c r="AY639" s="233" t="s">
        <v>133</v>
      </c>
    </row>
    <row r="640" s="1" customFormat="1" ht="16.5" customHeight="1">
      <c r="B640" s="36"/>
      <c r="C640" s="234" t="s">
        <v>989</v>
      </c>
      <c r="D640" s="234" t="s">
        <v>162</v>
      </c>
      <c r="E640" s="235" t="s">
        <v>990</v>
      </c>
      <c r="F640" s="236" t="s">
        <v>991</v>
      </c>
      <c r="G640" s="237" t="s">
        <v>193</v>
      </c>
      <c r="H640" s="238">
        <v>6.8200000000000003</v>
      </c>
      <c r="I640" s="239"/>
      <c r="J640" s="240">
        <f>ROUND(I640*H640,2)</f>
        <v>0</v>
      </c>
      <c r="K640" s="236" t="s">
        <v>1</v>
      </c>
      <c r="L640" s="241"/>
      <c r="M640" s="242" t="s">
        <v>1</v>
      </c>
      <c r="N640" s="243" t="s">
        <v>40</v>
      </c>
      <c r="O640" s="77"/>
      <c r="P640" s="208">
        <f>O640*H640</f>
        <v>0</v>
      </c>
      <c r="Q640" s="208">
        <v>0</v>
      </c>
      <c r="R640" s="208">
        <f>Q640*H640</f>
        <v>0</v>
      </c>
      <c r="S640" s="208">
        <v>0</v>
      </c>
      <c r="T640" s="209">
        <f>S640*H640</f>
        <v>0</v>
      </c>
      <c r="AR640" s="15" t="s">
        <v>219</v>
      </c>
      <c r="AT640" s="15" t="s">
        <v>162</v>
      </c>
      <c r="AU640" s="15" t="s">
        <v>76</v>
      </c>
      <c r="AY640" s="15" t="s">
        <v>133</v>
      </c>
      <c r="BE640" s="210">
        <f>IF(N640="základní",J640,0)</f>
        <v>0</v>
      </c>
      <c r="BF640" s="210">
        <f>IF(N640="snížená",J640,0)</f>
        <v>0</v>
      </c>
      <c r="BG640" s="210">
        <f>IF(N640="zákl. přenesená",J640,0)</f>
        <v>0</v>
      </c>
      <c r="BH640" s="210">
        <f>IF(N640="sníž. přenesená",J640,0)</f>
        <v>0</v>
      </c>
      <c r="BI640" s="210">
        <f>IF(N640="nulová",J640,0)</f>
        <v>0</v>
      </c>
      <c r="BJ640" s="15" t="s">
        <v>140</v>
      </c>
      <c r="BK640" s="210">
        <f>ROUND(I640*H640,2)</f>
        <v>0</v>
      </c>
      <c r="BL640" s="15" t="s">
        <v>178</v>
      </c>
      <c r="BM640" s="15" t="s">
        <v>992</v>
      </c>
    </row>
    <row r="641" s="1" customFormat="1">
      <c r="B641" s="36"/>
      <c r="C641" s="37"/>
      <c r="D641" s="213" t="s">
        <v>699</v>
      </c>
      <c r="E641" s="37"/>
      <c r="F641" s="254" t="s">
        <v>993</v>
      </c>
      <c r="G641" s="37"/>
      <c r="H641" s="37"/>
      <c r="I641" s="125"/>
      <c r="J641" s="37"/>
      <c r="K641" s="37"/>
      <c r="L641" s="41"/>
      <c r="M641" s="255"/>
      <c r="N641" s="77"/>
      <c r="O641" s="77"/>
      <c r="P641" s="77"/>
      <c r="Q641" s="77"/>
      <c r="R641" s="77"/>
      <c r="S641" s="77"/>
      <c r="T641" s="78"/>
      <c r="AT641" s="15" t="s">
        <v>699</v>
      </c>
      <c r="AU641" s="15" t="s">
        <v>76</v>
      </c>
    </row>
    <row r="642" s="1" customFormat="1" ht="16.5" customHeight="1">
      <c r="B642" s="36"/>
      <c r="C642" s="199" t="s">
        <v>593</v>
      </c>
      <c r="D642" s="199" t="s">
        <v>135</v>
      </c>
      <c r="E642" s="200" t="s">
        <v>994</v>
      </c>
      <c r="F642" s="201" t="s">
        <v>995</v>
      </c>
      <c r="G642" s="202" t="s">
        <v>193</v>
      </c>
      <c r="H642" s="203">
        <v>63.600000000000001</v>
      </c>
      <c r="I642" s="204"/>
      <c r="J642" s="205">
        <f>ROUND(I642*H642,2)</f>
        <v>0</v>
      </c>
      <c r="K642" s="201" t="s">
        <v>139</v>
      </c>
      <c r="L642" s="41"/>
      <c r="M642" s="206" t="s">
        <v>1</v>
      </c>
      <c r="N642" s="207" t="s">
        <v>40</v>
      </c>
      <c r="O642" s="77"/>
      <c r="P642" s="208">
        <f>O642*H642</f>
        <v>0</v>
      </c>
      <c r="Q642" s="208">
        <v>0</v>
      </c>
      <c r="R642" s="208">
        <f>Q642*H642</f>
        <v>0</v>
      </c>
      <c r="S642" s="208">
        <v>0</v>
      </c>
      <c r="T642" s="209">
        <f>S642*H642</f>
        <v>0</v>
      </c>
      <c r="AR642" s="15" t="s">
        <v>178</v>
      </c>
      <c r="AT642" s="15" t="s">
        <v>135</v>
      </c>
      <c r="AU642" s="15" t="s">
        <v>76</v>
      </c>
      <c r="AY642" s="15" t="s">
        <v>133</v>
      </c>
      <c r="BE642" s="210">
        <f>IF(N642="základní",J642,0)</f>
        <v>0</v>
      </c>
      <c r="BF642" s="210">
        <f>IF(N642="snížená",J642,0)</f>
        <v>0</v>
      </c>
      <c r="BG642" s="210">
        <f>IF(N642="zákl. přenesená",J642,0)</f>
        <v>0</v>
      </c>
      <c r="BH642" s="210">
        <f>IF(N642="sníž. přenesená",J642,0)</f>
        <v>0</v>
      </c>
      <c r="BI642" s="210">
        <f>IF(N642="nulová",J642,0)</f>
        <v>0</v>
      </c>
      <c r="BJ642" s="15" t="s">
        <v>140</v>
      </c>
      <c r="BK642" s="210">
        <f>ROUND(I642*H642,2)</f>
        <v>0</v>
      </c>
      <c r="BL642" s="15" t="s">
        <v>178</v>
      </c>
      <c r="BM642" s="15" t="s">
        <v>996</v>
      </c>
    </row>
    <row r="643" s="11" customFormat="1">
      <c r="B643" s="211"/>
      <c r="C643" s="212"/>
      <c r="D643" s="213" t="s">
        <v>141</v>
      </c>
      <c r="E643" s="214" t="s">
        <v>1</v>
      </c>
      <c r="F643" s="215" t="s">
        <v>997</v>
      </c>
      <c r="G643" s="212"/>
      <c r="H643" s="216">
        <v>53.799999999999997</v>
      </c>
      <c r="I643" s="217"/>
      <c r="J643" s="212"/>
      <c r="K643" s="212"/>
      <c r="L643" s="218"/>
      <c r="M643" s="219"/>
      <c r="N643" s="220"/>
      <c r="O643" s="220"/>
      <c r="P643" s="220"/>
      <c r="Q643" s="220"/>
      <c r="R643" s="220"/>
      <c r="S643" s="220"/>
      <c r="T643" s="221"/>
      <c r="AT643" s="222" t="s">
        <v>141</v>
      </c>
      <c r="AU643" s="222" t="s">
        <v>76</v>
      </c>
      <c r="AV643" s="11" t="s">
        <v>76</v>
      </c>
      <c r="AW643" s="11" t="s">
        <v>30</v>
      </c>
      <c r="AX643" s="11" t="s">
        <v>67</v>
      </c>
      <c r="AY643" s="222" t="s">
        <v>133</v>
      </c>
    </row>
    <row r="644" s="11" customFormat="1">
      <c r="B644" s="211"/>
      <c r="C644" s="212"/>
      <c r="D644" s="213" t="s">
        <v>141</v>
      </c>
      <c r="E644" s="214" t="s">
        <v>1</v>
      </c>
      <c r="F644" s="215" t="s">
        <v>998</v>
      </c>
      <c r="G644" s="212"/>
      <c r="H644" s="216">
        <v>9.8000000000000007</v>
      </c>
      <c r="I644" s="217"/>
      <c r="J644" s="212"/>
      <c r="K644" s="212"/>
      <c r="L644" s="218"/>
      <c r="M644" s="219"/>
      <c r="N644" s="220"/>
      <c r="O644" s="220"/>
      <c r="P644" s="220"/>
      <c r="Q644" s="220"/>
      <c r="R644" s="220"/>
      <c r="S644" s="220"/>
      <c r="T644" s="221"/>
      <c r="AT644" s="222" t="s">
        <v>141</v>
      </c>
      <c r="AU644" s="222" t="s">
        <v>76</v>
      </c>
      <c r="AV644" s="11" t="s">
        <v>76</v>
      </c>
      <c r="AW644" s="11" t="s">
        <v>30</v>
      </c>
      <c r="AX644" s="11" t="s">
        <v>67</v>
      </c>
      <c r="AY644" s="222" t="s">
        <v>133</v>
      </c>
    </row>
    <row r="645" s="12" customFormat="1">
      <c r="B645" s="223"/>
      <c r="C645" s="224"/>
      <c r="D645" s="213" t="s">
        <v>141</v>
      </c>
      <c r="E645" s="225" t="s">
        <v>1</v>
      </c>
      <c r="F645" s="226" t="s">
        <v>148</v>
      </c>
      <c r="G645" s="224"/>
      <c r="H645" s="227">
        <v>63.600000000000001</v>
      </c>
      <c r="I645" s="228"/>
      <c r="J645" s="224"/>
      <c r="K645" s="224"/>
      <c r="L645" s="229"/>
      <c r="M645" s="230"/>
      <c r="N645" s="231"/>
      <c r="O645" s="231"/>
      <c r="P645" s="231"/>
      <c r="Q645" s="231"/>
      <c r="R645" s="231"/>
      <c r="S645" s="231"/>
      <c r="T645" s="232"/>
      <c r="AT645" s="233" t="s">
        <v>141</v>
      </c>
      <c r="AU645" s="233" t="s">
        <v>76</v>
      </c>
      <c r="AV645" s="12" t="s">
        <v>140</v>
      </c>
      <c r="AW645" s="12" t="s">
        <v>30</v>
      </c>
      <c r="AX645" s="12" t="s">
        <v>74</v>
      </c>
      <c r="AY645" s="233" t="s">
        <v>133</v>
      </c>
    </row>
    <row r="646" s="1" customFormat="1" ht="16.5" customHeight="1">
      <c r="B646" s="36"/>
      <c r="C646" s="234" t="s">
        <v>999</v>
      </c>
      <c r="D646" s="234" t="s">
        <v>162</v>
      </c>
      <c r="E646" s="235" t="s">
        <v>1000</v>
      </c>
      <c r="F646" s="236" t="s">
        <v>1001</v>
      </c>
      <c r="G646" s="237" t="s">
        <v>193</v>
      </c>
      <c r="H646" s="238">
        <v>66.780000000000001</v>
      </c>
      <c r="I646" s="239"/>
      <c r="J646" s="240">
        <f>ROUND(I646*H646,2)</f>
        <v>0</v>
      </c>
      <c r="K646" s="236" t="s">
        <v>1</v>
      </c>
      <c r="L646" s="241"/>
      <c r="M646" s="242" t="s">
        <v>1</v>
      </c>
      <c r="N646" s="243" t="s">
        <v>40</v>
      </c>
      <c r="O646" s="77"/>
      <c r="P646" s="208">
        <f>O646*H646</f>
        <v>0</v>
      </c>
      <c r="Q646" s="208">
        <v>0</v>
      </c>
      <c r="R646" s="208">
        <f>Q646*H646</f>
        <v>0</v>
      </c>
      <c r="S646" s="208">
        <v>0</v>
      </c>
      <c r="T646" s="209">
        <f>S646*H646</f>
        <v>0</v>
      </c>
      <c r="AR646" s="15" t="s">
        <v>219</v>
      </c>
      <c r="AT646" s="15" t="s">
        <v>162</v>
      </c>
      <c r="AU646" s="15" t="s">
        <v>76</v>
      </c>
      <c r="AY646" s="15" t="s">
        <v>133</v>
      </c>
      <c r="BE646" s="210">
        <f>IF(N646="základní",J646,0)</f>
        <v>0</v>
      </c>
      <c r="BF646" s="210">
        <f>IF(N646="snížená",J646,0)</f>
        <v>0</v>
      </c>
      <c r="BG646" s="210">
        <f>IF(N646="zákl. přenesená",J646,0)</f>
        <v>0</v>
      </c>
      <c r="BH646" s="210">
        <f>IF(N646="sníž. přenesená",J646,0)</f>
        <v>0</v>
      </c>
      <c r="BI646" s="210">
        <f>IF(N646="nulová",J646,0)</f>
        <v>0</v>
      </c>
      <c r="BJ646" s="15" t="s">
        <v>140</v>
      </c>
      <c r="BK646" s="210">
        <f>ROUND(I646*H646,2)</f>
        <v>0</v>
      </c>
      <c r="BL646" s="15" t="s">
        <v>178</v>
      </c>
      <c r="BM646" s="15" t="s">
        <v>1002</v>
      </c>
    </row>
    <row r="647" s="1" customFormat="1">
      <c r="B647" s="36"/>
      <c r="C647" s="37"/>
      <c r="D647" s="213" t="s">
        <v>699</v>
      </c>
      <c r="E647" s="37"/>
      <c r="F647" s="254" t="s">
        <v>1003</v>
      </c>
      <c r="G647" s="37"/>
      <c r="H647" s="37"/>
      <c r="I647" s="125"/>
      <c r="J647" s="37"/>
      <c r="K647" s="37"/>
      <c r="L647" s="41"/>
      <c r="M647" s="255"/>
      <c r="N647" s="77"/>
      <c r="O647" s="77"/>
      <c r="P647" s="77"/>
      <c r="Q647" s="77"/>
      <c r="R647" s="77"/>
      <c r="S647" s="77"/>
      <c r="T647" s="78"/>
      <c r="AT647" s="15" t="s">
        <v>699</v>
      </c>
      <c r="AU647" s="15" t="s">
        <v>76</v>
      </c>
    </row>
    <row r="648" s="11" customFormat="1">
      <c r="B648" s="211"/>
      <c r="C648" s="212"/>
      <c r="D648" s="213" t="s">
        <v>141</v>
      </c>
      <c r="E648" s="214" t="s">
        <v>1</v>
      </c>
      <c r="F648" s="215" t="s">
        <v>1004</v>
      </c>
      <c r="G648" s="212"/>
      <c r="H648" s="216">
        <v>66.780000000000001</v>
      </c>
      <c r="I648" s="217"/>
      <c r="J648" s="212"/>
      <c r="K648" s="212"/>
      <c r="L648" s="218"/>
      <c r="M648" s="219"/>
      <c r="N648" s="220"/>
      <c r="O648" s="220"/>
      <c r="P648" s="220"/>
      <c r="Q648" s="220"/>
      <c r="R648" s="220"/>
      <c r="S648" s="220"/>
      <c r="T648" s="221"/>
      <c r="AT648" s="222" t="s">
        <v>141</v>
      </c>
      <c r="AU648" s="222" t="s">
        <v>76</v>
      </c>
      <c r="AV648" s="11" t="s">
        <v>76</v>
      </c>
      <c r="AW648" s="11" t="s">
        <v>30</v>
      </c>
      <c r="AX648" s="11" t="s">
        <v>67</v>
      </c>
      <c r="AY648" s="222" t="s">
        <v>133</v>
      </c>
    </row>
    <row r="649" s="12" customFormat="1">
      <c r="B649" s="223"/>
      <c r="C649" s="224"/>
      <c r="D649" s="213" t="s">
        <v>141</v>
      </c>
      <c r="E649" s="225" t="s">
        <v>1</v>
      </c>
      <c r="F649" s="226" t="s">
        <v>148</v>
      </c>
      <c r="G649" s="224"/>
      <c r="H649" s="227">
        <v>66.780000000000001</v>
      </c>
      <c r="I649" s="228"/>
      <c r="J649" s="224"/>
      <c r="K649" s="224"/>
      <c r="L649" s="229"/>
      <c r="M649" s="230"/>
      <c r="N649" s="231"/>
      <c r="O649" s="231"/>
      <c r="P649" s="231"/>
      <c r="Q649" s="231"/>
      <c r="R649" s="231"/>
      <c r="S649" s="231"/>
      <c r="T649" s="232"/>
      <c r="AT649" s="233" t="s">
        <v>141</v>
      </c>
      <c r="AU649" s="233" t="s">
        <v>76</v>
      </c>
      <c r="AV649" s="12" t="s">
        <v>140</v>
      </c>
      <c r="AW649" s="12" t="s">
        <v>30</v>
      </c>
      <c r="AX649" s="12" t="s">
        <v>74</v>
      </c>
      <c r="AY649" s="233" t="s">
        <v>133</v>
      </c>
    </row>
    <row r="650" s="1" customFormat="1" ht="16.5" customHeight="1">
      <c r="B650" s="36"/>
      <c r="C650" s="234" t="s">
        <v>600</v>
      </c>
      <c r="D650" s="234" t="s">
        <v>162</v>
      </c>
      <c r="E650" s="235" t="s">
        <v>1005</v>
      </c>
      <c r="F650" s="236" t="s">
        <v>1006</v>
      </c>
      <c r="G650" s="237" t="s">
        <v>215</v>
      </c>
      <c r="H650" s="238">
        <v>63.600000000000001</v>
      </c>
      <c r="I650" s="239"/>
      <c r="J650" s="240">
        <f>ROUND(I650*H650,2)</f>
        <v>0</v>
      </c>
      <c r="K650" s="236" t="s">
        <v>1007</v>
      </c>
      <c r="L650" s="241"/>
      <c r="M650" s="242" t="s">
        <v>1</v>
      </c>
      <c r="N650" s="243" t="s">
        <v>40</v>
      </c>
      <c r="O650" s="77"/>
      <c r="P650" s="208">
        <f>O650*H650</f>
        <v>0</v>
      </c>
      <c r="Q650" s="208">
        <v>0</v>
      </c>
      <c r="R650" s="208">
        <f>Q650*H650</f>
        <v>0</v>
      </c>
      <c r="S650" s="208">
        <v>0</v>
      </c>
      <c r="T650" s="209">
        <f>S650*H650</f>
        <v>0</v>
      </c>
      <c r="AR650" s="15" t="s">
        <v>219</v>
      </c>
      <c r="AT650" s="15" t="s">
        <v>162</v>
      </c>
      <c r="AU650" s="15" t="s">
        <v>76</v>
      </c>
      <c r="AY650" s="15" t="s">
        <v>133</v>
      </c>
      <c r="BE650" s="210">
        <f>IF(N650="základní",J650,0)</f>
        <v>0</v>
      </c>
      <c r="BF650" s="210">
        <f>IF(N650="snížená",J650,0)</f>
        <v>0</v>
      </c>
      <c r="BG650" s="210">
        <f>IF(N650="zákl. přenesená",J650,0)</f>
        <v>0</v>
      </c>
      <c r="BH650" s="210">
        <f>IF(N650="sníž. přenesená",J650,0)</f>
        <v>0</v>
      </c>
      <c r="BI650" s="210">
        <f>IF(N650="nulová",J650,0)</f>
        <v>0</v>
      </c>
      <c r="BJ650" s="15" t="s">
        <v>140</v>
      </c>
      <c r="BK650" s="210">
        <f>ROUND(I650*H650,2)</f>
        <v>0</v>
      </c>
      <c r="BL650" s="15" t="s">
        <v>178</v>
      </c>
      <c r="BM650" s="15" t="s">
        <v>1008</v>
      </c>
    </row>
    <row r="651" s="1" customFormat="1" ht="16.5" customHeight="1">
      <c r="B651" s="36"/>
      <c r="C651" s="234" t="s">
        <v>1009</v>
      </c>
      <c r="D651" s="234" t="s">
        <v>162</v>
      </c>
      <c r="E651" s="235" t="s">
        <v>1010</v>
      </c>
      <c r="F651" s="236" t="s">
        <v>1011</v>
      </c>
      <c r="G651" s="237" t="s">
        <v>193</v>
      </c>
      <c r="H651" s="238">
        <v>63.600000000000001</v>
      </c>
      <c r="I651" s="239"/>
      <c r="J651" s="240">
        <f>ROUND(I651*H651,2)</f>
        <v>0</v>
      </c>
      <c r="K651" s="236" t="s">
        <v>1007</v>
      </c>
      <c r="L651" s="241"/>
      <c r="M651" s="242" t="s">
        <v>1</v>
      </c>
      <c r="N651" s="243" t="s">
        <v>40</v>
      </c>
      <c r="O651" s="77"/>
      <c r="P651" s="208">
        <f>O651*H651</f>
        <v>0</v>
      </c>
      <c r="Q651" s="208">
        <v>0</v>
      </c>
      <c r="R651" s="208">
        <f>Q651*H651</f>
        <v>0</v>
      </c>
      <c r="S651" s="208">
        <v>0</v>
      </c>
      <c r="T651" s="209">
        <f>S651*H651</f>
        <v>0</v>
      </c>
      <c r="AR651" s="15" t="s">
        <v>219</v>
      </c>
      <c r="AT651" s="15" t="s">
        <v>162</v>
      </c>
      <c r="AU651" s="15" t="s">
        <v>76</v>
      </c>
      <c r="AY651" s="15" t="s">
        <v>133</v>
      </c>
      <c r="BE651" s="210">
        <f>IF(N651="základní",J651,0)</f>
        <v>0</v>
      </c>
      <c r="BF651" s="210">
        <f>IF(N651="snížená",J651,0)</f>
        <v>0</v>
      </c>
      <c r="BG651" s="210">
        <f>IF(N651="zákl. přenesená",J651,0)</f>
        <v>0</v>
      </c>
      <c r="BH651" s="210">
        <f>IF(N651="sníž. přenesená",J651,0)</f>
        <v>0</v>
      </c>
      <c r="BI651" s="210">
        <f>IF(N651="nulová",J651,0)</f>
        <v>0</v>
      </c>
      <c r="BJ651" s="15" t="s">
        <v>140</v>
      </c>
      <c r="BK651" s="210">
        <f>ROUND(I651*H651,2)</f>
        <v>0</v>
      </c>
      <c r="BL651" s="15" t="s">
        <v>178</v>
      </c>
      <c r="BM651" s="15" t="s">
        <v>1012</v>
      </c>
    </row>
    <row r="652" s="1" customFormat="1" ht="16.5" customHeight="1">
      <c r="B652" s="36"/>
      <c r="C652" s="199" t="s">
        <v>607</v>
      </c>
      <c r="D652" s="199" t="s">
        <v>135</v>
      </c>
      <c r="E652" s="200" t="s">
        <v>1013</v>
      </c>
      <c r="F652" s="201" t="s">
        <v>1014</v>
      </c>
      <c r="G652" s="202" t="s">
        <v>193</v>
      </c>
      <c r="H652" s="203">
        <v>63.600000000000001</v>
      </c>
      <c r="I652" s="204"/>
      <c r="J652" s="205">
        <f>ROUND(I652*H652,2)</f>
        <v>0</v>
      </c>
      <c r="K652" s="201" t="s">
        <v>139</v>
      </c>
      <c r="L652" s="41"/>
      <c r="M652" s="206" t="s">
        <v>1</v>
      </c>
      <c r="N652" s="207" t="s">
        <v>40</v>
      </c>
      <c r="O652" s="77"/>
      <c r="P652" s="208">
        <f>O652*H652</f>
        <v>0</v>
      </c>
      <c r="Q652" s="208">
        <v>0.0023999999999999998</v>
      </c>
      <c r="R652" s="208">
        <f>Q652*H652</f>
        <v>0.15264</v>
      </c>
      <c r="S652" s="208">
        <v>0</v>
      </c>
      <c r="T652" s="209">
        <f>S652*H652</f>
        <v>0</v>
      </c>
      <c r="AR652" s="15" t="s">
        <v>178</v>
      </c>
      <c r="AT652" s="15" t="s">
        <v>135</v>
      </c>
      <c r="AU652" s="15" t="s">
        <v>76</v>
      </c>
      <c r="AY652" s="15" t="s">
        <v>133</v>
      </c>
      <c r="BE652" s="210">
        <f>IF(N652="základní",J652,0)</f>
        <v>0</v>
      </c>
      <c r="BF652" s="210">
        <f>IF(N652="snížená",J652,0)</f>
        <v>0</v>
      </c>
      <c r="BG652" s="210">
        <f>IF(N652="zákl. přenesená",J652,0)</f>
        <v>0</v>
      </c>
      <c r="BH652" s="210">
        <f>IF(N652="sníž. přenesená",J652,0)</f>
        <v>0</v>
      </c>
      <c r="BI652" s="210">
        <f>IF(N652="nulová",J652,0)</f>
        <v>0</v>
      </c>
      <c r="BJ652" s="15" t="s">
        <v>140</v>
      </c>
      <c r="BK652" s="210">
        <f>ROUND(I652*H652,2)</f>
        <v>0</v>
      </c>
      <c r="BL652" s="15" t="s">
        <v>178</v>
      </c>
      <c r="BM652" s="15" t="s">
        <v>1015</v>
      </c>
    </row>
    <row r="653" s="1" customFormat="1" ht="16.5" customHeight="1">
      <c r="B653" s="36"/>
      <c r="C653" s="234" t="s">
        <v>1016</v>
      </c>
      <c r="D653" s="234" t="s">
        <v>162</v>
      </c>
      <c r="E653" s="235" t="s">
        <v>1017</v>
      </c>
      <c r="F653" s="236" t="s">
        <v>1018</v>
      </c>
      <c r="G653" s="237" t="s">
        <v>1019</v>
      </c>
      <c r="H653" s="238">
        <v>10</v>
      </c>
      <c r="I653" s="239"/>
      <c r="J653" s="240">
        <f>ROUND(I653*H653,2)</f>
        <v>0</v>
      </c>
      <c r="K653" s="236" t="s">
        <v>1</v>
      </c>
      <c r="L653" s="241"/>
      <c r="M653" s="242" t="s">
        <v>1</v>
      </c>
      <c r="N653" s="243" t="s">
        <v>40</v>
      </c>
      <c r="O653" s="77"/>
      <c r="P653" s="208">
        <f>O653*H653</f>
        <v>0</v>
      </c>
      <c r="Q653" s="208">
        <v>0</v>
      </c>
      <c r="R653" s="208">
        <f>Q653*H653</f>
        <v>0</v>
      </c>
      <c r="S653" s="208">
        <v>0</v>
      </c>
      <c r="T653" s="209">
        <f>S653*H653</f>
        <v>0</v>
      </c>
      <c r="AR653" s="15" t="s">
        <v>219</v>
      </c>
      <c r="AT653" s="15" t="s">
        <v>162</v>
      </c>
      <c r="AU653" s="15" t="s">
        <v>76</v>
      </c>
      <c r="AY653" s="15" t="s">
        <v>133</v>
      </c>
      <c r="BE653" s="210">
        <f>IF(N653="základní",J653,0)</f>
        <v>0</v>
      </c>
      <c r="BF653" s="210">
        <f>IF(N653="snížená",J653,0)</f>
        <v>0</v>
      </c>
      <c r="BG653" s="210">
        <f>IF(N653="zákl. přenesená",J653,0)</f>
        <v>0</v>
      </c>
      <c r="BH653" s="210">
        <f>IF(N653="sníž. přenesená",J653,0)</f>
        <v>0</v>
      </c>
      <c r="BI653" s="210">
        <f>IF(N653="nulová",J653,0)</f>
        <v>0</v>
      </c>
      <c r="BJ653" s="15" t="s">
        <v>140</v>
      </c>
      <c r="BK653" s="210">
        <f>ROUND(I653*H653,2)</f>
        <v>0</v>
      </c>
      <c r="BL653" s="15" t="s">
        <v>178</v>
      </c>
      <c r="BM653" s="15" t="s">
        <v>1020</v>
      </c>
    </row>
    <row r="654" s="13" customFormat="1">
      <c r="B654" s="244"/>
      <c r="C654" s="245"/>
      <c r="D654" s="213" t="s">
        <v>141</v>
      </c>
      <c r="E654" s="246" t="s">
        <v>1</v>
      </c>
      <c r="F654" s="247" t="s">
        <v>1021</v>
      </c>
      <c r="G654" s="245"/>
      <c r="H654" s="246" t="s">
        <v>1</v>
      </c>
      <c r="I654" s="248"/>
      <c r="J654" s="245"/>
      <c r="K654" s="245"/>
      <c r="L654" s="249"/>
      <c r="M654" s="250"/>
      <c r="N654" s="251"/>
      <c r="O654" s="251"/>
      <c r="P654" s="251"/>
      <c r="Q654" s="251"/>
      <c r="R654" s="251"/>
      <c r="S654" s="251"/>
      <c r="T654" s="252"/>
      <c r="AT654" s="253" t="s">
        <v>141</v>
      </c>
      <c r="AU654" s="253" t="s">
        <v>76</v>
      </c>
      <c r="AV654" s="13" t="s">
        <v>74</v>
      </c>
      <c r="AW654" s="13" t="s">
        <v>30</v>
      </c>
      <c r="AX654" s="13" t="s">
        <v>67</v>
      </c>
      <c r="AY654" s="253" t="s">
        <v>133</v>
      </c>
    </row>
    <row r="655" s="11" customFormat="1">
      <c r="B655" s="211"/>
      <c r="C655" s="212"/>
      <c r="D655" s="213" t="s">
        <v>141</v>
      </c>
      <c r="E655" s="214" t="s">
        <v>1</v>
      </c>
      <c r="F655" s="215" t="s">
        <v>166</v>
      </c>
      <c r="G655" s="212"/>
      <c r="H655" s="216">
        <v>10</v>
      </c>
      <c r="I655" s="217"/>
      <c r="J655" s="212"/>
      <c r="K655" s="212"/>
      <c r="L655" s="218"/>
      <c r="M655" s="219"/>
      <c r="N655" s="220"/>
      <c r="O655" s="220"/>
      <c r="P655" s="220"/>
      <c r="Q655" s="220"/>
      <c r="R655" s="220"/>
      <c r="S655" s="220"/>
      <c r="T655" s="221"/>
      <c r="AT655" s="222" t="s">
        <v>141</v>
      </c>
      <c r="AU655" s="222" t="s">
        <v>76</v>
      </c>
      <c r="AV655" s="11" t="s">
        <v>76</v>
      </c>
      <c r="AW655" s="11" t="s">
        <v>30</v>
      </c>
      <c r="AX655" s="11" t="s">
        <v>67</v>
      </c>
      <c r="AY655" s="222" t="s">
        <v>133</v>
      </c>
    </row>
    <row r="656" s="12" customFormat="1">
      <c r="B656" s="223"/>
      <c r="C656" s="224"/>
      <c r="D656" s="213" t="s">
        <v>141</v>
      </c>
      <c r="E656" s="225" t="s">
        <v>1</v>
      </c>
      <c r="F656" s="226" t="s">
        <v>148</v>
      </c>
      <c r="G656" s="224"/>
      <c r="H656" s="227">
        <v>10</v>
      </c>
      <c r="I656" s="228"/>
      <c r="J656" s="224"/>
      <c r="K656" s="224"/>
      <c r="L656" s="229"/>
      <c r="M656" s="230"/>
      <c r="N656" s="231"/>
      <c r="O656" s="231"/>
      <c r="P656" s="231"/>
      <c r="Q656" s="231"/>
      <c r="R656" s="231"/>
      <c r="S656" s="231"/>
      <c r="T656" s="232"/>
      <c r="AT656" s="233" t="s">
        <v>141</v>
      </c>
      <c r="AU656" s="233" t="s">
        <v>76</v>
      </c>
      <c r="AV656" s="12" t="s">
        <v>140</v>
      </c>
      <c r="AW656" s="12" t="s">
        <v>30</v>
      </c>
      <c r="AX656" s="12" t="s">
        <v>74</v>
      </c>
      <c r="AY656" s="233" t="s">
        <v>133</v>
      </c>
    </row>
    <row r="657" s="1" customFormat="1" ht="16.5" customHeight="1">
      <c r="B657" s="36"/>
      <c r="C657" s="234" t="s">
        <v>611</v>
      </c>
      <c r="D657" s="234" t="s">
        <v>162</v>
      </c>
      <c r="E657" s="235" t="s">
        <v>1022</v>
      </c>
      <c r="F657" s="236" t="s">
        <v>1023</v>
      </c>
      <c r="G657" s="237" t="s">
        <v>1024</v>
      </c>
      <c r="H657" s="238">
        <v>32</v>
      </c>
      <c r="I657" s="239"/>
      <c r="J657" s="240">
        <f>ROUND(I657*H657,2)</f>
        <v>0</v>
      </c>
      <c r="K657" s="236" t="s">
        <v>1</v>
      </c>
      <c r="L657" s="241"/>
      <c r="M657" s="242" t="s">
        <v>1</v>
      </c>
      <c r="N657" s="243" t="s">
        <v>40</v>
      </c>
      <c r="O657" s="77"/>
      <c r="P657" s="208">
        <f>O657*H657</f>
        <v>0</v>
      </c>
      <c r="Q657" s="208">
        <v>0</v>
      </c>
      <c r="R657" s="208">
        <f>Q657*H657</f>
        <v>0</v>
      </c>
      <c r="S657" s="208">
        <v>0</v>
      </c>
      <c r="T657" s="209">
        <f>S657*H657</f>
        <v>0</v>
      </c>
      <c r="AR657" s="15" t="s">
        <v>219</v>
      </c>
      <c r="AT657" s="15" t="s">
        <v>162</v>
      </c>
      <c r="AU657" s="15" t="s">
        <v>76</v>
      </c>
      <c r="AY657" s="15" t="s">
        <v>133</v>
      </c>
      <c r="BE657" s="210">
        <f>IF(N657="základní",J657,0)</f>
        <v>0</v>
      </c>
      <c r="BF657" s="210">
        <f>IF(N657="snížená",J657,0)</f>
        <v>0</v>
      </c>
      <c r="BG657" s="210">
        <f>IF(N657="zákl. přenesená",J657,0)</f>
        <v>0</v>
      </c>
      <c r="BH657" s="210">
        <f>IF(N657="sníž. přenesená",J657,0)</f>
        <v>0</v>
      </c>
      <c r="BI657" s="210">
        <f>IF(N657="nulová",J657,0)</f>
        <v>0</v>
      </c>
      <c r="BJ657" s="15" t="s">
        <v>140</v>
      </c>
      <c r="BK657" s="210">
        <f>ROUND(I657*H657,2)</f>
        <v>0</v>
      </c>
      <c r="BL657" s="15" t="s">
        <v>178</v>
      </c>
      <c r="BM657" s="15" t="s">
        <v>1025</v>
      </c>
    </row>
    <row r="658" s="1" customFormat="1" ht="16.5" customHeight="1">
      <c r="B658" s="36"/>
      <c r="C658" s="199" t="s">
        <v>1026</v>
      </c>
      <c r="D658" s="199" t="s">
        <v>135</v>
      </c>
      <c r="E658" s="200" t="s">
        <v>1027</v>
      </c>
      <c r="F658" s="201" t="s">
        <v>1028</v>
      </c>
      <c r="G658" s="202" t="s">
        <v>193</v>
      </c>
      <c r="H658" s="203">
        <v>14.4</v>
      </c>
      <c r="I658" s="204"/>
      <c r="J658" s="205">
        <f>ROUND(I658*H658,2)</f>
        <v>0</v>
      </c>
      <c r="K658" s="201" t="s">
        <v>139</v>
      </c>
      <c r="L658" s="41"/>
      <c r="M658" s="206" t="s">
        <v>1</v>
      </c>
      <c r="N658" s="207" t="s">
        <v>40</v>
      </c>
      <c r="O658" s="77"/>
      <c r="P658" s="208">
        <f>O658*H658</f>
        <v>0</v>
      </c>
      <c r="Q658" s="208">
        <v>0.0010499999999999999</v>
      </c>
      <c r="R658" s="208">
        <f>Q658*H658</f>
        <v>0.01512</v>
      </c>
      <c r="S658" s="208">
        <v>0</v>
      </c>
      <c r="T658" s="209">
        <f>S658*H658</f>
        <v>0</v>
      </c>
      <c r="AR658" s="15" t="s">
        <v>178</v>
      </c>
      <c r="AT658" s="15" t="s">
        <v>135</v>
      </c>
      <c r="AU658" s="15" t="s">
        <v>76</v>
      </c>
      <c r="AY658" s="15" t="s">
        <v>133</v>
      </c>
      <c r="BE658" s="210">
        <f>IF(N658="základní",J658,0)</f>
        <v>0</v>
      </c>
      <c r="BF658" s="210">
        <f>IF(N658="snížená",J658,0)</f>
        <v>0</v>
      </c>
      <c r="BG658" s="210">
        <f>IF(N658="zákl. přenesená",J658,0)</f>
        <v>0</v>
      </c>
      <c r="BH658" s="210">
        <f>IF(N658="sníž. přenesená",J658,0)</f>
        <v>0</v>
      </c>
      <c r="BI658" s="210">
        <f>IF(N658="nulová",J658,0)</f>
        <v>0</v>
      </c>
      <c r="BJ658" s="15" t="s">
        <v>140</v>
      </c>
      <c r="BK658" s="210">
        <f>ROUND(I658*H658,2)</f>
        <v>0</v>
      </c>
      <c r="BL658" s="15" t="s">
        <v>178</v>
      </c>
      <c r="BM658" s="15" t="s">
        <v>1029</v>
      </c>
    </row>
    <row r="659" s="11" customFormat="1">
      <c r="B659" s="211"/>
      <c r="C659" s="212"/>
      <c r="D659" s="213" t="s">
        <v>141</v>
      </c>
      <c r="E659" s="214" t="s">
        <v>1</v>
      </c>
      <c r="F659" s="215" t="s">
        <v>1030</v>
      </c>
      <c r="G659" s="212"/>
      <c r="H659" s="216">
        <v>13.199999999999999</v>
      </c>
      <c r="I659" s="217"/>
      <c r="J659" s="212"/>
      <c r="K659" s="212"/>
      <c r="L659" s="218"/>
      <c r="M659" s="219"/>
      <c r="N659" s="220"/>
      <c r="O659" s="220"/>
      <c r="P659" s="220"/>
      <c r="Q659" s="220"/>
      <c r="R659" s="220"/>
      <c r="S659" s="220"/>
      <c r="T659" s="221"/>
      <c r="AT659" s="222" t="s">
        <v>141</v>
      </c>
      <c r="AU659" s="222" t="s">
        <v>76</v>
      </c>
      <c r="AV659" s="11" t="s">
        <v>76</v>
      </c>
      <c r="AW659" s="11" t="s">
        <v>30</v>
      </c>
      <c r="AX659" s="11" t="s">
        <v>67</v>
      </c>
      <c r="AY659" s="222" t="s">
        <v>133</v>
      </c>
    </row>
    <row r="660" s="11" customFormat="1">
      <c r="B660" s="211"/>
      <c r="C660" s="212"/>
      <c r="D660" s="213" t="s">
        <v>141</v>
      </c>
      <c r="E660" s="214" t="s">
        <v>1</v>
      </c>
      <c r="F660" s="215" t="s">
        <v>1031</v>
      </c>
      <c r="G660" s="212"/>
      <c r="H660" s="216">
        <v>1.2</v>
      </c>
      <c r="I660" s="217"/>
      <c r="J660" s="212"/>
      <c r="K660" s="212"/>
      <c r="L660" s="218"/>
      <c r="M660" s="219"/>
      <c r="N660" s="220"/>
      <c r="O660" s="220"/>
      <c r="P660" s="220"/>
      <c r="Q660" s="220"/>
      <c r="R660" s="220"/>
      <c r="S660" s="220"/>
      <c r="T660" s="221"/>
      <c r="AT660" s="222" t="s">
        <v>141</v>
      </c>
      <c r="AU660" s="222" t="s">
        <v>76</v>
      </c>
      <c r="AV660" s="11" t="s">
        <v>76</v>
      </c>
      <c r="AW660" s="11" t="s">
        <v>30</v>
      </c>
      <c r="AX660" s="11" t="s">
        <v>67</v>
      </c>
      <c r="AY660" s="222" t="s">
        <v>133</v>
      </c>
    </row>
    <row r="661" s="12" customFormat="1">
      <c r="B661" s="223"/>
      <c r="C661" s="224"/>
      <c r="D661" s="213" t="s">
        <v>141</v>
      </c>
      <c r="E661" s="225" t="s">
        <v>1</v>
      </c>
      <c r="F661" s="226" t="s">
        <v>148</v>
      </c>
      <c r="G661" s="224"/>
      <c r="H661" s="227">
        <v>14.4</v>
      </c>
      <c r="I661" s="228"/>
      <c r="J661" s="224"/>
      <c r="K661" s="224"/>
      <c r="L661" s="229"/>
      <c r="M661" s="230"/>
      <c r="N661" s="231"/>
      <c r="O661" s="231"/>
      <c r="P661" s="231"/>
      <c r="Q661" s="231"/>
      <c r="R661" s="231"/>
      <c r="S661" s="231"/>
      <c r="T661" s="232"/>
      <c r="AT661" s="233" t="s">
        <v>141</v>
      </c>
      <c r="AU661" s="233" t="s">
        <v>76</v>
      </c>
      <c r="AV661" s="12" t="s">
        <v>140</v>
      </c>
      <c r="AW661" s="12" t="s">
        <v>30</v>
      </c>
      <c r="AX661" s="12" t="s">
        <v>74</v>
      </c>
      <c r="AY661" s="233" t="s">
        <v>133</v>
      </c>
    </row>
    <row r="662" s="1" customFormat="1" ht="16.5" customHeight="1">
      <c r="B662" s="36"/>
      <c r="C662" s="199" t="s">
        <v>615</v>
      </c>
      <c r="D662" s="199" t="s">
        <v>135</v>
      </c>
      <c r="E662" s="200" t="s">
        <v>1032</v>
      </c>
      <c r="F662" s="201" t="s">
        <v>1033</v>
      </c>
      <c r="G662" s="202" t="s">
        <v>193</v>
      </c>
      <c r="H662" s="203">
        <v>2.25</v>
      </c>
      <c r="I662" s="204"/>
      <c r="J662" s="205">
        <f>ROUND(I662*H662,2)</f>
        <v>0</v>
      </c>
      <c r="K662" s="201" t="s">
        <v>139</v>
      </c>
      <c r="L662" s="41"/>
      <c r="M662" s="206" t="s">
        <v>1</v>
      </c>
      <c r="N662" s="207" t="s">
        <v>40</v>
      </c>
      <c r="O662" s="77"/>
      <c r="P662" s="208">
        <f>O662*H662</f>
        <v>0</v>
      </c>
      <c r="Q662" s="208">
        <v>0.0012700000000000001</v>
      </c>
      <c r="R662" s="208">
        <f>Q662*H662</f>
        <v>0.0028575000000000002</v>
      </c>
      <c r="S662" s="208">
        <v>0</v>
      </c>
      <c r="T662" s="209">
        <f>S662*H662</f>
        <v>0</v>
      </c>
      <c r="AR662" s="15" t="s">
        <v>178</v>
      </c>
      <c r="AT662" s="15" t="s">
        <v>135</v>
      </c>
      <c r="AU662" s="15" t="s">
        <v>76</v>
      </c>
      <c r="AY662" s="15" t="s">
        <v>133</v>
      </c>
      <c r="BE662" s="210">
        <f>IF(N662="základní",J662,0)</f>
        <v>0</v>
      </c>
      <c r="BF662" s="210">
        <f>IF(N662="snížená",J662,0)</f>
        <v>0</v>
      </c>
      <c r="BG662" s="210">
        <f>IF(N662="zákl. přenesená",J662,0)</f>
        <v>0</v>
      </c>
      <c r="BH662" s="210">
        <f>IF(N662="sníž. přenesená",J662,0)</f>
        <v>0</v>
      </c>
      <c r="BI662" s="210">
        <f>IF(N662="nulová",J662,0)</f>
        <v>0</v>
      </c>
      <c r="BJ662" s="15" t="s">
        <v>140</v>
      </c>
      <c r="BK662" s="210">
        <f>ROUND(I662*H662,2)</f>
        <v>0</v>
      </c>
      <c r="BL662" s="15" t="s">
        <v>178</v>
      </c>
      <c r="BM662" s="15" t="s">
        <v>1034</v>
      </c>
    </row>
    <row r="663" s="11" customFormat="1">
      <c r="B663" s="211"/>
      <c r="C663" s="212"/>
      <c r="D663" s="213" t="s">
        <v>141</v>
      </c>
      <c r="E663" s="214" t="s">
        <v>1</v>
      </c>
      <c r="F663" s="215" t="s">
        <v>1035</v>
      </c>
      <c r="G663" s="212"/>
      <c r="H663" s="216">
        <v>1.2</v>
      </c>
      <c r="I663" s="217"/>
      <c r="J663" s="212"/>
      <c r="K663" s="212"/>
      <c r="L663" s="218"/>
      <c r="M663" s="219"/>
      <c r="N663" s="220"/>
      <c r="O663" s="220"/>
      <c r="P663" s="220"/>
      <c r="Q663" s="220"/>
      <c r="R663" s="220"/>
      <c r="S663" s="220"/>
      <c r="T663" s="221"/>
      <c r="AT663" s="222" t="s">
        <v>141</v>
      </c>
      <c r="AU663" s="222" t="s">
        <v>76</v>
      </c>
      <c r="AV663" s="11" t="s">
        <v>76</v>
      </c>
      <c r="AW663" s="11" t="s">
        <v>30</v>
      </c>
      <c r="AX663" s="11" t="s">
        <v>67</v>
      </c>
      <c r="AY663" s="222" t="s">
        <v>133</v>
      </c>
    </row>
    <row r="664" s="11" customFormat="1">
      <c r="B664" s="211"/>
      <c r="C664" s="212"/>
      <c r="D664" s="213" t="s">
        <v>141</v>
      </c>
      <c r="E664" s="214" t="s">
        <v>1</v>
      </c>
      <c r="F664" s="215" t="s">
        <v>1036</v>
      </c>
      <c r="G664" s="212"/>
      <c r="H664" s="216">
        <v>1.05</v>
      </c>
      <c r="I664" s="217"/>
      <c r="J664" s="212"/>
      <c r="K664" s="212"/>
      <c r="L664" s="218"/>
      <c r="M664" s="219"/>
      <c r="N664" s="220"/>
      <c r="O664" s="220"/>
      <c r="P664" s="220"/>
      <c r="Q664" s="220"/>
      <c r="R664" s="220"/>
      <c r="S664" s="220"/>
      <c r="T664" s="221"/>
      <c r="AT664" s="222" t="s">
        <v>141</v>
      </c>
      <c r="AU664" s="222" t="s">
        <v>76</v>
      </c>
      <c r="AV664" s="11" t="s">
        <v>76</v>
      </c>
      <c r="AW664" s="11" t="s">
        <v>30</v>
      </c>
      <c r="AX664" s="11" t="s">
        <v>67</v>
      </c>
      <c r="AY664" s="222" t="s">
        <v>133</v>
      </c>
    </row>
    <row r="665" s="12" customFormat="1">
      <c r="B665" s="223"/>
      <c r="C665" s="224"/>
      <c r="D665" s="213" t="s">
        <v>141</v>
      </c>
      <c r="E665" s="225" t="s">
        <v>1</v>
      </c>
      <c r="F665" s="226" t="s">
        <v>148</v>
      </c>
      <c r="G665" s="224"/>
      <c r="H665" s="227">
        <v>2.25</v>
      </c>
      <c r="I665" s="228"/>
      <c r="J665" s="224"/>
      <c r="K665" s="224"/>
      <c r="L665" s="229"/>
      <c r="M665" s="230"/>
      <c r="N665" s="231"/>
      <c r="O665" s="231"/>
      <c r="P665" s="231"/>
      <c r="Q665" s="231"/>
      <c r="R665" s="231"/>
      <c r="S665" s="231"/>
      <c r="T665" s="232"/>
      <c r="AT665" s="233" t="s">
        <v>141</v>
      </c>
      <c r="AU665" s="233" t="s">
        <v>76</v>
      </c>
      <c r="AV665" s="12" t="s">
        <v>140</v>
      </c>
      <c r="AW665" s="12" t="s">
        <v>30</v>
      </c>
      <c r="AX665" s="12" t="s">
        <v>74</v>
      </c>
      <c r="AY665" s="233" t="s">
        <v>133</v>
      </c>
    </row>
    <row r="666" s="1" customFormat="1" ht="16.5" customHeight="1">
      <c r="B666" s="36"/>
      <c r="C666" s="199" t="s">
        <v>1037</v>
      </c>
      <c r="D666" s="199" t="s">
        <v>135</v>
      </c>
      <c r="E666" s="200" t="s">
        <v>1038</v>
      </c>
      <c r="F666" s="201" t="s">
        <v>1039</v>
      </c>
      <c r="G666" s="202" t="s">
        <v>193</v>
      </c>
      <c r="H666" s="203">
        <v>63.600000000000001</v>
      </c>
      <c r="I666" s="204"/>
      <c r="J666" s="205">
        <f>ROUND(I666*H666,2)</f>
        <v>0</v>
      </c>
      <c r="K666" s="201" t="s">
        <v>139</v>
      </c>
      <c r="L666" s="41"/>
      <c r="M666" s="206" t="s">
        <v>1</v>
      </c>
      <c r="N666" s="207" t="s">
        <v>40</v>
      </c>
      <c r="O666" s="77"/>
      <c r="P666" s="208">
        <f>O666*H666</f>
        <v>0</v>
      </c>
      <c r="Q666" s="208">
        <v>0.0032200000000000002</v>
      </c>
      <c r="R666" s="208">
        <f>Q666*H666</f>
        <v>0.20479200000000003</v>
      </c>
      <c r="S666" s="208">
        <v>0</v>
      </c>
      <c r="T666" s="209">
        <f>S666*H666</f>
        <v>0</v>
      </c>
      <c r="AR666" s="15" t="s">
        <v>178</v>
      </c>
      <c r="AT666" s="15" t="s">
        <v>135</v>
      </c>
      <c r="AU666" s="15" t="s">
        <v>76</v>
      </c>
      <c r="AY666" s="15" t="s">
        <v>133</v>
      </c>
      <c r="BE666" s="210">
        <f>IF(N666="základní",J666,0)</f>
        <v>0</v>
      </c>
      <c r="BF666" s="210">
        <f>IF(N666="snížená",J666,0)</f>
        <v>0</v>
      </c>
      <c r="BG666" s="210">
        <f>IF(N666="zákl. přenesená",J666,0)</f>
        <v>0</v>
      </c>
      <c r="BH666" s="210">
        <f>IF(N666="sníž. přenesená",J666,0)</f>
        <v>0</v>
      </c>
      <c r="BI666" s="210">
        <f>IF(N666="nulová",J666,0)</f>
        <v>0</v>
      </c>
      <c r="BJ666" s="15" t="s">
        <v>140</v>
      </c>
      <c r="BK666" s="210">
        <f>ROUND(I666*H666,2)</f>
        <v>0</v>
      </c>
      <c r="BL666" s="15" t="s">
        <v>178</v>
      </c>
      <c r="BM666" s="15" t="s">
        <v>1040</v>
      </c>
    </row>
    <row r="667" s="11" customFormat="1">
      <c r="B667" s="211"/>
      <c r="C667" s="212"/>
      <c r="D667" s="213" t="s">
        <v>141</v>
      </c>
      <c r="E667" s="214" t="s">
        <v>1</v>
      </c>
      <c r="F667" s="215" t="s">
        <v>997</v>
      </c>
      <c r="G667" s="212"/>
      <c r="H667" s="216">
        <v>53.799999999999997</v>
      </c>
      <c r="I667" s="217"/>
      <c r="J667" s="212"/>
      <c r="K667" s="212"/>
      <c r="L667" s="218"/>
      <c r="M667" s="219"/>
      <c r="N667" s="220"/>
      <c r="O667" s="220"/>
      <c r="P667" s="220"/>
      <c r="Q667" s="220"/>
      <c r="R667" s="220"/>
      <c r="S667" s="220"/>
      <c r="T667" s="221"/>
      <c r="AT667" s="222" t="s">
        <v>141</v>
      </c>
      <c r="AU667" s="222" t="s">
        <v>76</v>
      </c>
      <c r="AV667" s="11" t="s">
        <v>76</v>
      </c>
      <c r="AW667" s="11" t="s">
        <v>30</v>
      </c>
      <c r="AX667" s="11" t="s">
        <v>67</v>
      </c>
      <c r="AY667" s="222" t="s">
        <v>133</v>
      </c>
    </row>
    <row r="668" s="11" customFormat="1">
      <c r="B668" s="211"/>
      <c r="C668" s="212"/>
      <c r="D668" s="213" t="s">
        <v>141</v>
      </c>
      <c r="E668" s="214" t="s">
        <v>1</v>
      </c>
      <c r="F668" s="215" t="s">
        <v>998</v>
      </c>
      <c r="G668" s="212"/>
      <c r="H668" s="216">
        <v>9.8000000000000007</v>
      </c>
      <c r="I668" s="217"/>
      <c r="J668" s="212"/>
      <c r="K668" s="212"/>
      <c r="L668" s="218"/>
      <c r="M668" s="219"/>
      <c r="N668" s="220"/>
      <c r="O668" s="220"/>
      <c r="P668" s="220"/>
      <c r="Q668" s="220"/>
      <c r="R668" s="220"/>
      <c r="S668" s="220"/>
      <c r="T668" s="221"/>
      <c r="AT668" s="222" t="s">
        <v>141</v>
      </c>
      <c r="AU668" s="222" t="s">
        <v>76</v>
      </c>
      <c r="AV668" s="11" t="s">
        <v>76</v>
      </c>
      <c r="AW668" s="11" t="s">
        <v>30</v>
      </c>
      <c r="AX668" s="11" t="s">
        <v>67</v>
      </c>
      <c r="AY668" s="222" t="s">
        <v>133</v>
      </c>
    </row>
    <row r="669" s="12" customFormat="1">
      <c r="B669" s="223"/>
      <c r="C669" s="224"/>
      <c r="D669" s="213" t="s">
        <v>141</v>
      </c>
      <c r="E669" s="225" t="s">
        <v>1</v>
      </c>
      <c r="F669" s="226" t="s">
        <v>148</v>
      </c>
      <c r="G669" s="224"/>
      <c r="H669" s="227">
        <v>63.600000000000001</v>
      </c>
      <c r="I669" s="228"/>
      <c r="J669" s="224"/>
      <c r="K669" s="224"/>
      <c r="L669" s="229"/>
      <c r="M669" s="230"/>
      <c r="N669" s="231"/>
      <c r="O669" s="231"/>
      <c r="P669" s="231"/>
      <c r="Q669" s="231"/>
      <c r="R669" s="231"/>
      <c r="S669" s="231"/>
      <c r="T669" s="232"/>
      <c r="AT669" s="233" t="s">
        <v>141</v>
      </c>
      <c r="AU669" s="233" t="s">
        <v>76</v>
      </c>
      <c r="AV669" s="12" t="s">
        <v>140</v>
      </c>
      <c r="AW669" s="12" t="s">
        <v>30</v>
      </c>
      <c r="AX669" s="12" t="s">
        <v>74</v>
      </c>
      <c r="AY669" s="233" t="s">
        <v>133</v>
      </c>
    </row>
    <row r="670" s="1" customFormat="1" ht="16.5" customHeight="1">
      <c r="B670" s="36"/>
      <c r="C670" s="199" t="s">
        <v>618</v>
      </c>
      <c r="D670" s="199" t="s">
        <v>135</v>
      </c>
      <c r="E670" s="200" t="s">
        <v>1041</v>
      </c>
      <c r="F670" s="201" t="s">
        <v>1042</v>
      </c>
      <c r="G670" s="202" t="s">
        <v>215</v>
      </c>
      <c r="H670" s="203">
        <v>4</v>
      </c>
      <c r="I670" s="204"/>
      <c r="J670" s="205">
        <f>ROUND(I670*H670,2)</f>
        <v>0</v>
      </c>
      <c r="K670" s="201" t="s">
        <v>139</v>
      </c>
      <c r="L670" s="41"/>
      <c r="M670" s="206" t="s">
        <v>1</v>
      </c>
      <c r="N670" s="207" t="s">
        <v>40</v>
      </c>
      <c r="O670" s="77"/>
      <c r="P670" s="208">
        <f>O670*H670</f>
        <v>0</v>
      </c>
      <c r="Q670" s="208">
        <v>0.0031199999999999999</v>
      </c>
      <c r="R670" s="208">
        <f>Q670*H670</f>
        <v>0.01248</v>
      </c>
      <c r="S670" s="208">
        <v>0</v>
      </c>
      <c r="T670" s="209">
        <f>S670*H670</f>
        <v>0</v>
      </c>
      <c r="AR670" s="15" t="s">
        <v>178</v>
      </c>
      <c r="AT670" s="15" t="s">
        <v>135</v>
      </c>
      <c r="AU670" s="15" t="s">
        <v>76</v>
      </c>
      <c r="AY670" s="15" t="s">
        <v>133</v>
      </c>
      <c r="BE670" s="210">
        <f>IF(N670="základní",J670,0)</f>
        <v>0</v>
      </c>
      <c r="BF670" s="210">
        <f>IF(N670="snížená",J670,0)</f>
        <v>0</v>
      </c>
      <c r="BG670" s="210">
        <f>IF(N670="zákl. přenesená",J670,0)</f>
        <v>0</v>
      </c>
      <c r="BH670" s="210">
        <f>IF(N670="sníž. přenesená",J670,0)</f>
        <v>0</v>
      </c>
      <c r="BI670" s="210">
        <f>IF(N670="nulová",J670,0)</f>
        <v>0</v>
      </c>
      <c r="BJ670" s="15" t="s">
        <v>140</v>
      </c>
      <c r="BK670" s="210">
        <f>ROUND(I670*H670,2)</f>
        <v>0</v>
      </c>
      <c r="BL670" s="15" t="s">
        <v>178</v>
      </c>
      <c r="BM670" s="15" t="s">
        <v>1043</v>
      </c>
    </row>
    <row r="671" s="1" customFormat="1" ht="16.5" customHeight="1">
      <c r="B671" s="36"/>
      <c r="C671" s="199" t="s">
        <v>1044</v>
      </c>
      <c r="D671" s="199" t="s">
        <v>135</v>
      </c>
      <c r="E671" s="200" t="s">
        <v>1045</v>
      </c>
      <c r="F671" s="201" t="s">
        <v>1046</v>
      </c>
      <c r="G671" s="202" t="s">
        <v>193</v>
      </c>
      <c r="H671" s="203">
        <v>26</v>
      </c>
      <c r="I671" s="204"/>
      <c r="J671" s="205">
        <f>ROUND(I671*H671,2)</f>
        <v>0</v>
      </c>
      <c r="K671" s="201" t="s">
        <v>139</v>
      </c>
      <c r="L671" s="41"/>
      <c r="M671" s="206" t="s">
        <v>1</v>
      </c>
      <c r="N671" s="207" t="s">
        <v>40</v>
      </c>
      <c r="O671" s="77"/>
      <c r="P671" s="208">
        <f>O671*H671</f>
        <v>0</v>
      </c>
      <c r="Q671" s="208">
        <v>0.0028300000000000001</v>
      </c>
      <c r="R671" s="208">
        <f>Q671*H671</f>
        <v>0.073580000000000007</v>
      </c>
      <c r="S671" s="208">
        <v>0</v>
      </c>
      <c r="T671" s="209">
        <f>S671*H671</f>
        <v>0</v>
      </c>
      <c r="AR671" s="15" t="s">
        <v>178</v>
      </c>
      <c r="AT671" s="15" t="s">
        <v>135</v>
      </c>
      <c r="AU671" s="15" t="s">
        <v>76</v>
      </c>
      <c r="AY671" s="15" t="s">
        <v>133</v>
      </c>
      <c r="BE671" s="210">
        <f>IF(N671="základní",J671,0)</f>
        <v>0</v>
      </c>
      <c r="BF671" s="210">
        <f>IF(N671="snížená",J671,0)</f>
        <v>0</v>
      </c>
      <c r="BG671" s="210">
        <f>IF(N671="zákl. přenesená",J671,0)</f>
        <v>0</v>
      </c>
      <c r="BH671" s="210">
        <f>IF(N671="sníž. přenesená",J671,0)</f>
        <v>0</v>
      </c>
      <c r="BI671" s="210">
        <f>IF(N671="nulová",J671,0)</f>
        <v>0</v>
      </c>
      <c r="BJ671" s="15" t="s">
        <v>140</v>
      </c>
      <c r="BK671" s="210">
        <f>ROUND(I671*H671,2)</f>
        <v>0</v>
      </c>
      <c r="BL671" s="15" t="s">
        <v>178</v>
      </c>
      <c r="BM671" s="15" t="s">
        <v>1047</v>
      </c>
    </row>
    <row r="672" s="11" customFormat="1">
      <c r="B672" s="211"/>
      <c r="C672" s="212"/>
      <c r="D672" s="213" t="s">
        <v>141</v>
      </c>
      <c r="E672" s="214" t="s">
        <v>1</v>
      </c>
      <c r="F672" s="215" t="s">
        <v>1048</v>
      </c>
      <c r="G672" s="212"/>
      <c r="H672" s="216">
        <v>26</v>
      </c>
      <c r="I672" s="217"/>
      <c r="J672" s="212"/>
      <c r="K672" s="212"/>
      <c r="L672" s="218"/>
      <c r="M672" s="219"/>
      <c r="N672" s="220"/>
      <c r="O672" s="220"/>
      <c r="P672" s="220"/>
      <c r="Q672" s="220"/>
      <c r="R672" s="220"/>
      <c r="S672" s="220"/>
      <c r="T672" s="221"/>
      <c r="AT672" s="222" t="s">
        <v>141</v>
      </c>
      <c r="AU672" s="222" t="s">
        <v>76</v>
      </c>
      <c r="AV672" s="11" t="s">
        <v>76</v>
      </c>
      <c r="AW672" s="11" t="s">
        <v>30</v>
      </c>
      <c r="AX672" s="11" t="s">
        <v>67</v>
      </c>
      <c r="AY672" s="222" t="s">
        <v>133</v>
      </c>
    </row>
    <row r="673" s="12" customFormat="1">
      <c r="B673" s="223"/>
      <c r="C673" s="224"/>
      <c r="D673" s="213" t="s">
        <v>141</v>
      </c>
      <c r="E673" s="225" t="s">
        <v>1</v>
      </c>
      <c r="F673" s="226" t="s">
        <v>148</v>
      </c>
      <c r="G673" s="224"/>
      <c r="H673" s="227">
        <v>26</v>
      </c>
      <c r="I673" s="228"/>
      <c r="J673" s="224"/>
      <c r="K673" s="224"/>
      <c r="L673" s="229"/>
      <c r="M673" s="230"/>
      <c r="N673" s="231"/>
      <c r="O673" s="231"/>
      <c r="P673" s="231"/>
      <c r="Q673" s="231"/>
      <c r="R673" s="231"/>
      <c r="S673" s="231"/>
      <c r="T673" s="232"/>
      <c r="AT673" s="233" t="s">
        <v>141</v>
      </c>
      <c r="AU673" s="233" t="s">
        <v>76</v>
      </c>
      <c r="AV673" s="12" t="s">
        <v>140</v>
      </c>
      <c r="AW673" s="12" t="s">
        <v>30</v>
      </c>
      <c r="AX673" s="12" t="s">
        <v>74</v>
      </c>
      <c r="AY673" s="233" t="s">
        <v>133</v>
      </c>
    </row>
    <row r="674" s="1" customFormat="1" ht="16.5" customHeight="1">
      <c r="B674" s="36"/>
      <c r="C674" s="199" t="s">
        <v>621</v>
      </c>
      <c r="D674" s="199" t="s">
        <v>135</v>
      </c>
      <c r="E674" s="200" t="s">
        <v>1049</v>
      </c>
      <c r="F674" s="201" t="s">
        <v>1050</v>
      </c>
      <c r="G674" s="202" t="s">
        <v>193</v>
      </c>
      <c r="H674" s="203">
        <v>63.600000000000001</v>
      </c>
      <c r="I674" s="204"/>
      <c r="J674" s="205">
        <f>ROUND(I674*H674,2)</f>
        <v>0</v>
      </c>
      <c r="K674" s="201" t="s">
        <v>1</v>
      </c>
      <c r="L674" s="41"/>
      <c r="M674" s="206" t="s">
        <v>1</v>
      </c>
      <c r="N674" s="207" t="s">
        <v>40</v>
      </c>
      <c r="O674" s="77"/>
      <c r="P674" s="208">
        <f>O674*H674</f>
        <v>0</v>
      </c>
      <c r="Q674" s="208">
        <v>0</v>
      </c>
      <c r="R674" s="208">
        <f>Q674*H674</f>
        <v>0</v>
      </c>
      <c r="S674" s="208">
        <v>0</v>
      </c>
      <c r="T674" s="209">
        <f>S674*H674</f>
        <v>0</v>
      </c>
      <c r="AR674" s="15" t="s">
        <v>178</v>
      </c>
      <c r="AT674" s="15" t="s">
        <v>135</v>
      </c>
      <c r="AU674" s="15" t="s">
        <v>76</v>
      </c>
      <c r="AY674" s="15" t="s">
        <v>133</v>
      </c>
      <c r="BE674" s="210">
        <f>IF(N674="základní",J674,0)</f>
        <v>0</v>
      </c>
      <c r="BF674" s="210">
        <f>IF(N674="snížená",J674,0)</f>
        <v>0</v>
      </c>
      <c r="BG674" s="210">
        <f>IF(N674="zákl. přenesená",J674,0)</f>
        <v>0</v>
      </c>
      <c r="BH674" s="210">
        <f>IF(N674="sníž. přenesená",J674,0)</f>
        <v>0</v>
      </c>
      <c r="BI674" s="210">
        <f>IF(N674="nulová",J674,0)</f>
        <v>0</v>
      </c>
      <c r="BJ674" s="15" t="s">
        <v>140</v>
      </c>
      <c r="BK674" s="210">
        <f>ROUND(I674*H674,2)</f>
        <v>0</v>
      </c>
      <c r="BL674" s="15" t="s">
        <v>178</v>
      </c>
      <c r="BM674" s="15" t="s">
        <v>1051</v>
      </c>
    </row>
    <row r="675" s="1" customFormat="1" ht="16.5" customHeight="1">
      <c r="B675" s="36"/>
      <c r="C675" s="199" t="s">
        <v>1052</v>
      </c>
      <c r="D675" s="199" t="s">
        <v>135</v>
      </c>
      <c r="E675" s="200" t="s">
        <v>1053</v>
      </c>
      <c r="F675" s="201" t="s">
        <v>1054</v>
      </c>
      <c r="G675" s="202" t="s">
        <v>165</v>
      </c>
      <c r="H675" s="203">
        <v>2.4700000000000002</v>
      </c>
      <c r="I675" s="204"/>
      <c r="J675" s="205">
        <f>ROUND(I675*H675,2)</f>
        <v>0</v>
      </c>
      <c r="K675" s="201" t="s">
        <v>139</v>
      </c>
      <c r="L675" s="41"/>
      <c r="M675" s="206" t="s">
        <v>1</v>
      </c>
      <c r="N675" s="207" t="s">
        <v>40</v>
      </c>
      <c r="O675" s="77"/>
      <c r="P675" s="208">
        <f>O675*H675</f>
        <v>0</v>
      </c>
      <c r="Q675" s="208">
        <v>0</v>
      </c>
      <c r="R675" s="208">
        <f>Q675*H675</f>
        <v>0</v>
      </c>
      <c r="S675" s="208">
        <v>0</v>
      </c>
      <c r="T675" s="209">
        <f>S675*H675</f>
        <v>0</v>
      </c>
      <c r="AR675" s="15" t="s">
        <v>178</v>
      </c>
      <c r="AT675" s="15" t="s">
        <v>135</v>
      </c>
      <c r="AU675" s="15" t="s">
        <v>76</v>
      </c>
      <c r="AY675" s="15" t="s">
        <v>133</v>
      </c>
      <c r="BE675" s="210">
        <f>IF(N675="základní",J675,0)</f>
        <v>0</v>
      </c>
      <c r="BF675" s="210">
        <f>IF(N675="snížená",J675,0)</f>
        <v>0</v>
      </c>
      <c r="BG675" s="210">
        <f>IF(N675="zákl. přenesená",J675,0)</f>
        <v>0</v>
      </c>
      <c r="BH675" s="210">
        <f>IF(N675="sníž. přenesená",J675,0)</f>
        <v>0</v>
      </c>
      <c r="BI675" s="210">
        <f>IF(N675="nulová",J675,0)</f>
        <v>0</v>
      </c>
      <c r="BJ675" s="15" t="s">
        <v>140</v>
      </c>
      <c r="BK675" s="210">
        <f>ROUND(I675*H675,2)</f>
        <v>0</v>
      </c>
      <c r="BL675" s="15" t="s">
        <v>178</v>
      </c>
      <c r="BM675" s="15" t="s">
        <v>1055</v>
      </c>
    </row>
    <row r="676" s="10" customFormat="1" ht="22.8" customHeight="1">
      <c r="B676" s="183"/>
      <c r="C676" s="184"/>
      <c r="D676" s="185" t="s">
        <v>66</v>
      </c>
      <c r="E676" s="197" t="s">
        <v>1056</v>
      </c>
      <c r="F676" s="197" t="s">
        <v>1057</v>
      </c>
      <c r="G676" s="184"/>
      <c r="H676" s="184"/>
      <c r="I676" s="187"/>
      <c r="J676" s="198">
        <f>BK676</f>
        <v>0</v>
      </c>
      <c r="K676" s="184"/>
      <c r="L676" s="189"/>
      <c r="M676" s="190"/>
      <c r="N676" s="191"/>
      <c r="O676" s="191"/>
      <c r="P676" s="192">
        <f>SUM(P677:P697)</f>
        <v>0</v>
      </c>
      <c r="Q676" s="191"/>
      <c r="R676" s="192">
        <f>SUM(R677:R697)</f>
        <v>0.053190479999999998</v>
      </c>
      <c r="S676" s="191"/>
      <c r="T676" s="193">
        <f>SUM(T677:T697)</f>
        <v>6.607043159999999</v>
      </c>
      <c r="AR676" s="194" t="s">
        <v>76</v>
      </c>
      <c r="AT676" s="195" t="s">
        <v>66</v>
      </c>
      <c r="AU676" s="195" t="s">
        <v>74</v>
      </c>
      <c r="AY676" s="194" t="s">
        <v>133</v>
      </c>
      <c r="BK676" s="196">
        <f>SUM(BK677:BK697)</f>
        <v>0</v>
      </c>
    </row>
    <row r="677" s="1" customFormat="1" ht="16.5" customHeight="1">
      <c r="B677" s="36"/>
      <c r="C677" s="199" t="s">
        <v>625</v>
      </c>
      <c r="D677" s="199" t="s">
        <v>135</v>
      </c>
      <c r="E677" s="200" t="s">
        <v>1058</v>
      </c>
      <c r="F677" s="201" t="s">
        <v>1059</v>
      </c>
      <c r="G677" s="202" t="s">
        <v>197</v>
      </c>
      <c r="H677" s="203">
        <v>35.113999999999997</v>
      </c>
      <c r="I677" s="204"/>
      <c r="J677" s="205">
        <f>ROUND(I677*H677,2)</f>
        <v>0</v>
      </c>
      <c r="K677" s="201" t="s">
        <v>139</v>
      </c>
      <c r="L677" s="41"/>
      <c r="M677" s="206" t="s">
        <v>1</v>
      </c>
      <c r="N677" s="207" t="s">
        <v>40</v>
      </c>
      <c r="O677" s="77"/>
      <c r="P677" s="208">
        <f>O677*H677</f>
        <v>0</v>
      </c>
      <c r="Q677" s="208">
        <v>0</v>
      </c>
      <c r="R677" s="208">
        <f>Q677*H677</f>
        <v>0</v>
      </c>
      <c r="S677" s="208">
        <v>0.075190000000000007</v>
      </c>
      <c r="T677" s="209">
        <f>S677*H677</f>
        <v>2.6402216599999999</v>
      </c>
      <c r="AR677" s="15" t="s">
        <v>178</v>
      </c>
      <c r="AT677" s="15" t="s">
        <v>135</v>
      </c>
      <c r="AU677" s="15" t="s">
        <v>76</v>
      </c>
      <c r="AY677" s="15" t="s">
        <v>133</v>
      </c>
      <c r="BE677" s="210">
        <f>IF(N677="základní",J677,0)</f>
        <v>0</v>
      </c>
      <c r="BF677" s="210">
        <f>IF(N677="snížená",J677,0)</f>
        <v>0</v>
      </c>
      <c r="BG677" s="210">
        <f>IF(N677="zákl. přenesená",J677,0)</f>
        <v>0</v>
      </c>
      <c r="BH677" s="210">
        <f>IF(N677="sníž. přenesená",J677,0)</f>
        <v>0</v>
      </c>
      <c r="BI677" s="210">
        <f>IF(N677="nulová",J677,0)</f>
        <v>0</v>
      </c>
      <c r="BJ677" s="15" t="s">
        <v>140</v>
      </c>
      <c r="BK677" s="210">
        <f>ROUND(I677*H677,2)</f>
        <v>0</v>
      </c>
      <c r="BL677" s="15" t="s">
        <v>178</v>
      </c>
      <c r="BM677" s="15" t="s">
        <v>1060</v>
      </c>
    </row>
    <row r="678" s="11" customFormat="1">
      <c r="B678" s="211"/>
      <c r="C678" s="212"/>
      <c r="D678" s="213" t="s">
        <v>141</v>
      </c>
      <c r="E678" s="214" t="s">
        <v>1</v>
      </c>
      <c r="F678" s="215" t="s">
        <v>788</v>
      </c>
      <c r="G678" s="212"/>
      <c r="H678" s="216">
        <v>35.113999999999997</v>
      </c>
      <c r="I678" s="217"/>
      <c r="J678" s="212"/>
      <c r="K678" s="212"/>
      <c r="L678" s="218"/>
      <c r="M678" s="219"/>
      <c r="N678" s="220"/>
      <c r="O678" s="220"/>
      <c r="P678" s="220"/>
      <c r="Q678" s="220"/>
      <c r="R678" s="220"/>
      <c r="S678" s="220"/>
      <c r="T678" s="221"/>
      <c r="AT678" s="222" t="s">
        <v>141</v>
      </c>
      <c r="AU678" s="222" t="s">
        <v>76</v>
      </c>
      <c r="AV678" s="11" t="s">
        <v>76</v>
      </c>
      <c r="AW678" s="11" t="s">
        <v>30</v>
      </c>
      <c r="AX678" s="11" t="s">
        <v>67</v>
      </c>
      <c r="AY678" s="222" t="s">
        <v>133</v>
      </c>
    </row>
    <row r="679" s="12" customFormat="1">
      <c r="B679" s="223"/>
      <c r="C679" s="224"/>
      <c r="D679" s="213" t="s">
        <v>141</v>
      </c>
      <c r="E679" s="225" t="s">
        <v>1</v>
      </c>
      <c r="F679" s="226" t="s">
        <v>148</v>
      </c>
      <c r="G679" s="224"/>
      <c r="H679" s="227">
        <v>35.113999999999997</v>
      </c>
      <c r="I679" s="228"/>
      <c r="J679" s="224"/>
      <c r="K679" s="224"/>
      <c r="L679" s="229"/>
      <c r="M679" s="230"/>
      <c r="N679" s="231"/>
      <c r="O679" s="231"/>
      <c r="P679" s="231"/>
      <c r="Q679" s="231"/>
      <c r="R679" s="231"/>
      <c r="S679" s="231"/>
      <c r="T679" s="232"/>
      <c r="AT679" s="233" t="s">
        <v>141</v>
      </c>
      <c r="AU679" s="233" t="s">
        <v>76</v>
      </c>
      <c r="AV679" s="12" t="s">
        <v>140</v>
      </c>
      <c r="AW679" s="12" t="s">
        <v>30</v>
      </c>
      <c r="AX679" s="12" t="s">
        <v>74</v>
      </c>
      <c r="AY679" s="233" t="s">
        <v>133</v>
      </c>
    </row>
    <row r="680" s="1" customFormat="1" ht="16.5" customHeight="1">
      <c r="B680" s="36"/>
      <c r="C680" s="199" t="s">
        <v>1061</v>
      </c>
      <c r="D680" s="199" t="s">
        <v>135</v>
      </c>
      <c r="E680" s="200" t="s">
        <v>1062</v>
      </c>
      <c r="F680" s="201" t="s">
        <v>1063</v>
      </c>
      <c r="G680" s="202" t="s">
        <v>197</v>
      </c>
      <c r="H680" s="203">
        <v>35.113999999999997</v>
      </c>
      <c r="I680" s="204"/>
      <c r="J680" s="205">
        <f>ROUND(I680*H680,2)</f>
        <v>0</v>
      </c>
      <c r="K680" s="201" t="s">
        <v>139</v>
      </c>
      <c r="L680" s="41"/>
      <c r="M680" s="206" t="s">
        <v>1</v>
      </c>
      <c r="N680" s="207" t="s">
        <v>40</v>
      </c>
      <c r="O680" s="77"/>
      <c r="P680" s="208">
        <f>O680*H680</f>
        <v>0</v>
      </c>
      <c r="Q680" s="208">
        <v>0</v>
      </c>
      <c r="R680" s="208">
        <f>Q680*H680</f>
        <v>0</v>
      </c>
      <c r="S680" s="208">
        <v>0</v>
      </c>
      <c r="T680" s="209">
        <f>S680*H680</f>
        <v>0</v>
      </c>
      <c r="AR680" s="15" t="s">
        <v>178</v>
      </c>
      <c r="AT680" s="15" t="s">
        <v>135</v>
      </c>
      <c r="AU680" s="15" t="s">
        <v>76</v>
      </c>
      <c r="AY680" s="15" t="s">
        <v>133</v>
      </c>
      <c r="BE680" s="210">
        <f>IF(N680="základní",J680,0)</f>
        <v>0</v>
      </c>
      <c r="BF680" s="210">
        <f>IF(N680="snížená",J680,0)</f>
        <v>0</v>
      </c>
      <c r="BG680" s="210">
        <f>IF(N680="zákl. přenesená",J680,0)</f>
        <v>0</v>
      </c>
      <c r="BH680" s="210">
        <f>IF(N680="sníž. přenesená",J680,0)</f>
        <v>0</v>
      </c>
      <c r="BI680" s="210">
        <f>IF(N680="nulová",J680,0)</f>
        <v>0</v>
      </c>
      <c r="BJ680" s="15" t="s">
        <v>140</v>
      </c>
      <c r="BK680" s="210">
        <f>ROUND(I680*H680,2)</f>
        <v>0</v>
      </c>
      <c r="BL680" s="15" t="s">
        <v>178</v>
      </c>
      <c r="BM680" s="15" t="s">
        <v>1064</v>
      </c>
    </row>
    <row r="681" s="1" customFormat="1" ht="16.5" customHeight="1">
      <c r="B681" s="36"/>
      <c r="C681" s="199" t="s">
        <v>637</v>
      </c>
      <c r="D681" s="199" t="s">
        <v>135</v>
      </c>
      <c r="E681" s="200" t="s">
        <v>1065</v>
      </c>
      <c r="F681" s="201" t="s">
        <v>1066</v>
      </c>
      <c r="G681" s="202" t="s">
        <v>193</v>
      </c>
      <c r="H681" s="203">
        <v>4.8499999999999996</v>
      </c>
      <c r="I681" s="204"/>
      <c r="J681" s="205">
        <f>ROUND(I681*H681,2)</f>
        <v>0</v>
      </c>
      <c r="K681" s="201" t="s">
        <v>139</v>
      </c>
      <c r="L681" s="41"/>
      <c r="M681" s="206" t="s">
        <v>1</v>
      </c>
      <c r="N681" s="207" t="s">
        <v>40</v>
      </c>
      <c r="O681" s="77"/>
      <c r="P681" s="208">
        <f>O681*H681</f>
        <v>0</v>
      </c>
      <c r="Q681" s="208">
        <v>0</v>
      </c>
      <c r="R681" s="208">
        <f>Q681*H681</f>
        <v>0</v>
      </c>
      <c r="S681" s="208">
        <v>0.011469999999999999</v>
      </c>
      <c r="T681" s="209">
        <f>S681*H681</f>
        <v>0.055629499999999991</v>
      </c>
      <c r="AR681" s="15" t="s">
        <v>178</v>
      </c>
      <c r="AT681" s="15" t="s">
        <v>135</v>
      </c>
      <c r="AU681" s="15" t="s">
        <v>76</v>
      </c>
      <c r="AY681" s="15" t="s">
        <v>133</v>
      </c>
      <c r="BE681" s="210">
        <f>IF(N681="základní",J681,0)</f>
        <v>0</v>
      </c>
      <c r="BF681" s="210">
        <f>IF(N681="snížená",J681,0)</f>
        <v>0</v>
      </c>
      <c r="BG681" s="210">
        <f>IF(N681="zákl. přenesená",J681,0)</f>
        <v>0</v>
      </c>
      <c r="BH681" s="210">
        <f>IF(N681="sníž. přenesená",J681,0)</f>
        <v>0</v>
      </c>
      <c r="BI681" s="210">
        <f>IF(N681="nulová",J681,0)</f>
        <v>0</v>
      </c>
      <c r="BJ681" s="15" t="s">
        <v>140</v>
      </c>
      <c r="BK681" s="210">
        <f>ROUND(I681*H681,2)</f>
        <v>0</v>
      </c>
      <c r="BL681" s="15" t="s">
        <v>178</v>
      </c>
      <c r="BM681" s="15" t="s">
        <v>1067</v>
      </c>
    </row>
    <row r="682" s="1" customFormat="1" ht="16.5" customHeight="1">
      <c r="B682" s="36"/>
      <c r="C682" s="199" t="s">
        <v>1068</v>
      </c>
      <c r="D682" s="199" t="s">
        <v>135</v>
      </c>
      <c r="E682" s="200" t="s">
        <v>1069</v>
      </c>
      <c r="F682" s="201" t="s">
        <v>1070</v>
      </c>
      <c r="G682" s="202" t="s">
        <v>193</v>
      </c>
      <c r="H682" s="203">
        <v>4.8499999999999996</v>
      </c>
      <c r="I682" s="204"/>
      <c r="J682" s="205">
        <f>ROUND(I682*H682,2)</f>
        <v>0</v>
      </c>
      <c r="K682" s="201" t="s">
        <v>139</v>
      </c>
      <c r="L682" s="41"/>
      <c r="M682" s="206" t="s">
        <v>1</v>
      </c>
      <c r="N682" s="207" t="s">
        <v>40</v>
      </c>
      <c r="O682" s="77"/>
      <c r="P682" s="208">
        <f>O682*H682</f>
        <v>0</v>
      </c>
      <c r="Q682" s="208">
        <v>0</v>
      </c>
      <c r="R682" s="208">
        <f>Q682*H682</f>
        <v>0</v>
      </c>
      <c r="S682" s="208">
        <v>0</v>
      </c>
      <c r="T682" s="209">
        <f>S682*H682</f>
        <v>0</v>
      </c>
      <c r="AR682" s="15" t="s">
        <v>178</v>
      </c>
      <c r="AT682" s="15" t="s">
        <v>135</v>
      </c>
      <c r="AU682" s="15" t="s">
        <v>76</v>
      </c>
      <c r="AY682" s="15" t="s">
        <v>133</v>
      </c>
      <c r="BE682" s="210">
        <f>IF(N682="základní",J682,0)</f>
        <v>0</v>
      </c>
      <c r="BF682" s="210">
        <f>IF(N682="snížená",J682,0)</f>
        <v>0</v>
      </c>
      <c r="BG682" s="210">
        <f>IF(N682="zákl. přenesená",J682,0)</f>
        <v>0</v>
      </c>
      <c r="BH682" s="210">
        <f>IF(N682="sníž. přenesená",J682,0)</f>
        <v>0</v>
      </c>
      <c r="BI682" s="210">
        <f>IF(N682="nulová",J682,0)</f>
        <v>0</v>
      </c>
      <c r="BJ682" s="15" t="s">
        <v>140</v>
      </c>
      <c r="BK682" s="210">
        <f>ROUND(I682*H682,2)</f>
        <v>0</v>
      </c>
      <c r="BL682" s="15" t="s">
        <v>178</v>
      </c>
      <c r="BM682" s="15" t="s">
        <v>1071</v>
      </c>
    </row>
    <row r="683" s="1" customFormat="1" ht="16.5" customHeight="1">
      <c r="B683" s="36"/>
      <c r="C683" s="199" t="s">
        <v>641</v>
      </c>
      <c r="D683" s="199" t="s">
        <v>135</v>
      </c>
      <c r="E683" s="200" t="s">
        <v>1072</v>
      </c>
      <c r="F683" s="201" t="s">
        <v>1073</v>
      </c>
      <c r="G683" s="202" t="s">
        <v>197</v>
      </c>
      <c r="H683" s="203">
        <v>241.19999999999999</v>
      </c>
      <c r="I683" s="204"/>
      <c r="J683" s="205">
        <f>ROUND(I683*H683,2)</f>
        <v>0</v>
      </c>
      <c r="K683" s="201" t="s">
        <v>139</v>
      </c>
      <c r="L683" s="41"/>
      <c r="M683" s="206" t="s">
        <v>1</v>
      </c>
      <c r="N683" s="207" t="s">
        <v>40</v>
      </c>
      <c r="O683" s="77"/>
      <c r="P683" s="208">
        <f>O683*H683</f>
        <v>0</v>
      </c>
      <c r="Q683" s="208">
        <v>0</v>
      </c>
      <c r="R683" s="208">
        <f>Q683*H683</f>
        <v>0</v>
      </c>
      <c r="S683" s="208">
        <v>0.01533</v>
      </c>
      <c r="T683" s="209">
        <f>S683*H683</f>
        <v>3.6975959999999999</v>
      </c>
      <c r="AR683" s="15" t="s">
        <v>178</v>
      </c>
      <c r="AT683" s="15" t="s">
        <v>135</v>
      </c>
      <c r="AU683" s="15" t="s">
        <v>76</v>
      </c>
      <c r="AY683" s="15" t="s">
        <v>133</v>
      </c>
      <c r="BE683" s="210">
        <f>IF(N683="základní",J683,0)</f>
        <v>0</v>
      </c>
      <c r="BF683" s="210">
        <f>IF(N683="snížená",J683,0)</f>
        <v>0</v>
      </c>
      <c r="BG683" s="210">
        <f>IF(N683="zákl. přenesená",J683,0)</f>
        <v>0</v>
      </c>
      <c r="BH683" s="210">
        <f>IF(N683="sníž. přenesená",J683,0)</f>
        <v>0</v>
      </c>
      <c r="BI683" s="210">
        <f>IF(N683="nulová",J683,0)</f>
        <v>0</v>
      </c>
      <c r="BJ683" s="15" t="s">
        <v>140</v>
      </c>
      <c r="BK683" s="210">
        <f>ROUND(I683*H683,2)</f>
        <v>0</v>
      </c>
      <c r="BL683" s="15" t="s">
        <v>178</v>
      </c>
      <c r="BM683" s="15" t="s">
        <v>1074</v>
      </c>
    </row>
    <row r="684" s="11" customFormat="1">
      <c r="B684" s="211"/>
      <c r="C684" s="212"/>
      <c r="D684" s="213" t="s">
        <v>141</v>
      </c>
      <c r="E684" s="214" t="s">
        <v>1</v>
      </c>
      <c r="F684" s="215" t="s">
        <v>783</v>
      </c>
      <c r="G684" s="212"/>
      <c r="H684" s="216">
        <v>241.19999999999999</v>
      </c>
      <c r="I684" s="217"/>
      <c r="J684" s="212"/>
      <c r="K684" s="212"/>
      <c r="L684" s="218"/>
      <c r="M684" s="219"/>
      <c r="N684" s="220"/>
      <c r="O684" s="220"/>
      <c r="P684" s="220"/>
      <c r="Q684" s="220"/>
      <c r="R684" s="220"/>
      <c r="S684" s="220"/>
      <c r="T684" s="221"/>
      <c r="AT684" s="222" t="s">
        <v>141</v>
      </c>
      <c r="AU684" s="222" t="s">
        <v>76</v>
      </c>
      <c r="AV684" s="11" t="s">
        <v>76</v>
      </c>
      <c r="AW684" s="11" t="s">
        <v>30</v>
      </c>
      <c r="AX684" s="11" t="s">
        <v>67</v>
      </c>
      <c r="AY684" s="222" t="s">
        <v>133</v>
      </c>
    </row>
    <row r="685" s="12" customFormat="1">
      <c r="B685" s="223"/>
      <c r="C685" s="224"/>
      <c r="D685" s="213" t="s">
        <v>141</v>
      </c>
      <c r="E685" s="225" t="s">
        <v>1</v>
      </c>
      <c r="F685" s="226" t="s">
        <v>148</v>
      </c>
      <c r="G685" s="224"/>
      <c r="H685" s="227">
        <v>241.19999999999999</v>
      </c>
      <c r="I685" s="228"/>
      <c r="J685" s="224"/>
      <c r="K685" s="224"/>
      <c r="L685" s="229"/>
      <c r="M685" s="230"/>
      <c r="N685" s="231"/>
      <c r="O685" s="231"/>
      <c r="P685" s="231"/>
      <c r="Q685" s="231"/>
      <c r="R685" s="231"/>
      <c r="S685" s="231"/>
      <c r="T685" s="232"/>
      <c r="AT685" s="233" t="s">
        <v>141</v>
      </c>
      <c r="AU685" s="233" t="s">
        <v>76</v>
      </c>
      <c r="AV685" s="12" t="s">
        <v>140</v>
      </c>
      <c r="AW685" s="12" t="s">
        <v>30</v>
      </c>
      <c r="AX685" s="12" t="s">
        <v>74</v>
      </c>
      <c r="AY685" s="233" t="s">
        <v>133</v>
      </c>
    </row>
    <row r="686" s="1" customFormat="1" ht="16.5" customHeight="1">
      <c r="B686" s="36"/>
      <c r="C686" s="199" t="s">
        <v>1075</v>
      </c>
      <c r="D686" s="199" t="s">
        <v>135</v>
      </c>
      <c r="E686" s="200" t="s">
        <v>1076</v>
      </c>
      <c r="F686" s="201" t="s">
        <v>1077</v>
      </c>
      <c r="G686" s="202" t="s">
        <v>193</v>
      </c>
      <c r="H686" s="203">
        <v>26.800000000000001</v>
      </c>
      <c r="I686" s="204"/>
      <c r="J686" s="205">
        <f>ROUND(I686*H686,2)</f>
        <v>0</v>
      </c>
      <c r="K686" s="201" t="s">
        <v>139</v>
      </c>
      <c r="L686" s="41"/>
      <c r="M686" s="206" t="s">
        <v>1</v>
      </c>
      <c r="N686" s="207" t="s">
        <v>40</v>
      </c>
      <c r="O686" s="77"/>
      <c r="P686" s="208">
        <f>O686*H686</f>
        <v>0</v>
      </c>
      <c r="Q686" s="208">
        <v>0</v>
      </c>
      <c r="R686" s="208">
        <f>Q686*H686</f>
        <v>0</v>
      </c>
      <c r="S686" s="208">
        <v>0.0079699999999999997</v>
      </c>
      <c r="T686" s="209">
        <f>S686*H686</f>
        <v>0.21359600000000001</v>
      </c>
      <c r="AR686" s="15" t="s">
        <v>178</v>
      </c>
      <c r="AT686" s="15" t="s">
        <v>135</v>
      </c>
      <c r="AU686" s="15" t="s">
        <v>76</v>
      </c>
      <c r="AY686" s="15" t="s">
        <v>133</v>
      </c>
      <c r="BE686" s="210">
        <f>IF(N686="základní",J686,0)</f>
        <v>0</v>
      </c>
      <c r="BF686" s="210">
        <f>IF(N686="snížená",J686,0)</f>
        <v>0</v>
      </c>
      <c r="BG686" s="210">
        <f>IF(N686="zákl. přenesená",J686,0)</f>
        <v>0</v>
      </c>
      <c r="BH686" s="210">
        <f>IF(N686="sníž. přenesená",J686,0)</f>
        <v>0</v>
      </c>
      <c r="BI686" s="210">
        <f>IF(N686="nulová",J686,0)</f>
        <v>0</v>
      </c>
      <c r="BJ686" s="15" t="s">
        <v>140</v>
      </c>
      <c r="BK686" s="210">
        <f>ROUND(I686*H686,2)</f>
        <v>0</v>
      </c>
      <c r="BL686" s="15" t="s">
        <v>178</v>
      </c>
      <c r="BM686" s="15" t="s">
        <v>1078</v>
      </c>
    </row>
    <row r="687" s="1" customFormat="1" ht="16.5" customHeight="1">
      <c r="B687" s="36"/>
      <c r="C687" s="199" t="s">
        <v>648</v>
      </c>
      <c r="D687" s="199" t="s">
        <v>135</v>
      </c>
      <c r="E687" s="200" t="s">
        <v>1079</v>
      </c>
      <c r="F687" s="201" t="s">
        <v>1080</v>
      </c>
      <c r="G687" s="202" t="s">
        <v>197</v>
      </c>
      <c r="H687" s="203">
        <v>241.19999999999999</v>
      </c>
      <c r="I687" s="204"/>
      <c r="J687" s="205">
        <f>ROUND(I687*H687,2)</f>
        <v>0</v>
      </c>
      <c r="K687" s="201" t="s">
        <v>139</v>
      </c>
      <c r="L687" s="41"/>
      <c r="M687" s="206" t="s">
        <v>1</v>
      </c>
      <c r="N687" s="207" t="s">
        <v>40</v>
      </c>
      <c r="O687" s="77"/>
      <c r="P687" s="208">
        <f>O687*H687</f>
        <v>0</v>
      </c>
      <c r="Q687" s="208">
        <v>0</v>
      </c>
      <c r="R687" s="208">
        <f>Q687*H687</f>
        <v>0</v>
      </c>
      <c r="S687" s="208">
        <v>0</v>
      </c>
      <c r="T687" s="209">
        <f>S687*H687</f>
        <v>0</v>
      </c>
      <c r="AR687" s="15" t="s">
        <v>178</v>
      </c>
      <c r="AT687" s="15" t="s">
        <v>135</v>
      </c>
      <c r="AU687" s="15" t="s">
        <v>76</v>
      </c>
      <c r="AY687" s="15" t="s">
        <v>133</v>
      </c>
      <c r="BE687" s="210">
        <f>IF(N687="základní",J687,0)</f>
        <v>0</v>
      </c>
      <c r="BF687" s="210">
        <f>IF(N687="snížená",J687,0)</f>
        <v>0</v>
      </c>
      <c r="BG687" s="210">
        <f>IF(N687="zákl. přenesená",J687,0)</f>
        <v>0</v>
      </c>
      <c r="BH687" s="210">
        <f>IF(N687="sníž. přenesená",J687,0)</f>
        <v>0</v>
      </c>
      <c r="BI687" s="210">
        <f>IF(N687="nulová",J687,0)</f>
        <v>0</v>
      </c>
      <c r="BJ687" s="15" t="s">
        <v>140</v>
      </c>
      <c r="BK687" s="210">
        <f>ROUND(I687*H687,2)</f>
        <v>0</v>
      </c>
      <c r="BL687" s="15" t="s">
        <v>178</v>
      </c>
      <c r="BM687" s="15" t="s">
        <v>1081</v>
      </c>
    </row>
    <row r="688" s="1" customFormat="1" ht="16.5" customHeight="1">
      <c r="B688" s="36"/>
      <c r="C688" s="199" t="s">
        <v>1082</v>
      </c>
      <c r="D688" s="199" t="s">
        <v>135</v>
      </c>
      <c r="E688" s="200" t="s">
        <v>1083</v>
      </c>
      <c r="F688" s="201" t="s">
        <v>1084</v>
      </c>
      <c r="G688" s="202" t="s">
        <v>193</v>
      </c>
      <c r="H688" s="203">
        <v>26.800000000000001</v>
      </c>
      <c r="I688" s="204"/>
      <c r="J688" s="205">
        <f>ROUND(I688*H688,2)</f>
        <v>0</v>
      </c>
      <c r="K688" s="201" t="s">
        <v>139</v>
      </c>
      <c r="L688" s="41"/>
      <c r="M688" s="206" t="s">
        <v>1</v>
      </c>
      <c r="N688" s="207" t="s">
        <v>40</v>
      </c>
      <c r="O688" s="77"/>
      <c r="P688" s="208">
        <f>O688*H688</f>
        <v>0</v>
      </c>
      <c r="Q688" s="208">
        <v>0</v>
      </c>
      <c r="R688" s="208">
        <f>Q688*H688</f>
        <v>0</v>
      </c>
      <c r="S688" s="208">
        <v>0</v>
      </c>
      <c r="T688" s="209">
        <f>S688*H688</f>
        <v>0</v>
      </c>
      <c r="AR688" s="15" t="s">
        <v>178</v>
      </c>
      <c r="AT688" s="15" t="s">
        <v>135</v>
      </c>
      <c r="AU688" s="15" t="s">
        <v>76</v>
      </c>
      <c r="AY688" s="15" t="s">
        <v>133</v>
      </c>
      <c r="BE688" s="210">
        <f>IF(N688="základní",J688,0)</f>
        <v>0</v>
      </c>
      <c r="BF688" s="210">
        <f>IF(N688="snížená",J688,0)</f>
        <v>0</v>
      </c>
      <c r="BG688" s="210">
        <f>IF(N688="zákl. přenesená",J688,0)</f>
        <v>0</v>
      </c>
      <c r="BH688" s="210">
        <f>IF(N688="sníž. přenesená",J688,0)</f>
        <v>0</v>
      </c>
      <c r="BI688" s="210">
        <f>IF(N688="nulová",J688,0)</f>
        <v>0</v>
      </c>
      <c r="BJ688" s="15" t="s">
        <v>140</v>
      </c>
      <c r="BK688" s="210">
        <f>ROUND(I688*H688,2)</f>
        <v>0</v>
      </c>
      <c r="BL688" s="15" t="s">
        <v>178</v>
      </c>
      <c r="BM688" s="15" t="s">
        <v>1085</v>
      </c>
    </row>
    <row r="689" s="1" customFormat="1" ht="16.5" customHeight="1">
      <c r="B689" s="36"/>
      <c r="C689" s="199" t="s">
        <v>651</v>
      </c>
      <c r="D689" s="199" t="s">
        <v>135</v>
      </c>
      <c r="E689" s="200" t="s">
        <v>1086</v>
      </c>
      <c r="F689" s="201" t="s">
        <v>1087</v>
      </c>
      <c r="G689" s="202" t="s">
        <v>197</v>
      </c>
      <c r="H689" s="203">
        <v>345.39299999999997</v>
      </c>
      <c r="I689" s="204"/>
      <c r="J689" s="205">
        <f>ROUND(I689*H689,2)</f>
        <v>0</v>
      </c>
      <c r="K689" s="201" t="s">
        <v>139</v>
      </c>
      <c r="L689" s="41"/>
      <c r="M689" s="206" t="s">
        <v>1</v>
      </c>
      <c r="N689" s="207" t="s">
        <v>40</v>
      </c>
      <c r="O689" s="77"/>
      <c r="P689" s="208">
        <f>O689*H689</f>
        <v>0</v>
      </c>
      <c r="Q689" s="208">
        <v>0</v>
      </c>
      <c r="R689" s="208">
        <f>Q689*H689</f>
        <v>0</v>
      </c>
      <c r="S689" s="208">
        <v>0</v>
      </c>
      <c r="T689" s="209">
        <f>S689*H689</f>
        <v>0</v>
      </c>
      <c r="AR689" s="15" t="s">
        <v>178</v>
      </c>
      <c r="AT689" s="15" t="s">
        <v>135</v>
      </c>
      <c r="AU689" s="15" t="s">
        <v>76</v>
      </c>
      <c r="AY689" s="15" t="s">
        <v>133</v>
      </c>
      <c r="BE689" s="210">
        <f>IF(N689="základní",J689,0)</f>
        <v>0</v>
      </c>
      <c r="BF689" s="210">
        <f>IF(N689="snížená",J689,0)</f>
        <v>0</v>
      </c>
      <c r="BG689" s="210">
        <f>IF(N689="zákl. přenesená",J689,0)</f>
        <v>0</v>
      </c>
      <c r="BH689" s="210">
        <f>IF(N689="sníž. přenesená",J689,0)</f>
        <v>0</v>
      </c>
      <c r="BI689" s="210">
        <f>IF(N689="nulová",J689,0)</f>
        <v>0</v>
      </c>
      <c r="BJ689" s="15" t="s">
        <v>140</v>
      </c>
      <c r="BK689" s="210">
        <f>ROUND(I689*H689,2)</f>
        <v>0</v>
      </c>
      <c r="BL689" s="15" t="s">
        <v>178</v>
      </c>
      <c r="BM689" s="15" t="s">
        <v>1088</v>
      </c>
    </row>
    <row r="690" s="11" customFormat="1">
      <c r="B690" s="211"/>
      <c r="C690" s="212"/>
      <c r="D690" s="213" t="s">
        <v>141</v>
      </c>
      <c r="E690" s="214" t="s">
        <v>1</v>
      </c>
      <c r="F690" s="215" t="s">
        <v>1089</v>
      </c>
      <c r="G690" s="212"/>
      <c r="H690" s="216">
        <v>43.893000000000001</v>
      </c>
      <c r="I690" s="217"/>
      <c r="J690" s="212"/>
      <c r="K690" s="212"/>
      <c r="L690" s="218"/>
      <c r="M690" s="219"/>
      <c r="N690" s="220"/>
      <c r="O690" s="220"/>
      <c r="P690" s="220"/>
      <c r="Q690" s="220"/>
      <c r="R690" s="220"/>
      <c r="S690" s="220"/>
      <c r="T690" s="221"/>
      <c r="AT690" s="222" t="s">
        <v>141</v>
      </c>
      <c r="AU690" s="222" t="s">
        <v>76</v>
      </c>
      <c r="AV690" s="11" t="s">
        <v>76</v>
      </c>
      <c r="AW690" s="11" t="s">
        <v>30</v>
      </c>
      <c r="AX690" s="11" t="s">
        <v>67</v>
      </c>
      <c r="AY690" s="222" t="s">
        <v>133</v>
      </c>
    </row>
    <row r="691" s="11" customFormat="1">
      <c r="B691" s="211"/>
      <c r="C691" s="212"/>
      <c r="D691" s="213" t="s">
        <v>141</v>
      </c>
      <c r="E691" s="214" t="s">
        <v>1</v>
      </c>
      <c r="F691" s="215" t="s">
        <v>1090</v>
      </c>
      <c r="G691" s="212"/>
      <c r="H691" s="216">
        <v>301.5</v>
      </c>
      <c r="I691" s="217"/>
      <c r="J691" s="212"/>
      <c r="K691" s="212"/>
      <c r="L691" s="218"/>
      <c r="M691" s="219"/>
      <c r="N691" s="220"/>
      <c r="O691" s="220"/>
      <c r="P691" s="220"/>
      <c r="Q691" s="220"/>
      <c r="R691" s="220"/>
      <c r="S691" s="220"/>
      <c r="T691" s="221"/>
      <c r="AT691" s="222" t="s">
        <v>141</v>
      </c>
      <c r="AU691" s="222" t="s">
        <v>76</v>
      </c>
      <c r="AV691" s="11" t="s">
        <v>76</v>
      </c>
      <c r="AW691" s="11" t="s">
        <v>30</v>
      </c>
      <c r="AX691" s="11" t="s">
        <v>67</v>
      </c>
      <c r="AY691" s="222" t="s">
        <v>133</v>
      </c>
    </row>
    <row r="692" s="12" customFormat="1">
      <c r="B692" s="223"/>
      <c r="C692" s="224"/>
      <c r="D692" s="213" t="s">
        <v>141</v>
      </c>
      <c r="E692" s="225" t="s">
        <v>1</v>
      </c>
      <c r="F692" s="226" t="s">
        <v>148</v>
      </c>
      <c r="G692" s="224"/>
      <c r="H692" s="227">
        <v>345.39299999999997</v>
      </c>
      <c r="I692" s="228"/>
      <c r="J692" s="224"/>
      <c r="K692" s="224"/>
      <c r="L692" s="229"/>
      <c r="M692" s="230"/>
      <c r="N692" s="231"/>
      <c r="O692" s="231"/>
      <c r="P692" s="231"/>
      <c r="Q692" s="231"/>
      <c r="R692" s="231"/>
      <c r="S692" s="231"/>
      <c r="T692" s="232"/>
      <c r="AT692" s="233" t="s">
        <v>141</v>
      </c>
      <c r="AU692" s="233" t="s">
        <v>76</v>
      </c>
      <c r="AV692" s="12" t="s">
        <v>140</v>
      </c>
      <c r="AW692" s="12" t="s">
        <v>30</v>
      </c>
      <c r="AX692" s="12" t="s">
        <v>74</v>
      </c>
      <c r="AY692" s="233" t="s">
        <v>133</v>
      </c>
    </row>
    <row r="693" s="1" customFormat="1" ht="16.5" customHeight="1">
      <c r="B693" s="36"/>
      <c r="C693" s="199" t="s">
        <v>1091</v>
      </c>
      <c r="D693" s="199" t="s">
        <v>135</v>
      </c>
      <c r="E693" s="200" t="s">
        <v>1092</v>
      </c>
      <c r="F693" s="201" t="s">
        <v>1093</v>
      </c>
      <c r="G693" s="202" t="s">
        <v>197</v>
      </c>
      <c r="H693" s="203">
        <v>345.39299999999997</v>
      </c>
      <c r="I693" s="204"/>
      <c r="J693" s="205">
        <f>ROUND(I693*H693,2)</f>
        <v>0</v>
      </c>
      <c r="K693" s="201" t="s">
        <v>139</v>
      </c>
      <c r="L693" s="41"/>
      <c r="M693" s="206" t="s">
        <v>1</v>
      </c>
      <c r="N693" s="207" t="s">
        <v>40</v>
      </c>
      <c r="O693" s="77"/>
      <c r="P693" s="208">
        <f>O693*H693</f>
        <v>0</v>
      </c>
      <c r="Q693" s="208">
        <v>0</v>
      </c>
      <c r="R693" s="208">
        <f>Q693*H693</f>
        <v>0</v>
      </c>
      <c r="S693" s="208">
        <v>0</v>
      </c>
      <c r="T693" s="209">
        <f>S693*H693</f>
        <v>0</v>
      </c>
      <c r="AR693" s="15" t="s">
        <v>178</v>
      </c>
      <c r="AT693" s="15" t="s">
        <v>135</v>
      </c>
      <c r="AU693" s="15" t="s">
        <v>76</v>
      </c>
      <c r="AY693" s="15" t="s">
        <v>133</v>
      </c>
      <c r="BE693" s="210">
        <f>IF(N693="základní",J693,0)</f>
        <v>0</v>
      </c>
      <c r="BF693" s="210">
        <f>IF(N693="snížená",J693,0)</f>
        <v>0</v>
      </c>
      <c r="BG693" s="210">
        <f>IF(N693="zákl. přenesená",J693,0)</f>
        <v>0</v>
      </c>
      <c r="BH693" s="210">
        <f>IF(N693="sníž. přenesená",J693,0)</f>
        <v>0</v>
      </c>
      <c r="BI693" s="210">
        <f>IF(N693="nulová",J693,0)</f>
        <v>0</v>
      </c>
      <c r="BJ693" s="15" t="s">
        <v>140</v>
      </c>
      <c r="BK693" s="210">
        <f>ROUND(I693*H693,2)</f>
        <v>0</v>
      </c>
      <c r="BL693" s="15" t="s">
        <v>178</v>
      </c>
      <c r="BM693" s="15" t="s">
        <v>1094</v>
      </c>
    </row>
    <row r="694" s="1" customFormat="1" ht="22.5" customHeight="1">
      <c r="B694" s="36"/>
      <c r="C694" s="234" t="s">
        <v>655</v>
      </c>
      <c r="D694" s="234" t="s">
        <v>162</v>
      </c>
      <c r="E694" s="235" t="s">
        <v>1095</v>
      </c>
      <c r="F694" s="236" t="s">
        <v>1096</v>
      </c>
      <c r="G694" s="237" t="s">
        <v>197</v>
      </c>
      <c r="H694" s="238">
        <v>379.93200000000002</v>
      </c>
      <c r="I694" s="239"/>
      <c r="J694" s="240">
        <f>ROUND(I694*H694,2)</f>
        <v>0</v>
      </c>
      <c r="K694" s="236" t="s">
        <v>139</v>
      </c>
      <c r="L694" s="241"/>
      <c r="M694" s="242" t="s">
        <v>1</v>
      </c>
      <c r="N694" s="243" t="s">
        <v>40</v>
      </c>
      <c r="O694" s="77"/>
      <c r="P694" s="208">
        <f>O694*H694</f>
        <v>0</v>
      </c>
      <c r="Q694" s="208">
        <v>0.00013999999999999999</v>
      </c>
      <c r="R694" s="208">
        <f>Q694*H694</f>
        <v>0.053190479999999998</v>
      </c>
      <c r="S694" s="208">
        <v>0</v>
      </c>
      <c r="T694" s="209">
        <f>S694*H694</f>
        <v>0</v>
      </c>
      <c r="AR694" s="15" t="s">
        <v>219</v>
      </c>
      <c r="AT694" s="15" t="s">
        <v>162</v>
      </c>
      <c r="AU694" s="15" t="s">
        <v>76</v>
      </c>
      <c r="AY694" s="15" t="s">
        <v>133</v>
      </c>
      <c r="BE694" s="210">
        <f>IF(N694="základní",J694,0)</f>
        <v>0</v>
      </c>
      <c r="BF694" s="210">
        <f>IF(N694="snížená",J694,0)</f>
        <v>0</v>
      </c>
      <c r="BG694" s="210">
        <f>IF(N694="zákl. přenesená",J694,0)</f>
        <v>0</v>
      </c>
      <c r="BH694" s="210">
        <f>IF(N694="sníž. přenesená",J694,0)</f>
        <v>0</v>
      </c>
      <c r="BI694" s="210">
        <f>IF(N694="nulová",J694,0)</f>
        <v>0</v>
      </c>
      <c r="BJ694" s="15" t="s">
        <v>140</v>
      </c>
      <c r="BK694" s="210">
        <f>ROUND(I694*H694,2)</f>
        <v>0</v>
      </c>
      <c r="BL694" s="15" t="s">
        <v>178</v>
      </c>
      <c r="BM694" s="15" t="s">
        <v>1097</v>
      </c>
    </row>
    <row r="695" s="11" customFormat="1">
      <c r="B695" s="211"/>
      <c r="C695" s="212"/>
      <c r="D695" s="213" t="s">
        <v>141</v>
      </c>
      <c r="E695" s="214" t="s">
        <v>1</v>
      </c>
      <c r="F695" s="215" t="s">
        <v>1098</v>
      </c>
      <c r="G695" s="212"/>
      <c r="H695" s="216">
        <v>379.93200000000002</v>
      </c>
      <c r="I695" s="217"/>
      <c r="J695" s="212"/>
      <c r="K695" s="212"/>
      <c r="L695" s="218"/>
      <c r="M695" s="219"/>
      <c r="N695" s="220"/>
      <c r="O695" s="220"/>
      <c r="P695" s="220"/>
      <c r="Q695" s="220"/>
      <c r="R695" s="220"/>
      <c r="S695" s="220"/>
      <c r="T695" s="221"/>
      <c r="AT695" s="222" t="s">
        <v>141</v>
      </c>
      <c r="AU695" s="222" t="s">
        <v>76</v>
      </c>
      <c r="AV695" s="11" t="s">
        <v>76</v>
      </c>
      <c r="AW695" s="11" t="s">
        <v>30</v>
      </c>
      <c r="AX695" s="11" t="s">
        <v>67</v>
      </c>
      <c r="AY695" s="222" t="s">
        <v>133</v>
      </c>
    </row>
    <row r="696" s="12" customFormat="1">
      <c r="B696" s="223"/>
      <c r="C696" s="224"/>
      <c r="D696" s="213" t="s">
        <v>141</v>
      </c>
      <c r="E696" s="225" t="s">
        <v>1</v>
      </c>
      <c r="F696" s="226" t="s">
        <v>148</v>
      </c>
      <c r="G696" s="224"/>
      <c r="H696" s="227">
        <v>379.93200000000002</v>
      </c>
      <c r="I696" s="228"/>
      <c r="J696" s="224"/>
      <c r="K696" s="224"/>
      <c r="L696" s="229"/>
      <c r="M696" s="230"/>
      <c r="N696" s="231"/>
      <c r="O696" s="231"/>
      <c r="P696" s="231"/>
      <c r="Q696" s="231"/>
      <c r="R696" s="231"/>
      <c r="S696" s="231"/>
      <c r="T696" s="232"/>
      <c r="AT696" s="233" t="s">
        <v>141</v>
      </c>
      <c r="AU696" s="233" t="s">
        <v>76</v>
      </c>
      <c r="AV696" s="12" t="s">
        <v>140</v>
      </c>
      <c r="AW696" s="12" t="s">
        <v>30</v>
      </c>
      <c r="AX696" s="12" t="s">
        <v>74</v>
      </c>
      <c r="AY696" s="233" t="s">
        <v>133</v>
      </c>
    </row>
    <row r="697" s="1" customFormat="1" ht="16.5" customHeight="1">
      <c r="B697" s="36"/>
      <c r="C697" s="199" t="s">
        <v>1099</v>
      </c>
      <c r="D697" s="199" t="s">
        <v>135</v>
      </c>
      <c r="E697" s="200" t="s">
        <v>1100</v>
      </c>
      <c r="F697" s="201" t="s">
        <v>1101</v>
      </c>
      <c r="G697" s="202" t="s">
        <v>165</v>
      </c>
      <c r="H697" s="203">
        <v>0.052999999999999998</v>
      </c>
      <c r="I697" s="204"/>
      <c r="J697" s="205">
        <f>ROUND(I697*H697,2)</f>
        <v>0</v>
      </c>
      <c r="K697" s="201" t="s">
        <v>139</v>
      </c>
      <c r="L697" s="41"/>
      <c r="M697" s="206" t="s">
        <v>1</v>
      </c>
      <c r="N697" s="207" t="s">
        <v>40</v>
      </c>
      <c r="O697" s="77"/>
      <c r="P697" s="208">
        <f>O697*H697</f>
        <v>0</v>
      </c>
      <c r="Q697" s="208">
        <v>0</v>
      </c>
      <c r="R697" s="208">
        <f>Q697*H697</f>
        <v>0</v>
      </c>
      <c r="S697" s="208">
        <v>0</v>
      </c>
      <c r="T697" s="209">
        <f>S697*H697</f>
        <v>0</v>
      </c>
      <c r="AR697" s="15" t="s">
        <v>178</v>
      </c>
      <c r="AT697" s="15" t="s">
        <v>135</v>
      </c>
      <c r="AU697" s="15" t="s">
        <v>76</v>
      </c>
      <c r="AY697" s="15" t="s">
        <v>133</v>
      </c>
      <c r="BE697" s="210">
        <f>IF(N697="základní",J697,0)</f>
        <v>0</v>
      </c>
      <c r="BF697" s="210">
        <f>IF(N697="snížená",J697,0)</f>
        <v>0</v>
      </c>
      <c r="BG697" s="210">
        <f>IF(N697="zákl. přenesená",J697,0)</f>
        <v>0</v>
      </c>
      <c r="BH697" s="210">
        <f>IF(N697="sníž. přenesená",J697,0)</f>
        <v>0</v>
      </c>
      <c r="BI697" s="210">
        <f>IF(N697="nulová",J697,0)</f>
        <v>0</v>
      </c>
      <c r="BJ697" s="15" t="s">
        <v>140</v>
      </c>
      <c r="BK697" s="210">
        <f>ROUND(I697*H697,2)</f>
        <v>0</v>
      </c>
      <c r="BL697" s="15" t="s">
        <v>178</v>
      </c>
      <c r="BM697" s="15" t="s">
        <v>1102</v>
      </c>
    </row>
    <row r="698" s="10" customFormat="1" ht="22.8" customHeight="1">
      <c r="B698" s="183"/>
      <c r="C698" s="184"/>
      <c r="D698" s="185" t="s">
        <v>66</v>
      </c>
      <c r="E698" s="197" t="s">
        <v>1103</v>
      </c>
      <c r="F698" s="197" t="s">
        <v>1104</v>
      </c>
      <c r="G698" s="184"/>
      <c r="H698" s="184"/>
      <c r="I698" s="187"/>
      <c r="J698" s="198">
        <f>BK698</f>
        <v>0</v>
      </c>
      <c r="K698" s="184"/>
      <c r="L698" s="189"/>
      <c r="M698" s="190"/>
      <c r="N698" s="191"/>
      <c r="O698" s="191"/>
      <c r="P698" s="192">
        <f>SUM(P699:P729)</f>
        <v>0</v>
      </c>
      <c r="Q698" s="191"/>
      <c r="R698" s="192">
        <f>SUM(R699:R729)</f>
        <v>0.4022365200000001</v>
      </c>
      <c r="S698" s="191"/>
      <c r="T698" s="193">
        <f>SUM(T699:T729)</f>
        <v>0.1394022</v>
      </c>
      <c r="AR698" s="194" t="s">
        <v>76</v>
      </c>
      <c r="AT698" s="195" t="s">
        <v>66</v>
      </c>
      <c r="AU698" s="195" t="s">
        <v>74</v>
      </c>
      <c r="AY698" s="194" t="s">
        <v>133</v>
      </c>
      <c r="BK698" s="196">
        <f>SUM(BK699:BK729)</f>
        <v>0</v>
      </c>
    </row>
    <row r="699" s="1" customFormat="1" ht="16.5" customHeight="1">
      <c r="B699" s="36"/>
      <c r="C699" s="199" t="s">
        <v>1105</v>
      </c>
      <c r="D699" s="199" t="s">
        <v>135</v>
      </c>
      <c r="E699" s="200" t="s">
        <v>1106</v>
      </c>
      <c r="F699" s="201" t="s">
        <v>1107</v>
      </c>
      <c r="G699" s="202" t="s">
        <v>197</v>
      </c>
      <c r="H699" s="203">
        <v>3.7080000000000002</v>
      </c>
      <c r="I699" s="204"/>
      <c r="J699" s="205">
        <f>ROUND(I699*H699,2)</f>
        <v>0</v>
      </c>
      <c r="K699" s="201" t="s">
        <v>139</v>
      </c>
      <c r="L699" s="41"/>
      <c r="M699" s="206" t="s">
        <v>1</v>
      </c>
      <c r="N699" s="207" t="s">
        <v>40</v>
      </c>
      <c r="O699" s="77"/>
      <c r="P699" s="208">
        <f>O699*H699</f>
        <v>0</v>
      </c>
      <c r="Q699" s="208">
        <v>0</v>
      </c>
      <c r="R699" s="208">
        <f>Q699*H699</f>
        <v>0</v>
      </c>
      <c r="S699" s="208">
        <v>0.024649999999999998</v>
      </c>
      <c r="T699" s="209">
        <f>S699*H699</f>
        <v>0.091402200000000003</v>
      </c>
      <c r="AR699" s="15" t="s">
        <v>178</v>
      </c>
      <c r="AT699" s="15" t="s">
        <v>135</v>
      </c>
      <c r="AU699" s="15" t="s">
        <v>76</v>
      </c>
      <c r="AY699" s="15" t="s">
        <v>133</v>
      </c>
      <c r="BE699" s="210">
        <f>IF(N699="základní",J699,0)</f>
        <v>0</v>
      </c>
      <c r="BF699" s="210">
        <f>IF(N699="snížená",J699,0)</f>
        <v>0</v>
      </c>
      <c r="BG699" s="210">
        <f>IF(N699="zákl. přenesená",J699,0)</f>
        <v>0</v>
      </c>
      <c r="BH699" s="210">
        <f>IF(N699="sníž. přenesená",J699,0)</f>
        <v>0</v>
      </c>
      <c r="BI699" s="210">
        <f>IF(N699="nulová",J699,0)</f>
        <v>0</v>
      </c>
      <c r="BJ699" s="15" t="s">
        <v>140</v>
      </c>
      <c r="BK699" s="210">
        <f>ROUND(I699*H699,2)</f>
        <v>0</v>
      </c>
      <c r="BL699" s="15" t="s">
        <v>178</v>
      </c>
      <c r="BM699" s="15" t="s">
        <v>1108</v>
      </c>
    </row>
    <row r="700" s="11" customFormat="1">
      <c r="B700" s="211"/>
      <c r="C700" s="212"/>
      <c r="D700" s="213" t="s">
        <v>141</v>
      </c>
      <c r="E700" s="214" t="s">
        <v>1</v>
      </c>
      <c r="F700" s="215" t="s">
        <v>1109</v>
      </c>
      <c r="G700" s="212"/>
      <c r="H700" s="216">
        <v>3.7080000000000002</v>
      </c>
      <c r="I700" s="217"/>
      <c r="J700" s="212"/>
      <c r="K700" s="212"/>
      <c r="L700" s="218"/>
      <c r="M700" s="219"/>
      <c r="N700" s="220"/>
      <c r="O700" s="220"/>
      <c r="P700" s="220"/>
      <c r="Q700" s="220"/>
      <c r="R700" s="220"/>
      <c r="S700" s="220"/>
      <c r="T700" s="221"/>
      <c r="AT700" s="222" t="s">
        <v>141</v>
      </c>
      <c r="AU700" s="222" t="s">
        <v>76</v>
      </c>
      <c r="AV700" s="11" t="s">
        <v>76</v>
      </c>
      <c r="AW700" s="11" t="s">
        <v>30</v>
      </c>
      <c r="AX700" s="11" t="s">
        <v>67</v>
      </c>
      <c r="AY700" s="222" t="s">
        <v>133</v>
      </c>
    </row>
    <row r="701" s="12" customFormat="1">
      <c r="B701" s="223"/>
      <c r="C701" s="224"/>
      <c r="D701" s="213" t="s">
        <v>141</v>
      </c>
      <c r="E701" s="225" t="s">
        <v>1</v>
      </c>
      <c r="F701" s="226" t="s">
        <v>148</v>
      </c>
      <c r="G701" s="224"/>
      <c r="H701" s="227">
        <v>3.7080000000000002</v>
      </c>
      <c r="I701" s="228"/>
      <c r="J701" s="224"/>
      <c r="K701" s="224"/>
      <c r="L701" s="229"/>
      <c r="M701" s="230"/>
      <c r="N701" s="231"/>
      <c r="O701" s="231"/>
      <c r="P701" s="231"/>
      <c r="Q701" s="231"/>
      <c r="R701" s="231"/>
      <c r="S701" s="231"/>
      <c r="T701" s="232"/>
      <c r="AT701" s="233" t="s">
        <v>141</v>
      </c>
      <c r="AU701" s="233" t="s">
        <v>76</v>
      </c>
      <c r="AV701" s="12" t="s">
        <v>140</v>
      </c>
      <c r="AW701" s="12" t="s">
        <v>30</v>
      </c>
      <c r="AX701" s="12" t="s">
        <v>74</v>
      </c>
      <c r="AY701" s="233" t="s">
        <v>133</v>
      </c>
    </row>
    <row r="702" s="1" customFormat="1" ht="16.5" customHeight="1">
      <c r="B702" s="36"/>
      <c r="C702" s="199" t="s">
        <v>1110</v>
      </c>
      <c r="D702" s="199" t="s">
        <v>135</v>
      </c>
      <c r="E702" s="200" t="s">
        <v>1111</v>
      </c>
      <c r="F702" s="201" t="s">
        <v>1112</v>
      </c>
      <c r="G702" s="202" t="s">
        <v>193</v>
      </c>
      <c r="H702" s="203">
        <v>101.59999999999999</v>
      </c>
      <c r="I702" s="204"/>
      <c r="J702" s="205">
        <f>ROUND(I702*H702,2)</f>
        <v>0</v>
      </c>
      <c r="K702" s="201" t="s">
        <v>139</v>
      </c>
      <c r="L702" s="41"/>
      <c r="M702" s="206" t="s">
        <v>1</v>
      </c>
      <c r="N702" s="207" t="s">
        <v>40</v>
      </c>
      <c r="O702" s="77"/>
      <c r="P702" s="208">
        <f>O702*H702</f>
        <v>0</v>
      </c>
      <c r="Q702" s="208">
        <v>0</v>
      </c>
      <c r="R702" s="208">
        <f>Q702*H702</f>
        <v>0</v>
      </c>
      <c r="S702" s="208">
        <v>0</v>
      </c>
      <c r="T702" s="209">
        <f>S702*H702</f>
        <v>0</v>
      </c>
      <c r="AR702" s="15" t="s">
        <v>178</v>
      </c>
      <c r="AT702" s="15" t="s">
        <v>135</v>
      </c>
      <c r="AU702" s="15" t="s">
        <v>76</v>
      </c>
      <c r="AY702" s="15" t="s">
        <v>133</v>
      </c>
      <c r="BE702" s="210">
        <f>IF(N702="základní",J702,0)</f>
        <v>0</v>
      </c>
      <c r="BF702" s="210">
        <f>IF(N702="snížená",J702,0)</f>
        <v>0</v>
      </c>
      <c r="BG702" s="210">
        <f>IF(N702="zákl. přenesená",J702,0)</f>
        <v>0</v>
      </c>
      <c r="BH702" s="210">
        <f>IF(N702="sníž. přenesená",J702,0)</f>
        <v>0</v>
      </c>
      <c r="BI702" s="210">
        <f>IF(N702="nulová",J702,0)</f>
        <v>0</v>
      </c>
      <c r="BJ702" s="15" t="s">
        <v>140</v>
      </c>
      <c r="BK702" s="210">
        <f>ROUND(I702*H702,2)</f>
        <v>0</v>
      </c>
      <c r="BL702" s="15" t="s">
        <v>178</v>
      </c>
      <c r="BM702" s="15" t="s">
        <v>1113</v>
      </c>
    </row>
    <row r="703" s="1" customFormat="1">
      <c r="B703" s="36"/>
      <c r="C703" s="37"/>
      <c r="D703" s="213" t="s">
        <v>699</v>
      </c>
      <c r="E703" s="37"/>
      <c r="F703" s="254" t="s">
        <v>1114</v>
      </c>
      <c r="G703" s="37"/>
      <c r="H703" s="37"/>
      <c r="I703" s="125"/>
      <c r="J703" s="37"/>
      <c r="K703" s="37"/>
      <c r="L703" s="41"/>
      <c r="M703" s="255"/>
      <c r="N703" s="77"/>
      <c r="O703" s="77"/>
      <c r="P703" s="77"/>
      <c r="Q703" s="77"/>
      <c r="R703" s="77"/>
      <c r="S703" s="77"/>
      <c r="T703" s="78"/>
      <c r="AT703" s="15" t="s">
        <v>699</v>
      </c>
      <c r="AU703" s="15" t="s">
        <v>76</v>
      </c>
    </row>
    <row r="704" s="11" customFormat="1">
      <c r="B704" s="211"/>
      <c r="C704" s="212"/>
      <c r="D704" s="213" t="s">
        <v>141</v>
      </c>
      <c r="E704" s="214" t="s">
        <v>1</v>
      </c>
      <c r="F704" s="215" t="s">
        <v>1115</v>
      </c>
      <c r="G704" s="212"/>
      <c r="H704" s="216">
        <v>108</v>
      </c>
      <c r="I704" s="217"/>
      <c r="J704" s="212"/>
      <c r="K704" s="212"/>
      <c r="L704" s="218"/>
      <c r="M704" s="219"/>
      <c r="N704" s="220"/>
      <c r="O704" s="220"/>
      <c r="P704" s="220"/>
      <c r="Q704" s="220"/>
      <c r="R704" s="220"/>
      <c r="S704" s="220"/>
      <c r="T704" s="221"/>
      <c r="AT704" s="222" t="s">
        <v>141</v>
      </c>
      <c r="AU704" s="222" t="s">
        <v>76</v>
      </c>
      <c r="AV704" s="11" t="s">
        <v>76</v>
      </c>
      <c r="AW704" s="11" t="s">
        <v>30</v>
      </c>
      <c r="AX704" s="11" t="s">
        <v>67</v>
      </c>
      <c r="AY704" s="222" t="s">
        <v>133</v>
      </c>
    </row>
    <row r="705" s="11" customFormat="1">
      <c r="B705" s="211"/>
      <c r="C705" s="212"/>
      <c r="D705" s="213" t="s">
        <v>141</v>
      </c>
      <c r="E705" s="214" t="s">
        <v>1</v>
      </c>
      <c r="F705" s="215" t="s">
        <v>1116</v>
      </c>
      <c r="G705" s="212"/>
      <c r="H705" s="216">
        <v>7.5999999999999996</v>
      </c>
      <c r="I705" s="217"/>
      <c r="J705" s="212"/>
      <c r="K705" s="212"/>
      <c r="L705" s="218"/>
      <c r="M705" s="219"/>
      <c r="N705" s="220"/>
      <c r="O705" s="220"/>
      <c r="P705" s="220"/>
      <c r="Q705" s="220"/>
      <c r="R705" s="220"/>
      <c r="S705" s="220"/>
      <c r="T705" s="221"/>
      <c r="AT705" s="222" t="s">
        <v>141</v>
      </c>
      <c r="AU705" s="222" t="s">
        <v>76</v>
      </c>
      <c r="AV705" s="11" t="s">
        <v>76</v>
      </c>
      <c r="AW705" s="11" t="s">
        <v>30</v>
      </c>
      <c r="AX705" s="11" t="s">
        <v>67</v>
      </c>
      <c r="AY705" s="222" t="s">
        <v>133</v>
      </c>
    </row>
    <row r="706" s="11" customFormat="1">
      <c r="B706" s="211"/>
      <c r="C706" s="212"/>
      <c r="D706" s="213" t="s">
        <v>141</v>
      </c>
      <c r="E706" s="214" t="s">
        <v>1</v>
      </c>
      <c r="F706" s="215" t="s">
        <v>1117</v>
      </c>
      <c r="G706" s="212"/>
      <c r="H706" s="216">
        <v>-14</v>
      </c>
      <c r="I706" s="217"/>
      <c r="J706" s="212"/>
      <c r="K706" s="212"/>
      <c r="L706" s="218"/>
      <c r="M706" s="219"/>
      <c r="N706" s="220"/>
      <c r="O706" s="220"/>
      <c r="P706" s="220"/>
      <c r="Q706" s="220"/>
      <c r="R706" s="220"/>
      <c r="S706" s="220"/>
      <c r="T706" s="221"/>
      <c r="AT706" s="222" t="s">
        <v>141</v>
      </c>
      <c r="AU706" s="222" t="s">
        <v>76</v>
      </c>
      <c r="AV706" s="11" t="s">
        <v>76</v>
      </c>
      <c r="AW706" s="11" t="s">
        <v>30</v>
      </c>
      <c r="AX706" s="11" t="s">
        <v>67</v>
      </c>
      <c r="AY706" s="222" t="s">
        <v>133</v>
      </c>
    </row>
    <row r="707" s="12" customFormat="1">
      <c r="B707" s="223"/>
      <c r="C707" s="224"/>
      <c r="D707" s="213" t="s">
        <v>141</v>
      </c>
      <c r="E707" s="225" t="s">
        <v>1</v>
      </c>
      <c r="F707" s="226" t="s">
        <v>148</v>
      </c>
      <c r="G707" s="224"/>
      <c r="H707" s="227">
        <v>101.59999999999999</v>
      </c>
      <c r="I707" s="228"/>
      <c r="J707" s="224"/>
      <c r="K707" s="224"/>
      <c r="L707" s="229"/>
      <c r="M707" s="230"/>
      <c r="N707" s="231"/>
      <c r="O707" s="231"/>
      <c r="P707" s="231"/>
      <c r="Q707" s="231"/>
      <c r="R707" s="231"/>
      <c r="S707" s="231"/>
      <c r="T707" s="232"/>
      <c r="AT707" s="233" t="s">
        <v>141</v>
      </c>
      <c r="AU707" s="233" t="s">
        <v>76</v>
      </c>
      <c r="AV707" s="12" t="s">
        <v>140</v>
      </c>
      <c r="AW707" s="12" t="s">
        <v>30</v>
      </c>
      <c r="AX707" s="12" t="s">
        <v>74</v>
      </c>
      <c r="AY707" s="233" t="s">
        <v>133</v>
      </c>
    </row>
    <row r="708" s="1" customFormat="1" ht="16.5" customHeight="1">
      <c r="B708" s="36"/>
      <c r="C708" s="234" t="s">
        <v>664</v>
      </c>
      <c r="D708" s="234" t="s">
        <v>162</v>
      </c>
      <c r="E708" s="235" t="s">
        <v>840</v>
      </c>
      <c r="F708" s="236" t="s">
        <v>841</v>
      </c>
      <c r="G708" s="237" t="s">
        <v>138</v>
      </c>
      <c r="H708" s="238">
        <v>0.26800000000000002</v>
      </c>
      <c r="I708" s="239"/>
      <c r="J708" s="240">
        <f>ROUND(I708*H708,2)</f>
        <v>0</v>
      </c>
      <c r="K708" s="236" t="s">
        <v>139</v>
      </c>
      <c r="L708" s="241"/>
      <c r="M708" s="242" t="s">
        <v>1</v>
      </c>
      <c r="N708" s="243" t="s">
        <v>40</v>
      </c>
      <c r="O708" s="77"/>
      <c r="P708" s="208">
        <f>O708*H708</f>
        <v>0</v>
      </c>
      <c r="Q708" s="208">
        <v>0.55000000000000004</v>
      </c>
      <c r="R708" s="208">
        <f>Q708*H708</f>
        <v>0.14740000000000003</v>
      </c>
      <c r="S708" s="208">
        <v>0</v>
      </c>
      <c r="T708" s="209">
        <f>S708*H708</f>
        <v>0</v>
      </c>
      <c r="AR708" s="15" t="s">
        <v>219</v>
      </c>
      <c r="AT708" s="15" t="s">
        <v>162</v>
      </c>
      <c r="AU708" s="15" t="s">
        <v>76</v>
      </c>
      <c r="AY708" s="15" t="s">
        <v>133</v>
      </c>
      <c r="BE708" s="210">
        <f>IF(N708="základní",J708,0)</f>
        <v>0</v>
      </c>
      <c r="BF708" s="210">
        <f>IF(N708="snížená",J708,0)</f>
        <v>0</v>
      </c>
      <c r="BG708" s="210">
        <f>IF(N708="zákl. přenesená",J708,0)</f>
        <v>0</v>
      </c>
      <c r="BH708" s="210">
        <f>IF(N708="sníž. přenesená",J708,0)</f>
        <v>0</v>
      </c>
      <c r="BI708" s="210">
        <f>IF(N708="nulová",J708,0)</f>
        <v>0</v>
      </c>
      <c r="BJ708" s="15" t="s">
        <v>140</v>
      </c>
      <c r="BK708" s="210">
        <f>ROUND(I708*H708,2)</f>
        <v>0</v>
      </c>
      <c r="BL708" s="15" t="s">
        <v>178</v>
      </c>
      <c r="BM708" s="15" t="s">
        <v>1118</v>
      </c>
    </row>
    <row r="709" s="11" customFormat="1">
      <c r="B709" s="211"/>
      <c r="C709" s="212"/>
      <c r="D709" s="213" t="s">
        <v>141</v>
      </c>
      <c r="E709" s="214" t="s">
        <v>1</v>
      </c>
      <c r="F709" s="215" t="s">
        <v>1119</v>
      </c>
      <c r="G709" s="212"/>
      <c r="H709" s="216">
        <v>0.26800000000000002</v>
      </c>
      <c r="I709" s="217"/>
      <c r="J709" s="212"/>
      <c r="K709" s="212"/>
      <c r="L709" s="218"/>
      <c r="M709" s="219"/>
      <c r="N709" s="220"/>
      <c r="O709" s="220"/>
      <c r="P709" s="220"/>
      <c r="Q709" s="220"/>
      <c r="R709" s="220"/>
      <c r="S709" s="220"/>
      <c r="T709" s="221"/>
      <c r="AT709" s="222" t="s">
        <v>141</v>
      </c>
      <c r="AU709" s="222" t="s">
        <v>76</v>
      </c>
      <c r="AV709" s="11" t="s">
        <v>76</v>
      </c>
      <c r="AW709" s="11" t="s">
        <v>30</v>
      </c>
      <c r="AX709" s="11" t="s">
        <v>67</v>
      </c>
      <c r="AY709" s="222" t="s">
        <v>133</v>
      </c>
    </row>
    <row r="710" s="12" customFormat="1">
      <c r="B710" s="223"/>
      <c r="C710" s="224"/>
      <c r="D710" s="213" t="s">
        <v>141</v>
      </c>
      <c r="E710" s="225" t="s">
        <v>1</v>
      </c>
      <c r="F710" s="226" t="s">
        <v>148</v>
      </c>
      <c r="G710" s="224"/>
      <c r="H710" s="227">
        <v>0.26800000000000002</v>
      </c>
      <c r="I710" s="228"/>
      <c r="J710" s="224"/>
      <c r="K710" s="224"/>
      <c r="L710" s="229"/>
      <c r="M710" s="230"/>
      <c r="N710" s="231"/>
      <c r="O710" s="231"/>
      <c r="P710" s="231"/>
      <c r="Q710" s="231"/>
      <c r="R710" s="231"/>
      <c r="S710" s="231"/>
      <c r="T710" s="232"/>
      <c r="AT710" s="233" t="s">
        <v>141</v>
      </c>
      <c r="AU710" s="233" t="s">
        <v>76</v>
      </c>
      <c r="AV710" s="12" t="s">
        <v>140</v>
      </c>
      <c r="AW710" s="12" t="s">
        <v>30</v>
      </c>
      <c r="AX710" s="12" t="s">
        <v>74</v>
      </c>
      <c r="AY710" s="233" t="s">
        <v>133</v>
      </c>
    </row>
    <row r="711" s="1" customFormat="1" ht="16.5" customHeight="1">
      <c r="B711" s="36"/>
      <c r="C711" s="199" t="s">
        <v>1120</v>
      </c>
      <c r="D711" s="199" t="s">
        <v>135</v>
      </c>
      <c r="E711" s="200" t="s">
        <v>1121</v>
      </c>
      <c r="F711" s="201" t="s">
        <v>1122</v>
      </c>
      <c r="G711" s="202" t="s">
        <v>138</v>
      </c>
      <c r="H711" s="203">
        <v>0.26800000000000002</v>
      </c>
      <c r="I711" s="204"/>
      <c r="J711" s="205">
        <f>ROUND(I711*H711,2)</f>
        <v>0</v>
      </c>
      <c r="K711" s="201" t="s">
        <v>139</v>
      </c>
      <c r="L711" s="41"/>
      <c r="M711" s="206" t="s">
        <v>1</v>
      </c>
      <c r="N711" s="207" t="s">
        <v>40</v>
      </c>
      <c r="O711" s="77"/>
      <c r="P711" s="208">
        <f>O711*H711</f>
        <v>0</v>
      </c>
      <c r="Q711" s="208">
        <v>0.00189</v>
      </c>
      <c r="R711" s="208">
        <f>Q711*H711</f>
        <v>0.00050652</v>
      </c>
      <c r="S711" s="208">
        <v>0</v>
      </c>
      <c r="T711" s="209">
        <f>S711*H711</f>
        <v>0</v>
      </c>
      <c r="AR711" s="15" t="s">
        <v>178</v>
      </c>
      <c r="AT711" s="15" t="s">
        <v>135</v>
      </c>
      <c r="AU711" s="15" t="s">
        <v>76</v>
      </c>
      <c r="AY711" s="15" t="s">
        <v>133</v>
      </c>
      <c r="BE711" s="210">
        <f>IF(N711="základní",J711,0)</f>
        <v>0</v>
      </c>
      <c r="BF711" s="210">
        <f>IF(N711="snížená",J711,0)</f>
        <v>0</v>
      </c>
      <c r="BG711" s="210">
        <f>IF(N711="zákl. přenesená",J711,0)</f>
        <v>0</v>
      </c>
      <c r="BH711" s="210">
        <f>IF(N711="sníž. přenesená",J711,0)</f>
        <v>0</v>
      </c>
      <c r="BI711" s="210">
        <f>IF(N711="nulová",J711,0)</f>
        <v>0</v>
      </c>
      <c r="BJ711" s="15" t="s">
        <v>140</v>
      </c>
      <c r="BK711" s="210">
        <f>ROUND(I711*H711,2)</f>
        <v>0</v>
      </c>
      <c r="BL711" s="15" t="s">
        <v>178</v>
      </c>
      <c r="BM711" s="15" t="s">
        <v>1123</v>
      </c>
    </row>
    <row r="712" s="11" customFormat="1">
      <c r="B712" s="211"/>
      <c r="C712" s="212"/>
      <c r="D712" s="213" t="s">
        <v>141</v>
      </c>
      <c r="E712" s="214" t="s">
        <v>1</v>
      </c>
      <c r="F712" s="215" t="s">
        <v>1124</v>
      </c>
      <c r="G712" s="212"/>
      <c r="H712" s="216">
        <v>0.26800000000000002</v>
      </c>
      <c r="I712" s="217"/>
      <c r="J712" s="212"/>
      <c r="K712" s="212"/>
      <c r="L712" s="218"/>
      <c r="M712" s="219"/>
      <c r="N712" s="220"/>
      <c r="O712" s="220"/>
      <c r="P712" s="220"/>
      <c r="Q712" s="220"/>
      <c r="R712" s="220"/>
      <c r="S712" s="220"/>
      <c r="T712" s="221"/>
      <c r="AT712" s="222" t="s">
        <v>141</v>
      </c>
      <c r="AU712" s="222" t="s">
        <v>76</v>
      </c>
      <c r="AV712" s="11" t="s">
        <v>76</v>
      </c>
      <c r="AW712" s="11" t="s">
        <v>30</v>
      </c>
      <c r="AX712" s="11" t="s">
        <v>67</v>
      </c>
      <c r="AY712" s="222" t="s">
        <v>133</v>
      </c>
    </row>
    <row r="713" s="12" customFormat="1">
      <c r="B713" s="223"/>
      <c r="C713" s="224"/>
      <c r="D713" s="213" t="s">
        <v>141</v>
      </c>
      <c r="E713" s="225" t="s">
        <v>1</v>
      </c>
      <c r="F713" s="226" t="s">
        <v>148</v>
      </c>
      <c r="G713" s="224"/>
      <c r="H713" s="227">
        <v>0.26800000000000002</v>
      </c>
      <c r="I713" s="228"/>
      <c r="J713" s="224"/>
      <c r="K713" s="224"/>
      <c r="L713" s="229"/>
      <c r="M713" s="230"/>
      <c r="N713" s="231"/>
      <c r="O713" s="231"/>
      <c r="P713" s="231"/>
      <c r="Q713" s="231"/>
      <c r="R713" s="231"/>
      <c r="S713" s="231"/>
      <c r="T713" s="232"/>
      <c r="AT713" s="233" t="s">
        <v>141</v>
      </c>
      <c r="AU713" s="233" t="s">
        <v>76</v>
      </c>
      <c r="AV713" s="12" t="s">
        <v>140</v>
      </c>
      <c r="AW713" s="12" t="s">
        <v>30</v>
      </c>
      <c r="AX713" s="12" t="s">
        <v>74</v>
      </c>
      <c r="AY713" s="233" t="s">
        <v>133</v>
      </c>
    </row>
    <row r="714" s="1" customFormat="1" ht="16.5" customHeight="1">
      <c r="B714" s="36"/>
      <c r="C714" s="199" t="s">
        <v>669</v>
      </c>
      <c r="D714" s="199" t="s">
        <v>135</v>
      </c>
      <c r="E714" s="200" t="s">
        <v>1125</v>
      </c>
      <c r="F714" s="201" t="s">
        <v>1126</v>
      </c>
      <c r="G714" s="202" t="s">
        <v>215</v>
      </c>
      <c r="H714" s="203">
        <v>2</v>
      </c>
      <c r="I714" s="204"/>
      <c r="J714" s="205">
        <f>ROUND(I714*H714,2)</f>
        <v>0</v>
      </c>
      <c r="K714" s="201" t="s">
        <v>139</v>
      </c>
      <c r="L714" s="41"/>
      <c r="M714" s="206" t="s">
        <v>1</v>
      </c>
      <c r="N714" s="207" t="s">
        <v>40</v>
      </c>
      <c r="O714" s="77"/>
      <c r="P714" s="208">
        <f>O714*H714</f>
        <v>0</v>
      </c>
      <c r="Q714" s="208">
        <v>0.00025999999999999998</v>
      </c>
      <c r="R714" s="208">
        <f>Q714*H714</f>
        <v>0.00051999999999999995</v>
      </c>
      <c r="S714" s="208">
        <v>0</v>
      </c>
      <c r="T714" s="209">
        <f>S714*H714</f>
        <v>0</v>
      </c>
      <c r="AR714" s="15" t="s">
        <v>178</v>
      </c>
      <c r="AT714" s="15" t="s">
        <v>135</v>
      </c>
      <c r="AU714" s="15" t="s">
        <v>76</v>
      </c>
      <c r="AY714" s="15" t="s">
        <v>133</v>
      </c>
      <c r="BE714" s="210">
        <f>IF(N714="základní",J714,0)</f>
        <v>0</v>
      </c>
      <c r="BF714" s="210">
        <f>IF(N714="snížená",J714,0)</f>
        <v>0</v>
      </c>
      <c r="BG714" s="210">
        <f>IF(N714="zákl. přenesená",J714,0)</f>
        <v>0</v>
      </c>
      <c r="BH714" s="210">
        <f>IF(N714="sníž. přenesená",J714,0)</f>
        <v>0</v>
      </c>
      <c r="BI714" s="210">
        <f>IF(N714="nulová",J714,0)</f>
        <v>0</v>
      </c>
      <c r="BJ714" s="15" t="s">
        <v>140</v>
      </c>
      <c r="BK714" s="210">
        <f>ROUND(I714*H714,2)</f>
        <v>0</v>
      </c>
      <c r="BL714" s="15" t="s">
        <v>178</v>
      </c>
      <c r="BM714" s="15" t="s">
        <v>1127</v>
      </c>
    </row>
    <row r="715" s="1" customFormat="1" ht="16.5" customHeight="1">
      <c r="B715" s="36"/>
      <c r="C715" s="234" t="s">
        <v>1128</v>
      </c>
      <c r="D715" s="234" t="s">
        <v>162</v>
      </c>
      <c r="E715" s="235" t="s">
        <v>1129</v>
      </c>
      <c r="F715" s="236" t="s">
        <v>1130</v>
      </c>
      <c r="G715" s="237" t="s">
        <v>197</v>
      </c>
      <c r="H715" s="238">
        <v>2</v>
      </c>
      <c r="I715" s="239"/>
      <c r="J715" s="240">
        <f>ROUND(I715*H715,2)</f>
        <v>0</v>
      </c>
      <c r="K715" s="236" t="s">
        <v>139</v>
      </c>
      <c r="L715" s="241"/>
      <c r="M715" s="242" t="s">
        <v>1</v>
      </c>
      <c r="N715" s="243" t="s">
        <v>40</v>
      </c>
      <c r="O715" s="77"/>
      <c r="P715" s="208">
        <f>O715*H715</f>
        <v>0</v>
      </c>
      <c r="Q715" s="208">
        <v>0.034720000000000001</v>
      </c>
      <c r="R715" s="208">
        <f>Q715*H715</f>
        <v>0.069440000000000002</v>
      </c>
      <c r="S715" s="208">
        <v>0</v>
      </c>
      <c r="T715" s="209">
        <f>S715*H715</f>
        <v>0</v>
      </c>
      <c r="AR715" s="15" t="s">
        <v>219</v>
      </c>
      <c r="AT715" s="15" t="s">
        <v>162</v>
      </c>
      <c r="AU715" s="15" t="s">
        <v>76</v>
      </c>
      <c r="AY715" s="15" t="s">
        <v>133</v>
      </c>
      <c r="BE715" s="210">
        <f>IF(N715="základní",J715,0)</f>
        <v>0</v>
      </c>
      <c r="BF715" s="210">
        <f>IF(N715="snížená",J715,0)</f>
        <v>0</v>
      </c>
      <c r="BG715" s="210">
        <f>IF(N715="zákl. přenesená",J715,0)</f>
        <v>0</v>
      </c>
      <c r="BH715" s="210">
        <f>IF(N715="sníž. přenesená",J715,0)</f>
        <v>0</v>
      </c>
      <c r="BI715" s="210">
        <f>IF(N715="nulová",J715,0)</f>
        <v>0</v>
      </c>
      <c r="BJ715" s="15" t="s">
        <v>140</v>
      </c>
      <c r="BK715" s="210">
        <f>ROUND(I715*H715,2)</f>
        <v>0</v>
      </c>
      <c r="BL715" s="15" t="s">
        <v>178</v>
      </c>
      <c r="BM715" s="15" t="s">
        <v>1131</v>
      </c>
    </row>
    <row r="716" s="1" customFormat="1">
      <c r="B716" s="36"/>
      <c r="C716" s="37"/>
      <c r="D716" s="213" t="s">
        <v>699</v>
      </c>
      <c r="E716" s="37"/>
      <c r="F716" s="254" t="s">
        <v>1132</v>
      </c>
      <c r="G716" s="37"/>
      <c r="H716" s="37"/>
      <c r="I716" s="125"/>
      <c r="J716" s="37"/>
      <c r="K716" s="37"/>
      <c r="L716" s="41"/>
      <c r="M716" s="255"/>
      <c r="N716" s="77"/>
      <c r="O716" s="77"/>
      <c r="P716" s="77"/>
      <c r="Q716" s="77"/>
      <c r="R716" s="77"/>
      <c r="S716" s="77"/>
      <c r="T716" s="78"/>
      <c r="AT716" s="15" t="s">
        <v>699</v>
      </c>
      <c r="AU716" s="15" t="s">
        <v>76</v>
      </c>
    </row>
    <row r="717" s="1" customFormat="1" ht="16.5" customHeight="1">
      <c r="B717" s="36"/>
      <c r="C717" s="199" t="s">
        <v>673</v>
      </c>
      <c r="D717" s="199" t="s">
        <v>135</v>
      </c>
      <c r="E717" s="200" t="s">
        <v>1133</v>
      </c>
      <c r="F717" s="201" t="s">
        <v>1134</v>
      </c>
      <c r="G717" s="202" t="s">
        <v>215</v>
      </c>
      <c r="H717" s="203">
        <v>2</v>
      </c>
      <c r="I717" s="204"/>
      <c r="J717" s="205">
        <f>ROUND(I717*H717,2)</f>
        <v>0</v>
      </c>
      <c r="K717" s="201" t="s">
        <v>139</v>
      </c>
      <c r="L717" s="41"/>
      <c r="M717" s="206" t="s">
        <v>1</v>
      </c>
      <c r="N717" s="207" t="s">
        <v>40</v>
      </c>
      <c r="O717" s="77"/>
      <c r="P717" s="208">
        <f>O717*H717</f>
        <v>0</v>
      </c>
      <c r="Q717" s="208">
        <v>0</v>
      </c>
      <c r="R717" s="208">
        <f>Q717*H717</f>
        <v>0</v>
      </c>
      <c r="S717" s="208">
        <v>0</v>
      </c>
      <c r="T717" s="209">
        <f>S717*H717</f>
        <v>0</v>
      </c>
      <c r="AR717" s="15" t="s">
        <v>178</v>
      </c>
      <c r="AT717" s="15" t="s">
        <v>135</v>
      </c>
      <c r="AU717" s="15" t="s">
        <v>76</v>
      </c>
      <c r="AY717" s="15" t="s">
        <v>133</v>
      </c>
      <c r="BE717" s="210">
        <f>IF(N717="základní",J717,0)</f>
        <v>0</v>
      </c>
      <c r="BF717" s="210">
        <f>IF(N717="snížená",J717,0)</f>
        <v>0</v>
      </c>
      <c r="BG717" s="210">
        <f>IF(N717="zákl. přenesená",J717,0)</f>
        <v>0</v>
      </c>
      <c r="BH717" s="210">
        <f>IF(N717="sníž. přenesená",J717,0)</f>
        <v>0</v>
      </c>
      <c r="BI717" s="210">
        <f>IF(N717="nulová",J717,0)</f>
        <v>0</v>
      </c>
      <c r="BJ717" s="15" t="s">
        <v>140</v>
      </c>
      <c r="BK717" s="210">
        <f>ROUND(I717*H717,2)</f>
        <v>0</v>
      </c>
      <c r="BL717" s="15" t="s">
        <v>178</v>
      </c>
      <c r="BM717" s="15" t="s">
        <v>1135</v>
      </c>
    </row>
    <row r="718" s="1" customFormat="1" ht="16.5" customHeight="1">
      <c r="B718" s="36"/>
      <c r="C718" s="234" t="s">
        <v>1136</v>
      </c>
      <c r="D718" s="234" t="s">
        <v>162</v>
      </c>
      <c r="E718" s="235" t="s">
        <v>1137</v>
      </c>
      <c r="F718" s="236" t="s">
        <v>1138</v>
      </c>
      <c r="G718" s="237" t="s">
        <v>215</v>
      </c>
      <c r="H718" s="238">
        <v>1</v>
      </c>
      <c r="I718" s="239"/>
      <c r="J718" s="240">
        <f>ROUND(I718*H718,2)</f>
        <v>0</v>
      </c>
      <c r="K718" s="236" t="s">
        <v>139</v>
      </c>
      <c r="L718" s="241"/>
      <c r="M718" s="242" t="s">
        <v>1</v>
      </c>
      <c r="N718" s="243" t="s">
        <v>40</v>
      </c>
      <c r="O718" s="77"/>
      <c r="P718" s="208">
        <f>O718*H718</f>
        <v>0</v>
      </c>
      <c r="Q718" s="208">
        <v>0.025000000000000001</v>
      </c>
      <c r="R718" s="208">
        <f>Q718*H718</f>
        <v>0.025000000000000001</v>
      </c>
      <c r="S718" s="208">
        <v>0</v>
      </c>
      <c r="T718" s="209">
        <f>S718*H718</f>
        <v>0</v>
      </c>
      <c r="AR718" s="15" t="s">
        <v>219</v>
      </c>
      <c r="AT718" s="15" t="s">
        <v>162</v>
      </c>
      <c r="AU718" s="15" t="s">
        <v>76</v>
      </c>
      <c r="AY718" s="15" t="s">
        <v>133</v>
      </c>
      <c r="BE718" s="210">
        <f>IF(N718="základní",J718,0)</f>
        <v>0</v>
      </c>
      <c r="BF718" s="210">
        <f>IF(N718="snížená",J718,0)</f>
        <v>0</v>
      </c>
      <c r="BG718" s="210">
        <f>IF(N718="zákl. přenesená",J718,0)</f>
        <v>0</v>
      </c>
      <c r="BH718" s="210">
        <f>IF(N718="sníž. přenesená",J718,0)</f>
        <v>0</v>
      </c>
      <c r="BI718" s="210">
        <f>IF(N718="nulová",J718,0)</f>
        <v>0</v>
      </c>
      <c r="BJ718" s="15" t="s">
        <v>140</v>
      </c>
      <c r="BK718" s="210">
        <f>ROUND(I718*H718,2)</f>
        <v>0</v>
      </c>
      <c r="BL718" s="15" t="s">
        <v>178</v>
      </c>
      <c r="BM718" s="15" t="s">
        <v>1139</v>
      </c>
    </row>
    <row r="719" s="1" customFormat="1" ht="16.5" customHeight="1">
      <c r="B719" s="36"/>
      <c r="C719" s="234" t="s">
        <v>676</v>
      </c>
      <c r="D719" s="234" t="s">
        <v>162</v>
      </c>
      <c r="E719" s="235" t="s">
        <v>1140</v>
      </c>
      <c r="F719" s="236" t="s">
        <v>1141</v>
      </c>
      <c r="G719" s="237" t="s">
        <v>215</v>
      </c>
      <c r="H719" s="238">
        <v>1</v>
      </c>
      <c r="I719" s="239"/>
      <c r="J719" s="240">
        <f>ROUND(I719*H719,2)</f>
        <v>0</v>
      </c>
      <c r="K719" s="236" t="s">
        <v>139</v>
      </c>
      <c r="L719" s="241"/>
      <c r="M719" s="242" t="s">
        <v>1</v>
      </c>
      <c r="N719" s="243" t="s">
        <v>40</v>
      </c>
      <c r="O719" s="77"/>
      <c r="P719" s="208">
        <f>O719*H719</f>
        <v>0</v>
      </c>
      <c r="Q719" s="208">
        <v>0.028000000000000001</v>
      </c>
      <c r="R719" s="208">
        <f>Q719*H719</f>
        <v>0.028000000000000001</v>
      </c>
      <c r="S719" s="208">
        <v>0</v>
      </c>
      <c r="T719" s="209">
        <f>S719*H719</f>
        <v>0</v>
      </c>
      <c r="AR719" s="15" t="s">
        <v>219</v>
      </c>
      <c r="AT719" s="15" t="s">
        <v>162</v>
      </c>
      <c r="AU719" s="15" t="s">
        <v>76</v>
      </c>
      <c r="AY719" s="15" t="s">
        <v>133</v>
      </c>
      <c r="BE719" s="210">
        <f>IF(N719="základní",J719,0)</f>
        <v>0</v>
      </c>
      <c r="BF719" s="210">
        <f>IF(N719="snížená",J719,0)</f>
        <v>0</v>
      </c>
      <c r="BG719" s="210">
        <f>IF(N719="zákl. přenesená",J719,0)</f>
        <v>0</v>
      </c>
      <c r="BH719" s="210">
        <f>IF(N719="sníž. přenesená",J719,0)</f>
        <v>0</v>
      </c>
      <c r="BI719" s="210">
        <f>IF(N719="nulová",J719,0)</f>
        <v>0</v>
      </c>
      <c r="BJ719" s="15" t="s">
        <v>140</v>
      </c>
      <c r="BK719" s="210">
        <f>ROUND(I719*H719,2)</f>
        <v>0</v>
      </c>
      <c r="BL719" s="15" t="s">
        <v>178</v>
      </c>
      <c r="BM719" s="15" t="s">
        <v>1142</v>
      </c>
    </row>
    <row r="720" s="1" customFormat="1" ht="16.5" customHeight="1">
      <c r="B720" s="36"/>
      <c r="C720" s="199" t="s">
        <v>1143</v>
      </c>
      <c r="D720" s="199" t="s">
        <v>135</v>
      </c>
      <c r="E720" s="200" t="s">
        <v>1144</v>
      </c>
      <c r="F720" s="201" t="s">
        <v>1145</v>
      </c>
      <c r="G720" s="202" t="s">
        <v>215</v>
      </c>
      <c r="H720" s="203">
        <v>2</v>
      </c>
      <c r="I720" s="204"/>
      <c r="J720" s="205">
        <f>ROUND(I720*H720,2)</f>
        <v>0</v>
      </c>
      <c r="K720" s="201" t="s">
        <v>139</v>
      </c>
      <c r="L720" s="41"/>
      <c r="M720" s="206" t="s">
        <v>1</v>
      </c>
      <c r="N720" s="207" t="s">
        <v>40</v>
      </c>
      <c r="O720" s="77"/>
      <c r="P720" s="208">
        <f>O720*H720</f>
        <v>0</v>
      </c>
      <c r="Q720" s="208">
        <v>0</v>
      </c>
      <c r="R720" s="208">
        <f>Q720*H720</f>
        <v>0</v>
      </c>
      <c r="S720" s="208">
        <v>0</v>
      </c>
      <c r="T720" s="209">
        <f>S720*H720</f>
        <v>0</v>
      </c>
      <c r="AR720" s="15" t="s">
        <v>178</v>
      </c>
      <c r="AT720" s="15" t="s">
        <v>135</v>
      </c>
      <c r="AU720" s="15" t="s">
        <v>76</v>
      </c>
      <c r="AY720" s="15" t="s">
        <v>133</v>
      </c>
      <c r="BE720" s="210">
        <f>IF(N720="základní",J720,0)</f>
        <v>0</v>
      </c>
      <c r="BF720" s="210">
        <f>IF(N720="snížená",J720,0)</f>
        <v>0</v>
      </c>
      <c r="BG720" s="210">
        <f>IF(N720="zákl. přenesená",J720,0)</f>
        <v>0</v>
      </c>
      <c r="BH720" s="210">
        <f>IF(N720="sníž. přenesená",J720,0)</f>
        <v>0</v>
      </c>
      <c r="BI720" s="210">
        <f>IF(N720="nulová",J720,0)</f>
        <v>0</v>
      </c>
      <c r="BJ720" s="15" t="s">
        <v>140</v>
      </c>
      <c r="BK720" s="210">
        <f>ROUND(I720*H720,2)</f>
        <v>0</v>
      </c>
      <c r="BL720" s="15" t="s">
        <v>178</v>
      </c>
      <c r="BM720" s="15" t="s">
        <v>1146</v>
      </c>
    </row>
    <row r="721" s="1" customFormat="1" ht="16.5" customHeight="1">
      <c r="B721" s="36"/>
      <c r="C721" s="234" t="s">
        <v>1147</v>
      </c>
      <c r="D721" s="234" t="s">
        <v>162</v>
      </c>
      <c r="E721" s="235" t="s">
        <v>1148</v>
      </c>
      <c r="F721" s="236" t="s">
        <v>1149</v>
      </c>
      <c r="G721" s="237" t="s">
        <v>215</v>
      </c>
      <c r="H721" s="238">
        <v>2</v>
      </c>
      <c r="I721" s="239"/>
      <c r="J721" s="240">
        <f>ROUND(I721*H721,2)</f>
        <v>0</v>
      </c>
      <c r="K721" s="236" t="s">
        <v>139</v>
      </c>
      <c r="L721" s="241"/>
      <c r="M721" s="242" t="s">
        <v>1</v>
      </c>
      <c r="N721" s="243" t="s">
        <v>40</v>
      </c>
      <c r="O721" s="77"/>
      <c r="P721" s="208">
        <f>O721*H721</f>
        <v>0</v>
      </c>
      <c r="Q721" s="208">
        <v>0.0011999999999999999</v>
      </c>
      <c r="R721" s="208">
        <f>Q721*H721</f>
        <v>0.0023999999999999998</v>
      </c>
      <c r="S721" s="208">
        <v>0</v>
      </c>
      <c r="T721" s="209">
        <f>S721*H721</f>
        <v>0</v>
      </c>
      <c r="AR721" s="15" t="s">
        <v>219</v>
      </c>
      <c r="AT721" s="15" t="s">
        <v>162</v>
      </c>
      <c r="AU721" s="15" t="s">
        <v>76</v>
      </c>
      <c r="AY721" s="15" t="s">
        <v>133</v>
      </c>
      <c r="BE721" s="210">
        <f>IF(N721="základní",J721,0)</f>
        <v>0</v>
      </c>
      <c r="BF721" s="210">
        <f>IF(N721="snížená",J721,0)</f>
        <v>0</v>
      </c>
      <c r="BG721" s="210">
        <f>IF(N721="zákl. přenesená",J721,0)</f>
        <v>0</v>
      </c>
      <c r="BH721" s="210">
        <f>IF(N721="sníž. přenesená",J721,0)</f>
        <v>0</v>
      </c>
      <c r="BI721" s="210">
        <f>IF(N721="nulová",J721,0)</f>
        <v>0</v>
      </c>
      <c r="BJ721" s="15" t="s">
        <v>140</v>
      </c>
      <c r="BK721" s="210">
        <f>ROUND(I721*H721,2)</f>
        <v>0</v>
      </c>
      <c r="BL721" s="15" t="s">
        <v>178</v>
      </c>
      <c r="BM721" s="15" t="s">
        <v>1150</v>
      </c>
    </row>
    <row r="722" s="1" customFormat="1" ht="16.5" customHeight="1">
      <c r="B722" s="36"/>
      <c r="C722" s="234" t="s">
        <v>1151</v>
      </c>
      <c r="D722" s="234" t="s">
        <v>162</v>
      </c>
      <c r="E722" s="235" t="s">
        <v>1152</v>
      </c>
      <c r="F722" s="236" t="s">
        <v>1153</v>
      </c>
      <c r="G722" s="237" t="s">
        <v>215</v>
      </c>
      <c r="H722" s="238">
        <v>2</v>
      </c>
      <c r="I722" s="239"/>
      <c r="J722" s="240">
        <f>ROUND(I722*H722,2)</f>
        <v>0</v>
      </c>
      <c r="K722" s="236" t="s">
        <v>139</v>
      </c>
      <c r="L722" s="241"/>
      <c r="M722" s="242" t="s">
        <v>1</v>
      </c>
      <c r="N722" s="243" t="s">
        <v>40</v>
      </c>
      <c r="O722" s="77"/>
      <c r="P722" s="208">
        <f>O722*H722</f>
        <v>0</v>
      </c>
      <c r="Q722" s="208">
        <v>0</v>
      </c>
      <c r="R722" s="208">
        <f>Q722*H722</f>
        <v>0</v>
      </c>
      <c r="S722" s="208">
        <v>0</v>
      </c>
      <c r="T722" s="209">
        <f>S722*H722</f>
        <v>0</v>
      </c>
      <c r="AR722" s="15" t="s">
        <v>219</v>
      </c>
      <c r="AT722" s="15" t="s">
        <v>162</v>
      </c>
      <c r="AU722" s="15" t="s">
        <v>76</v>
      </c>
      <c r="AY722" s="15" t="s">
        <v>133</v>
      </c>
      <c r="BE722" s="210">
        <f>IF(N722="základní",J722,0)</f>
        <v>0</v>
      </c>
      <c r="BF722" s="210">
        <f>IF(N722="snížená",J722,0)</f>
        <v>0</v>
      </c>
      <c r="BG722" s="210">
        <f>IF(N722="zákl. přenesená",J722,0)</f>
        <v>0</v>
      </c>
      <c r="BH722" s="210">
        <f>IF(N722="sníž. přenesená",J722,0)</f>
        <v>0</v>
      </c>
      <c r="BI722" s="210">
        <f>IF(N722="nulová",J722,0)</f>
        <v>0</v>
      </c>
      <c r="BJ722" s="15" t="s">
        <v>140</v>
      </c>
      <c r="BK722" s="210">
        <f>ROUND(I722*H722,2)</f>
        <v>0</v>
      </c>
      <c r="BL722" s="15" t="s">
        <v>178</v>
      </c>
      <c r="BM722" s="15" t="s">
        <v>1154</v>
      </c>
    </row>
    <row r="723" s="1" customFormat="1" ht="16.5" customHeight="1">
      <c r="B723" s="36"/>
      <c r="C723" s="199" t="s">
        <v>685</v>
      </c>
      <c r="D723" s="199" t="s">
        <v>135</v>
      </c>
      <c r="E723" s="200" t="s">
        <v>1155</v>
      </c>
      <c r="F723" s="201" t="s">
        <v>1156</v>
      </c>
      <c r="G723" s="202" t="s">
        <v>215</v>
      </c>
      <c r="H723" s="203">
        <v>2</v>
      </c>
      <c r="I723" s="204"/>
      <c r="J723" s="205">
        <f>ROUND(I723*H723,2)</f>
        <v>0</v>
      </c>
      <c r="K723" s="201" t="s">
        <v>139</v>
      </c>
      <c r="L723" s="41"/>
      <c r="M723" s="206" t="s">
        <v>1</v>
      </c>
      <c r="N723" s="207" t="s">
        <v>40</v>
      </c>
      <c r="O723" s="77"/>
      <c r="P723" s="208">
        <f>O723*H723</f>
        <v>0</v>
      </c>
      <c r="Q723" s="208">
        <v>0</v>
      </c>
      <c r="R723" s="208">
        <f>Q723*H723</f>
        <v>0</v>
      </c>
      <c r="S723" s="208">
        <v>0</v>
      </c>
      <c r="T723" s="209">
        <f>S723*H723</f>
        <v>0</v>
      </c>
      <c r="AR723" s="15" t="s">
        <v>178</v>
      </c>
      <c r="AT723" s="15" t="s">
        <v>135</v>
      </c>
      <c r="AU723" s="15" t="s">
        <v>76</v>
      </c>
      <c r="AY723" s="15" t="s">
        <v>133</v>
      </c>
      <c r="BE723" s="210">
        <f>IF(N723="základní",J723,0)</f>
        <v>0</v>
      </c>
      <c r="BF723" s="210">
        <f>IF(N723="snížená",J723,0)</f>
        <v>0</v>
      </c>
      <c r="BG723" s="210">
        <f>IF(N723="zákl. přenesená",J723,0)</f>
        <v>0</v>
      </c>
      <c r="BH723" s="210">
        <f>IF(N723="sníž. přenesená",J723,0)</f>
        <v>0</v>
      </c>
      <c r="BI723" s="210">
        <f>IF(N723="nulová",J723,0)</f>
        <v>0</v>
      </c>
      <c r="BJ723" s="15" t="s">
        <v>140</v>
      </c>
      <c r="BK723" s="210">
        <f>ROUND(I723*H723,2)</f>
        <v>0</v>
      </c>
      <c r="BL723" s="15" t="s">
        <v>178</v>
      </c>
      <c r="BM723" s="15" t="s">
        <v>1157</v>
      </c>
    </row>
    <row r="724" s="1" customFormat="1" ht="16.5" customHeight="1">
      <c r="B724" s="36"/>
      <c r="C724" s="199" t="s">
        <v>1158</v>
      </c>
      <c r="D724" s="199" t="s">
        <v>135</v>
      </c>
      <c r="E724" s="200" t="s">
        <v>1159</v>
      </c>
      <c r="F724" s="201" t="s">
        <v>1160</v>
      </c>
      <c r="G724" s="202" t="s">
        <v>215</v>
      </c>
      <c r="H724" s="203">
        <v>2</v>
      </c>
      <c r="I724" s="204"/>
      <c r="J724" s="205">
        <f>ROUND(I724*H724,2)</f>
        <v>0</v>
      </c>
      <c r="K724" s="201" t="s">
        <v>139</v>
      </c>
      <c r="L724" s="41"/>
      <c r="M724" s="206" t="s">
        <v>1</v>
      </c>
      <c r="N724" s="207" t="s">
        <v>40</v>
      </c>
      <c r="O724" s="77"/>
      <c r="P724" s="208">
        <f>O724*H724</f>
        <v>0</v>
      </c>
      <c r="Q724" s="208">
        <v>0</v>
      </c>
      <c r="R724" s="208">
        <f>Q724*H724</f>
        <v>0</v>
      </c>
      <c r="S724" s="208">
        <v>0.024</v>
      </c>
      <c r="T724" s="209">
        <f>S724*H724</f>
        <v>0.048000000000000001</v>
      </c>
      <c r="AR724" s="15" t="s">
        <v>178</v>
      </c>
      <c r="AT724" s="15" t="s">
        <v>135</v>
      </c>
      <c r="AU724" s="15" t="s">
        <v>76</v>
      </c>
      <c r="AY724" s="15" t="s">
        <v>133</v>
      </c>
      <c r="BE724" s="210">
        <f>IF(N724="základní",J724,0)</f>
        <v>0</v>
      </c>
      <c r="BF724" s="210">
        <f>IF(N724="snížená",J724,0)</f>
        <v>0</v>
      </c>
      <c r="BG724" s="210">
        <f>IF(N724="zákl. přenesená",J724,0)</f>
        <v>0</v>
      </c>
      <c r="BH724" s="210">
        <f>IF(N724="sníž. přenesená",J724,0)</f>
        <v>0</v>
      </c>
      <c r="BI724" s="210">
        <f>IF(N724="nulová",J724,0)</f>
        <v>0</v>
      </c>
      <c r="BJ724" s="15" t="s">
        <v>140</v>
      </c>
      <c r="BK724" s="210">
        <f>ROUND(I724*H724,2)</f>
        <v>0</v>
      </c>
      <c r="BL724" s="15" t="s">
        <v>178</v>
      </c>
      <c r="BM724" s="15" t="s">
        <v>1161</v>
      </c>
    </row>
    <row r="725" s="1" customFormat="1" ht="16.5" customHeight="1">
      <c r="B725" s="36"/>
      <c r="C725" s="199" t="s">
        <v>689</v>
      </c>
      <c r="D725" s="199" t="s">
        <v>135</v>
      </c>
      <c r="E725" s="200" t="s">
        <v>1162</v>
      </c>
      <c r="F725" s="201" t="s">
        <v>1163</v>
      </c>
      <c r="G725" s="202" t="s">
        <v>193</v>
      </c>
      <c r="H725" s="203">
        <v>644.85000000000002</v>
      </c>
      <c r="I725" s="204"/>
      <c r="J725" s="205">
        <f>ROUND(I725*H725,2)</f>
        <v>0</v>
      </c>
      <c r="K725" s="201" t="s">
        <v>139</v>
      </c>
      <c r="L725" s="41"/>
      <c r="M725" s="206" t="s">
        <v>1</v>
      </c>
      <c r="N725" s="207" t="s">
        <v>40</v>
      </c>
      <c r="O725" s="77"/>
      <c r="P725" s="208">
        <f>O725*H725</f>
        <v>0</v>
      </c>
      <c r="Q725" s="208">
        <v>0</v>
      </c>
      <c r="R725" s="208">
        <f>Q725*H725</f>
        <v>0</v>
      </c>
      <c r="S725" s="208">
        <v>0</v>
      </c>
      <c r="T725" s="209">
        <f>S725*H725</f>
        <v>0</v>
      </c>
      <c r="AR725" s="15" t="s">
        <v>178</v>
      </c>
      <c r="AT725" s="15" t="s">
        <v>135</v>
      </c>
      <c r="AU725" s="15" t="s">
        <v>76</v>
      </c>
      <c r="AY725" s="15" t="s">
        <v>133</v>
      </c>
      <c r="BE725" s="210">
        <f>IF(N725="základní",J725,0)</f>
        <v>0</v>
      </c>
      <c r="BF725" s="210">
        <f>IF(N725="snížená",J725,0)</f>
        <v>0</v>
      </c>
      <c r="BG725" s="210">
        <f>IF(N725="zákl. přenesená",J725,0)</f>
        <v>0</v>
      </c>
      <c r="BH725" s="210">
        <f>IF(N725="sníž. přenesená",J725,0)</f>
        <v>0</v>
      </c>
      <c r="BI725" s="210">
        <f>IF(N725="nulová",J725,0)</f>
        <v>0</v>
      </c>
      <c r="BJ725" s="15" t="s">
        <v>140</v>
      </c>
      <c r="BK725" s="210">
        <f>ROUND(I725*H725,2)</f>
        <v>0</v>
      </c>
      <c r="BL725" s="15" t="s">
        <v>178</v>
      </c>
      <c r="BM725" s="15" t="s">
        <v>1164</v>
      </c>
    </row>
    <row r="726" s="11" customFormat="1">
      <c r="B726" s="211"/>
      <c r="C726" s="212"/>
      <c r="D726" s="213" t="s">
        <v>141</v>
      </c>
      <c r="E726" s="214" t="s">
        <v>1</v>
      </c>
      <c r="F726" s="215" t="s">
        <v>1165</v>
      </c>
      <c r="G726" s="212"/>
      <c r="H726" s="216">
        <v>644.85000000000002</v>
      </c>
      <c r="I726" s="217"/>
      <c r="J726" s="212"/>
      <c r="K726" s="212"/>
      <c r="L726" s="218"/>
      <c r="M726" s="219"/>
      <c r="N726" s="220"/>
      <c r="O726" s="220"/>
      <c r="P726" s="220"/>
      <c r="Q726" s="220"/>
      <c r="R726" s="220"/>
      <c r="S726" s="220"/>
      <c r="T726" s="221"/>
      <c r="AT726" s="222" t="s">
        <v>141</v>
      </c>
      <c r="AU726" s="222" t="s">
        <v>76</v>
      </c>
      <c r="AV726" s="11" t="s">
        <v>76</v>
      </c>
      <c r="AW726" s="11" t="s">
        <v>30</v>
      </c>
      <c r="AX726" s="11" t="s">
        <v>67</v>
      </c>
      <c r="AY726" s="222" t="s">
        <v>133</v>
      </c>
    </row>
    <row r="727" s="12" customFormat="1">
      <c r="B727" s="223"/>
      <c r="C727" s="224"/>
      <c r="D727" s="213" t="s">
        <v>141</v>
      </c>
      <c r="E727" s="225" t="s">
        <v>1</v>
      </c>
      <c r="F727" s="226" t="s">
        <v>148</v>
      </c>
      <c r="G727" s="224"/>
      <c r="H727" s="227">
        <v>644.85000000000002</v>
      </c>
      <c r="I727" s="228"/>
      <c r="J727" s="224"/>
      <c r="K727" s="224"/>
      <c r="L727" s="229"/>
      <c r="M727" s="230"/>
      <c r="N727" s="231"/>
      <c r="O727" s="231"/>
      <c r="P727" s="231"/>
      <c r="Q727" s="231"/>
      <c r="R727" s="231"/>
      <c r="S727" s="231"/>
      <c r="T727" s="232"/>
      <c r="AT727" s="233" t="s">
        <v>141</v>
      </c>
      <c r="AU727" s="233" t="s">
        <v>76</v>
      </c>
      <c r="AV727" s="12" t="s">
        <v>140</v>
      </c>
      <c r="AW727" s="12" t="s">
        <v>30</v>
      </c>
      <c r="AX727" s="12" t="s">
        <v>74</v>
      </c>
      <c r="AY727" s="233" t="s">
        <v>133</v>
      </c>
    </row>
    <row r="728" s="1" customFormat="1" ht="16.5" customHeight="1">
      <c r="B728" s="36"/>
      <c r="C728" s="234" t="s">
        <v>1166</v>
      </c>
      <c r="D728" s="234" t="s">
        <v>162</v>
      </c>
      <c r="E728" s="235" t="s">
        <v>1167</v>
      </c>
      <c r="F728" s="236" t="s">
        <v>1168</v>
      </c>
      <c r="G728" s="237" t="s">
        <v>193</v>
      </c>
      <c r="H728" s="238">
        <v>644.85000000000002</v>
      </c>
      <c r="I728" s="239"/>
      <c r="J728" s="240">
        <f>ROUND(I728*H728,2)</f>
        <v>0</v>
      </c>
      <c r="K728" s="236" t="s">
        <v>139</v>
      </c>
      <c r="L728" s="241"/>
      <c r="M728" s="242" t="s">
        <v>1</v>
      </c>
      <c r="N728" s="243" t="s">
        <v>40</v>
      </c>
      <c r="O728" s="77"/>
      <c r="P728" s="208">
        <f>O728*H728</f>
        <v>0</v>
      </c>
      <c r="Q728" s="208">
        <v>0.00020000000000000001</v>
      </c>
      <c r="R728" s="208">
        <f>Q728*H728</f>
        <v>0.12897</v>
      </c>
      <c r="S728" s="208">
        <v>0</v>
      </c>
      <c r="T728" s="209">
        <f>S728*H728</f>
        <v>0</v>
      </c>
      <c r="AR728" s="15" t="s">
        <v>219</v>
      </c>
      <c r="AT728" s="15" t="s">
        <v>162</v>
      </c>
      <c r="AU728" s="15" t="s">
        <v>76</v>
      </c>
      <c r="AY728" s="15" t="s">
        <v>133</v>
      </c>
      <c r="BE728" s="210">
        <f>IF(N728="základní",J728,0)</f>
        <v>0</v>
      </c>
      <c r="BF728" s="210">
        <f>IF(N728="snížená",J728,0)</f>
        <v>0</v>
      </c>
      <c r="BG728" s="210">
        <f>IF(N728="zákl. přenesená",J728,0)</f>
        <v>0</v>
      </c>
      <c r="BH728" s="210">
        <f>IF(N728="sníž. přenesená",J728,0)</f>
        <v>0</v>
      </c>
      <c r="BI728" s="210">
        <f>IF(N728="nulová",J728,0)</f>
        <v>0</v>
      </c>
      <c r="BJ728" s="15" t="s">
        <v>140</v>
      </c>
      <c r="BK728" s="210">
        <f>ROUND(I728*H728,2)</f>
        <v>0</v>
      </c>
      <c r="BL728" s="15" t="s">
        <v>178</v>
      </c>
      <c r="BM728" s="15" t="s">
        <v>1169</v>
      </c>
    </row>
    <row r="729" s="1" customFormat="1" ht="16.5" customHeight="1">
      <c r="B729" s="36"/>
      <c r="C729" s="199" t="s">
        <v>692</v>
      </c>
      <c r="D729" s="199" t="s">
        <v>135</v>
      </c>
      <c r="E729" s="200" t="s">
        <v>1170</v>
      </c>
      <c r="F729" s="201" t="s">
        <v>1171</v>
      </c>
      <c r="G729" s="202" t="s">
        <v>165</v>
      </c>
      <c r="H729" s="203">
        <v>0.40400000000000003</v>
      </c>
      <c r="I729" s="204"/>
      <c r="J729" s="205">
        <f>ROUND(I729*H729,2)</f>
        <v>0</v>
      </c>
      <c r="K729" s="201" t="s">
        <v>139</v>
      </c>
      <c r="L729" s="41"/>
      <c r="M729" s="206" t="s">
        <v>1</v>
      </c>
      <c r="N729" s="207" t="s">
        <v>40</v>
      </c>
      <c r="O729" s="77"/>
      <c r="P729" s="208">
        <f>O729*H729</f>
        <v>0</v>
      </c>
      <c r="Q729" s="208">
        <v>0</v>
      </c>
      <c r="R729" s="208">
        <f>Q729*H729</f>
        <v>0</v>
      </c>
      <c r="S729" s="208">
        <v>0</v>
      </c>
      <c r="T729" s="209">
        <f>S729*H729</f>
        <v>0</v>
      </c>
      <c r="AR729" s="15" t="s">
        <v>178</v>
      </c>
      <c r="AT729" s="15" t="s">
        <v>135</v>
      </c>
      <c r="AU729" s="15" t="s">
        <v>76</v>
      </c>
      <c r="AY729" s="15" t="s">
        <v>133</v>
      </c>
      <c r="BE729" s="210">
        <f>IF(N729="základní",J729,0)</f>
        <v>0</v>
      </c>
      <c r="BF729" s="210">
        <f>IF(N729="snížená",J729,0)</f>
        <v>0</v>
      </c>
      <c r="BG729" s="210">
        <f>IF(N729="zákl. přenesená",J729,0)</f>
        <v>0</v>
      </c>
      <c r="BH729" s="210">
        <f>IF(N729="sníž. přenesená",J729,0)</f>
        <v>0</v>
      </c>
      <c r="BI729" s="210">
        <f>IF(N729="nulová",J729,0)</f>
        <v>0</v>
      </c>
      <c r="BJ729" s="15" t="s">
        <v>140</v>
      </c>
      <c r="BK729" s="210">
        <f>ROUND(I729*H729,2)</f>
        <v>0</v>
      </c>
      <c r="BL729" s="15" t="s">
        <v>178</v>
      </c>
      <c r="BM729" s="15" t="s">
        <v>1172</v>
      </c>
    </row>
    <row r="730" s="10" customFormat="1" ht="22.8" customHeight="1">
      <c r="B730" s="183"/>
      <c r="C730" s="184"/>
      <c r="D730" s="185" t="s">
        <v>66</v>
      </c>
      <c r="E730" s="197" t="s">
        <v>1173</v>
      </c>
      <c r="F730" s="197" t="s">
        <v>1174</v>
      </c>
      <c r="G730" s="184"/>
      <c r="H730" s="184"/>
      <c r="I730" s="187"/>
      <c r="J730" s="198">
        <f>BK730</f>
        <v>0</v>
      </c>
      <c r="K730" s="184"/>
      <c r="L730" s="189"/>
      <c r="M730" s="190"/>
      <c r="N730" s="191"/>
      <c r="O730" s="191"/>
      <c r="P730" s="192">
        <f>SUM(P731:P733)</f>
        <v>0</v>
      </c>
      <c r="Q730" s="191"/>
      <c r="R730" s="192">
        <f>SUM(R731:R733)</f>
        <v>0</v>
      </c>
      <c r="S730" s="191"/>
      <c r="T730" s="193">
        <f>SUM(T731:T733)</f>
        <v>0</v>
      </c>
      <c r="AR730" s="194" t="s">
        <v>76</v>
      </c>
      <c r="AT730" s="195" t="s">
        <v>66</v>
      </c>
      <c r="AU730" s="195" t="s">
        <v>74</v>
      </c>
      <c r="AY730" s="194" t="s">
        <v>133</v>
      </c>
      <c r="BK730" s="196">
        <f>SUM(BK731:BK733)</f>
        <v>0</v>
      </c>
    </row>
    <row r="731" s="1" customFormat="1" ht="16.5" customHeight="1">
      <c r="B731" s="36"/>
      <c r="C731" s="199" t="s">
        <v>1175</v>
      </c>
      <c r="D731" s="199" t="s">
        <v>135</v>
      </c>
      <c r="E731" s="200" t="s">
        <v>1176</v>
      </c>
      <c r="F731" s="201" t="s">
        <v>1177</v>
      </c>
      <c r="G731" s="202" t="s">
        <v>215</v>
      </c>
      <c r="H731" s="203">
        <v>1</v>
      </c>
      <c r="I731" s="204"/>
      <c r="J731" s="205">
        <f>ROUND(I731*H731,2)</f>
        <v>0</v>
      </c>
      <c r="K731" s="201" t="s">
        <v>139</v>
      </c>
      <c r="L731" s="41"/>
      <c r="M731" s="206" t="s">
        <v>1</v>
      </c>
      <c r="N731" s="207" t="s">
        <v>40</v>
      </c>
      <c r="O731" s="77"/>
      <c r="P731" s="208">
        <f>O731*H731</f>
        <v>0</v>
      </c>
      <c r="Q731" s="208">
        <v>0</v>
      </c>
      <c r="R731" s="208">
        <f>Q731*H731</f>
        <v>0</v>
      </c>
      <c r="S731" s="208">
        <v>0</v>
      </c>
      <c r="T731" s="209">
        <f>S731*H731</f>
        <v>0</v>
      </c>
      <c r="AR731" s="15" t="s">
        <v>178</v>
      </c>
      <c r="AT731" s="15" t="s">
        <v>135</v>
      </c>
      <c r="AU731" s="15" t="s">
        <v>76</v>
      </c>
      <c r="AY731" s="15" t="s">
        <v>133</v>
      </c>
      <c r="BE731" s="210">
        <f>IF(N731="základní",J731,0)</f>
        <v>0</v>
      </c>
      <c r="BF731" s="210">
        <f>IF(N731="snížená",J731,0)</f>
        <v>0</v>
      </c>
      <c r="BG731" s="210">
        <f>IF(N731="zákl. přenesená",J731,0)</f>
        <v>0</v>
      </c>
      <c r="BH731" s="210">
        <f>IF(N731="sníž. přenesená",J731,0)</f>
        <v>0</v>
      </c>
      <c r="BI731" s="210">
        <f>IF(N731="nulová",J731,0)</f>
        <v>0</v>
      </c>
      <c r="BJ731" s="15" t="s">
        <v>140</v>
      </c>
      <c r="BK731" s="210">
        <f>ROUND(I731*H731,2)</f>
        <v>0</v>
      </c>
      <c r="BL731" s="15" t="s">
        <v>178</v>
      </c>
      <c r="BM731" s="15" t="s">
        <v>1178</v>
      </c>
    </row>
    <row r="732" s="1" customFormat="1" ht="16.5" customHeight="1">
      <c r="B732" s="36"/>
      <c r="C732" s="234" t="s">
        <v>698</v>
      </c>
      <c r="D732" s="234" t="s">
        <v>162</v>
      </c>
      <c r="E732" s="235" t="s">
        <v>1179</v>
      </c>
      <c r="F732" s="236" t="s">
        <v>1180</v>
      </c>
      <c r="G732" s="237" t="s">
        <v>215</v>
      </c>
      <c r="H732" s="238">
        <v>1</v>
      </c>
      <c r="I732" s="239"/>
      <c r="J732" s="240">
        <f>ROUND(I732*H732,2)</f>
        <v>0</v>
      </c>
      <c r="K732" s="236" t="s">
        <v>1</v>
      </c>
      <c r="L732" s="241"/>
      <c r="M732" s="242" t="s">
        <v>1</v>
      </c>
      <c r="N732" s="243" t="s">
        <v>40</v>
      </c>
      <c r="O732" s="77"/>
      <c r="P732" s="208">
        <f>O732*H732</f>
        <v>0</v>
      </c>
      <c r="Q732" s="208">
        <v>0</v>
      </c>
      <c r="R732" s="208">
        <f>Q732*H732</f>
        <v>0</v>
      </c>
      <c r="S732" s="208">
        <v>0</v>
      </c>
      <c r="T732" s="209">
        <f>S732*H732</f>
        <v>0</v>
      </c>
      <c r="AR732" s="15" t="s">
        <v>219</v>
      </c>
      <c r="AT732" s="15" t="s">
        <v>162</v>
      </c>
      <c r="AU732" s="15" t="s">
        <v>76</v>
      </c>
      <c r="AY732" s="15" t="s">
        <v>133</v>
      </c>
      <c r="BE732" s="210">
        <f>IF(N732="základní",J732,0)</f>
        <v>0</v>
      </c>
      <c r="BF732" s="210">
        <f>IF(N732="snížená",J732,0)</f>
        <v>0</v>
      </c>
      <c r="BG732" s="210">
        <f>IF(N732="zákl. přenesená",J732,0)</f>
        <v>0</v>
      </c>
      <c r="BH732" s="210">
        <f>IF(N732="sníž. přenesená",J732,0)</f>
        <v>0</v>
      </c>
      <c r="BI732" s="210">
        <f>IF(N732="nulová",J732,0)</f>
        <v>0</v>
      </c>
      <c r="BJ732" s="15" t="s">
        <v>140</v>
      </c>
      <c r="BK732" s="210">
        <f>ROUND(I732*H732,2)</f>
        <v>0</v>
      </c>
      <c r="BL732" s="15" t="s">
        <v>178</v>
      </c>
      <c r="BM732" s="15" t="s">
        <v>1181</v>
      </c>
    </row>
    <row r="733" s="1" customFormat="1" ht="16.5" customHeight="1">
      <c r="B733" s="36"/>
      <c r="C733" s="199" t="s">
        <v>1182</v>
      </c>
      <c r="D733" s="199" t="s">
        <v>135</v>
      </c>
      <c r="E733" s="200" t="s">
        <v>1183</v>
      </c>
      <c r="F733" s="201" t="s">
        <v>1184</v>
      </c>
      <c r="G733" s="202" t="s">
        <v>165</v>
      </c>
      <c r="H733" s="203">
        <v>0.18099999999999999</v>
      </c>
      <c r="I733" s="204"/>
      <c r="J733" s="205">
        <f>ROUND(I733*H733,2)</f>
        <v>0</v>
      </c>
      <c r="K733" s="201" t="s">
        <v>139</v>
      </c>
      <c r="L733" s="41"/>
      <c r="M733" s="206" t="s">
        <v>1</v>
      </c>
      <c r="N733" s="207" t="s">
        <v>40</v>
      </c>
      <c r="O733" s="77"/>
      <c r="P733" s="208">
        <f>O733*H733</f>
        <v>0</v>
      </c>
      <c r="Q733" s="208">
        <v>0</v>
      </c>
      <c r="R733" s="208">
        <f>Q733*H733</f>
        <v>0</v>
      </c>
      <c r="S733" s="208">
        <v>0</v>
      </c>
      <c r="T733" s="209">
        <f>S733*H733</f>
        <v>0</v>
      </c>
      <c r="AR733" s="15" t="s">
        <v>178</v>
      </c>
      <c r="AT733" s="15" t="s">
        <v>135</v>
      </c>
      <c r="AU733" s="15" t="s">
        <v>76</v>
      </c>
      <c r="AY733" s="15" t="s">
        <v>133</v>
      </c>
      <c r="BE733" s="210">
        <f>IF(N733="základní",J733,0)</f>
        <v>0</v>
      </c>
      <c r="BF733" s="210">
        <f>IF(N733="snížená",J733,0)</f>
        <v>0</v>
      </c>
      <c r="BG733" s="210">
        <f>IF(N733="zákl. přenesená",J733,0)</f>
        <v>0</v>
      </c>
      <c r="BH733" s="210">
        <f>IF(N733="sníž. přenesená",J733,0)</f>
        <v>0</v>
      </c>
      <c r="BI733" s="210">
        <f>IF(N733="nulová",J733,0)</f>
        <v>0</v>
      </c>
      <c r="BJ733" s="15" t="s">
        <v>140</v>
      </c>
      <c r="BK733" s="210">
        <f>ROUND(I733*H733,2)</f>
        <v>0</v>
      </c>
      <c r="BL733" s="15" t="s">
        <v>178</v>
      </c>
      <c r="BM733" s="15" t="s">
        <v>1185</v>
      </c>
    </row>
    <row r="734" s="10" customFormat="1" ht="22.8" customHeight="1">
      <c r="B734" s="183"/>
      <c r="C734" s="184"/>
      <c r="D734" s="185" t="s">
        <v>66</v>
      </c>
      <c r="E734" s="197" t="s">
        <v>1186</v>
      </c>
      <c r="F734" s="197" t="s">
        <v>1187</v>
      </c>
      <c r="G734" s="184"/>
      <c r="H734" s="184"/>
      <c r="I734" s="187"/>
      <c r="J734" s="198">
        <f>BK734</f>
        <v>0</v>
      </c>
      <c r="K734" s="184"/>
      <c r="L734" s="189"/>
      <c r="M734" s="190"/>
      <c r="N734" s="191"/>
      <c r="O734" s="191"/>
      <c r="P734" s="192">
        <f>SUM(P735:P768)</f>
        <v>0</v>
      </c>
      <c r="Q734" s="191"/>
      <c r="R734" s="192">
        <f>SUM(R735:R768)</f>
        <v>0.10810504</v>
      </c>
      <c r="S734" s="191"/>
      <c r="T734" s="193">
        <f>SUM(T735:T768)</f>
        <v>0</v>
      </c>
      <c r="AR734" s="194" t="s">
        <v>76</v>
      </c>
      <c r="AT734" s="195" t="s">
        <v>66</v>
      </c>
      <c r="AU734" s="195" t="s">
        <v>74</v>
      </c>
      <c r="AY734" s="194" t="s">
        <v>133</v>
      </c>
      <c r="BK734" s="196">
        <f>SUM(BK735:BK768)</f>
        <v>0</v>
      </c>
    </row>
    <row r="735" s="1" customFormat="1" ht="16.5" customHeight="1">
      <c r="B735" s="36"/>
      <c r="C735" s="199" t="s">
        <v>703</v>
      </c>
      <c r="D735" s="199" t="s">
        <v>135</v>
      </c>
      <c r="E735" s="200" t="s">
        <v>1188</v>
      </c>
      <c r="F735" s="201" t="s">
        <v>1189</v>
      </c>
      <c r="G735" s="202" t="s">
        <v>197</v>
      </c>
      <c r="H735" s="203">
        <v>58.140000000000001</v>
      </c>
      <c r="I735" s="204"/>
      <c r="J735" s="205">
        <f>ROUND(I735*H735,2)</f>
        <v>0</v>
      </c>
      <c r="K735" s="201" t="s">
        <v>139</v>
      </c>
      <c r="L735" s="41"/>
      <c r="M735" s="206" t="s">
        <v>1</v>
      </c>
      <c r="N735" s="207" t="s">
        <v>40</v>
      </c>
      <c r="O735" s="77"/>
      <c r="P735" s="208">
        <f>O735*H735</f>
        <v>0</v>
      </c>
      <c r="Q735" s="208">
        <v>6.0000000000000002E-05</v>
      </c>
      <c r="R735" s="208">
        <f>Q735*H735</f>
        <v>0.0034884</v>
      </c>
      <c r="S735" s="208">
        <v>0</v>
      </c>
      <c r="T735" s="209">
        <f>S735*H735</f>
        <v>0</v>
      </c>
      <c r="AR735" s="15" t="s">
        <v>178</v>
      </c>
      <c r="AT735" s="15" t="s">
        <v>135</v>
      </c>
      <c r="AU735" s="15" t="s">
        <v>76</v>
      </c>
      <c r="AY735" s="15" t="s">
        <v>133</v>
      </c>
      <c r="BE735" s="210">
        <f>IF(N735="základní",J735,0)</f>
        <v>0</v>
      </c>
      <c r="BF735" s="210">
        <f>IF(N735="snížená",J735,0)</f>
        <v>0</v>
      </c>
      <c r="BG735" s="210">
        <f>IF(N735="zákl. přenesená",J735,0)</f>
        <v>0</v>
      </c>
      <c r="BH735" s="210">
        <f>IF(N735="sníž. přenesená",J735,0)</f>
        <v>0</v>
      </c>
      <c r="BI735" s="210">
        <f>IF(N735="nulová",J735,0)</f>
        <v>0</v>
      </c>
      <c r="BJ735" s="15" t="s">
        <v>140</v>
      </c>
      <c r="BK735" s="210">
        <f>ROUND(I735*H735,2)</f>
        <v>0</v>
      </c>
      <c r="BL735" s="15" t="s">
        <v>178</v>
      </c>
      <c r="BM735" s="15" t="s">
        <v>1190</v>
      </c>
    </row>
    <row r="736" s="11" customFormat="1">
      <c r="B736" s="211"/>
      <c r="C736" s="212"/>
      <c r="D736" s="213" t="s">
        <v>141</v>
      </c>
      <c r="E736" s="214" t="s">
        <v>1</v>
      </c>
      <c r="F736" s="215" t="s">
        <v>1191</v>
      </c>
      <c r="G736" s="212"/>
      <c r="H736" s="216">
        <v>0.57599999999999996</v>
      </c>
      <c r="I736" s="217"/>
      <c r="J736" s="212"/>
      <c r="K736" s="212"/>
      <c r="L736" s="218"/>
      <c r="M736" s="219"/>
      <c r="N736" s="220"/>
      <c r="O736" s="220"/>
      <c r="P736" s="220"/>
      <c r="Q736" s="220"/>
      <c r="R736" s="220"/>
      <c r="S736" s="220"/>
      <c r="T736" s="221"/>
      <c r="AT736" s="222" t="s">
        <v>141</v>
      </c>
      <c r="AU736" s="222" t="s">
        <v>76</v>
      </c>
      <c r="AV736" s="11" t="s">
        <v>76</v>
      </c>
      <c r="AW736" s="11" t="s">
        <v>30</v>
      </c>
      <c r="AX736" s="11" t="s">
        <v>67</v>
      </c>
      <c r="AY736" s="222" t="s">
        <v>133</v>
      </c>
    </row>
    <row r="737" s="11" customFormat="1">
      <c r="B737" s="211"/>
      <c r="C737" s="212"/>
      <c r="D737" s="213" t="s">
        <v>141</v>
      </c>
      <c r="E737" s="214" t="s">
        <v>1</v>
      </c>
      <c r="F737" s="215" t="s">
        <v>1192</v>
      </c>
      <c r="G737" s="212"/>
      <c r="H737" s="216">
        <v>0.65100000000000002</v>
      </c>
      <c r="I737" s="217"/>
      <c r="J737" s="212"/>
      <c r="K737" s="212"/>
      <c r="L737" s="218"/>
      <c r="M737" s="219"/>
      <c r="N737" s="220"/>
      <c r="O737" s="220"/>
      <c r="P737" s="220"/>
      <c r="Q737" s="220"/>
      <c r="R737" s="220"/>
      <c r="S737" s="220"/>
      <c r="T737" s="221"/>
      <c r="AT737" s="222" t="s">
        <v>141</v>
      </c>
      <c r="AU737" s="222" t="s">
        <v>76</v>
      </c>
      <c r="AV737" s="11" t="s">
        <v>76</v>
      </c>
      <c r="AW737" s="11" t="s">
        <v>30</v>
      </c>
      <c r="AX737" s="11" t="s">
        <v>67</v>
      </c>
      <c r="AY737" s="222" t="s">
        <v>133</v>
      </c>
    </row>
    <row r="738" s="11" customFormat="1">
      <c r="B738" s="211"/>
      <c r="C738" s="212"/>
      <c r="D738" s="213" t="s">
        <v>141</v>
      </c>
      <c r="E738" s="214" t="s">
        <v>1</v>
      </c>
      <c r="F738" s="215" t="s">
        <v>1193</v>
      </c>
      <c r="G738" s="212"/>
      <c r="H738" s="216">
        <v>7.04</v>
      </c>
      <c r="I738" s="217"/>
      <c r="J738" s="212"/>
      <c r="K738" s="212"/>
      <c r="L738" s="218"/>
      <c r="M738" s="219"/>
      <c r="N738" s="220"/>
      <c r="O738" s="220"/>
      <c r="P738" s="220"/>
      <c r="Q738" s="220"/>
      <c r="R738" s="220"/>
      <c r="S738" s="220"/>
      <c r="T738" s="221"/>
      <c r="AT738" s="222" t="s">
        <v>141</v>
      </c>
      <c r="AU738" s="222" t="s">
        <v>76</v>
      </c>
      <c r="AV738" s="11" t="s">
        <v>76</v>
      </c>
      <c r="AW738" s="11" t="s">
        <v>30</v>
      </c>
      <c r="AX738" s="11" t="s">
        <v>67</v>
      </c>
      <c r="AY738" s="222" t="s">
        <v>133</v>
      </c>
    </row>
    <row r="739" s="11" customFormat="1">
      <c r="B739" s="211"/>
      <c r="C739" s="212"/>
      <c r="D739" s="213" t="s">
        <v>141</v>
      </c>
      <c r="E739" s="214" t="s">
        <v>1</v>
      </c>
      <c r="F739" s="215" t="s">
        <v>1194</v>
      </c>
      <c r="G739" s="212"/>
      <c r="H739" s="216">
        <v>1.758</v>
      </c>
      <c r="I739" s="217"/>
      <c r="J739" s="212"/>
      <c r="K739" s="212"/>
      <c r="L739" s="218"/>
      <c r="M739" s="219"/>
      <c r="N739" s="220"/>
      <c r="O739" s="220"/>
      <c r="P739" s="220"/>
      <c r="Q739" s="220"/>
      <c r="R739" s="220"/>
      <c r="S739" s="220"/>
      <c r="T739" s="221"/>
      <c r="AT739" s="222" t="s">
        <v>141</v>
      </c>
      <c r="AU739" s="222" t="s">
        <v>76</v>
      </c>
      <c r="AV739" s="11" t="s">
        <v>76</v>
      </c>
      <c r="AW739" s="11" t="s">
        <v>30</v>
      </c>
      <c r="AX739" s="11" t="s">
        <v>67</v>
      </c>
      <c r="AY739" s="222" t="s">
        <v>133</v>
      </c>
    </row>
    <row r="740" s="11" customFormat="1">
      <c r="B740" s="211"/>
      <c r="C740" s="212"/>
      <c r="D740" s="213" t="s">
        <v>141</v>
      </c>
      <c r="E740" s="214" t="s">
        <v>1</v>
      </c>
      <c r="F740" s="215" t="s">
        <v>1195</v>
      </c>
      <c r="G740" s="212"/>
      <c r="H740" s="216">
        <v>22.379999999999999</v>
      </c>
      <c r="I740" s="217"/>
      <c r="J740" s="212"/>
      <c r="K740" s="212"/>
      <c r="L740" s="218"/>
      <c r="M740" s="219"/>
      <c r="N740" s="220"/>
      <c r="O740" s="220"/>
      <c r="P740" s="220"/>
      <c r="Q740" s="220"/>
      <c r="R740" s="220"/>
      <c r="S740" s="220"/>
      <c r="T740" s="221"/>
      <c r="AT740" s="222" t="s">
        <v>141</v>
      </c>
      <c r="AU740" s="222" t="s">
        <v>76</v>
      </c>
      <c r="AV740" s="11" t="s">
        <v>76</v>
      </c>
      <c r="AW740" s="11" t="s">
        <v>30</v>
      </c>
      <c r="AX740" s="11" t="s">
        <v>67</v>
      </c>
      <c r="AY740" s="222" t="s">
        <v>133</v>
      </c>
    </row>
    <row r="741" s="11" customFormat="1">
      <c r="B741" s="211"/>
      <c r="C741" s="212"/>
      <c r="D741" s="213" t="s">
        <v>141</v>
      </c>
      <c r="E741" s="214" t="s">
        <v>1</v>
      </c>
      <c r="F741" s="215" t="s">
        <v>1196</v>
      </c>
      <c r="G741" s="212"/>
      <c r="H741" s="216">
        <v>17.539000000000001</v>
      </c>
      <c r="I741" s="217"/>
      <c r="J741" s="212"/>
      <c r="K741" s="212"/>
      <c r="L741" s="218"/>
      <c r="M741" s="219"/>
      <c r="N741" s="220"/>
      <c r="O741" s="220"/>
      <c r="P741" s="220"/>
      <c r="Q741" s="220"/>
      <c r="R741" s="220"/>
      <c r="S741" s="220"/>
      <c r="T741" s="221"/>
      <c r="AT741" s="222" t="s">
        <v>141</v>
      </c>
      <c r="AU741" s="222" t="s">
        <v>76</v>
      </c>
      <c r="AV741" s="11" t="s">
        <v>76</v>
      </c>
      <c r="AW741" s="11" t="s">
        <v>30</v>
      </c>
      <c r="AX741" s="11" t="s">
        <v>67</v>
      </c>
      <c r="AY741" s="222" t="s">
        <v>133</v>
      </c>
    </row>
    <row r="742" s="11" customFormat="1">
      <c r="B742" s="211"/>
      <c r="C742" s="212"/>
      <c r="D742" s="213" t="s">
        <v>141</v>
      </c>
      <c r="E742" s="214" t="s">
        <v>1</v>
      </c>
      <c r="F742" s="215" t="s">
        <v>1197</v>
      </c>
      <c r="G742" s="212"/>
      <c r="H742" s="216">
        <v>4.5</v>
      </c>
      <c r="I742" s="217"/>
      <c r="J742" s="212"/>
      <c r="K742" s="212"/>
      <c r="L742" s="218"/>
      <c r="M742" s="219"/>
      <c r="N742" s="220"/>
      <c r="O742" s="220"/>
      <c r="P742" s="220"/>
      <c r="Q742" s="220"/>
      <c r="R742" s="220"/>
      <c r="S742" s="220"/>
      <c r="T742" s="221"/>
      <c r="AT742" s="222" t="s">
        <v>141</v>
      </c>
      <c r="AU742" s="222" t="s">
        <v>76</v>
      </c>
      <c r="AV742" s="11" t="s">
        <v>76</v>
      </c>
      <c r="AW742" s="11" t="s">
        <v>30</v>
      </c>
      <c r="AX742" s="11" t="s">
        <v>67</v>
      </c>
      <c r="AY742" s="222" t="s">
        <v>133</v>
      </c>
    </row>
    <row r="743" s="11" customFormat="1">
      <c r="B743" s="211"/>
      <c r="C743" s="212"/>
      <c r="D743" s="213" t="s">
        <v>141</v>
      </c>
      <c r="E743" s="214" t="s">
        <v>1</v>
      </c>
      <c r="F743" s="215" t="s">
        <v>1198</v>
      </c>
      <c r="G743" s="212"/>
      <c r="H743" s="216">
        <v>3.6960000000000002</v>
      </c>
      <c r="I743" s="217"/>
      <c r="J743" s="212"/>
      <c r="K743" s="212"/>
      <c r="L743" s="218"/>
      <c r="M743" s="219"/>
      <c r="N743" s="220"/>
      <c r="O743" s="220"/>
      <c r="P743" s="220"/>
      <c r="Q743" s="220"/>
      <c r="R743" s="220"/>
      <c r="S743" s="220"/>
      <c r="T743" s="221"/>
      <c r="AT743" s="222" t="s">
        <v>141</v>
      </c>
      <c r="AU743" s="222" t="s">
        <v>76</v>
      </c>
      <c r="AV743" s="11" t="s">
        <v>76</v>
      </c>
      <c r="AW743" s="11" t="s">
        <v>30</v>
      </c>
      <c r="AX743" s="11" t="s">
        <v>67</v>
      </c>
      <c r="AY743" s="222" t="s">
        <v>133</v>
      </c>
    </row>
    <row r="744" s="12" customFormat="1">
      <c r="B744" s="223"/>
      <c r="C744" s="224"/>
      <c r="D744" s="213" t="s">
        <v>141</v>
      </c>
      <c r="E744" s="225" t="s">
        <v>1</v>
      </c>
      <c r="F744" s="226" t="s">
        <v>148</v>
      </c>
      <c r="G744" s="224"/>
      <c r="H744" s="227">
        <v>58.140000000000001</v>
      </c>
      <c r="I744" s="228"/>
      <c r="J744" s="224"/>
      <c r="K744" s="224"/>
      <c r="L744" s="229"/>
      <c r="M744" s="230"/>
      <c r="N744" s="231"/>
      <c r="O744" s="231"/>
      <c r="P744" s="231"/>
      <c r="Q744" s="231"/>
      <c r="R744" s="231"/>
      <c r="S744" s="231"/>
      <c r="T744" s="232"/>
      <c r="AT744" s="233" t="s">
        <v>141</v>
      </c>
      <c r="AU744" s="233" t="s">
        <v>76</v>
      </c>
      <c r="AV744" s="12" t="s">
        <v>140</v>
      </c>
      <c r="AW744" s="12" t="s">
        <v>30</v>
      </c>
      <c r="AX744" s="12" t="s">
        <v>74</v>
      </c>
      <c r="AY744" s="233" t="s">
        <v>133</v>
      </c>
    </row>
    <row r="745" s="1" customFormat="1" ht="16.5" customHeight="1">
      <c r="B745" s="36"/>
      <c r="C745" s="199" t="s">
        <v>1199</v>
      </c>
      <c r="D745" s="199" t="s">
        <v>135</v>
      </c>
      <c r="E745" s="200" t="s">
        <v>1200</v>
      </c>
      <c r="F745" s="201" t="s">
        <v>1201</v>
      </c>
      <c r="G745" s="202" t="s">
        <v>197</v>
      </c>
      <c r="H745" s="203">
        <v>138.05199999999999</v>
      </c>
      <c r="I745" s="204"/>
      <c r="J745" s="205">
        <f>ROUND(I745*H745,2)</f>
        <v>0</v>
      </c>
      <c r="K745" s="201" t="s">
        <v>139</v>
      </c>
      <c r="L745" s="41"/>
      <c r="M745" s="206" t="s">
        <v>1</v>
      </c>
      <c r="N745" s="207" t="s">
        <v>40</v>
      </c>
      <c r="O745" s="77"/>
      <c r="P745" s="208">
        <f>O745*H745</f>
        <v>0</v>
      </c>
      <c r="Q745" s="208">
        <v>0.00034000000000000002</v>
      </c>
      <c r="R745" s="208">
        <f>Q745*H745</f>
        <v>0.046937680000000002</v>
      </c>
      <c r="S745" s="208">
        <v>0</v>
      </c>
      <c r="T745" s="209">
        <f>S745*H745</f>
        <v>0</v>
      </c>
      <c r="AR745" s="15" t="s">
        <v>178</v>
      </c>
      <c r="AT745" s="15" t="s">
        <v>135</v>
      </c>
      <c r="AU745" s="15" t="s">
        <v>76</v>
      </c>
      <c r="AY745" s="15" t="s">
        <v>133</v>
      </c>
      <c r="BE745" s="210">
        <f>IF(N745="základní",J745,0)</f>
        <v>0</v>
      </c>
      <c r="BF745" s="210">
        <f>IF(N745="snížená",J745,0)</f>
        <v>0</v>
      </c>
      <c r="BG745" s="210">
        <f>IF(N745="zákl. přenesená",J745,0)</f>
        <v>0</v>
      </c>
      <c r="BH745" s="210">
        <f>IF(N745="sníž. přenesená",J745,0)</f>
        <v>0</v>
      </c>
      <c r="BI745" s="210">
        <f>IF(N745="nulová",J745,0)</f>
        <v>0</v>
      </c>
      <c r="BJ745" s="15" t="s">
        <v>140</v>
      </c>
      <c r="BK745" s="210">
        <f>ROUND(I745*H745,2)</f>
        <v>0</v>
      </c>
      <c r="BL745" s="15" t="s">
        <v>178</v>
      </c>
      <c r="BM745" s="15" t="s">
        <v>1202</v>
      </c>
    </row>
    <row r="746" s="11" customFormat="1">
      <c r="B746" s="211"/>
      <c r="C746" s="212"/>
      <c r="D746" s="213" t="s">
        <v>141</v>
      </c>
      <c r="E746" s="214" t="s">
        <v>1</v>
      </c>
      <c r="F746" s="215" t="s">
        <v>1203</v>
      </c>
      <c r="G746" s="212"/>
      <c r="H746" s="216">
        <v>1.6200000000000001</v>
      </c>
      <c r="I746" s="217"/>
      <c r="J746" s="212"/>
      <c r="K746" s="212"/>
      <c r="L746" s="218"/>
      <c r="M746" s="219"/>
      <c r="N746" s="220"/>
      <c r="O746" s="220"/>
      <c r="P746" s="220"/>
      <c r="Q746" s="220"/>
      <c r="R746" s="220"/>
      <c r="S746" s="220"/>
      <c r="T746" s="221"/>
      <c r="AT746" s="222" t="s">
        <v>141</v>
      </c>
      <c r="AU746" s="222" t="s">
        <v>76</v>
      </c>
      <c r="AV746" s="11" t="s">
        <v>76</v>
      </c>
      <c r="AW746" s="11" t="s">
        <v>30</v>
      </c>
      <c r="AX746" s="11" t="s">
        <v>67</v>
      </c>
      <c r="AY746" s="222" t="s">
        <v>133</v>
      </c>
    </row>
    <row r="747" s="11" customFormat="1">
      <c r="B747" s="211"/>
      <c r="C747" s="212"/>
      <c r="D747" s="213" t="s">
        <v>141</v>
      </c>
      <c r="E747" s="214" t="s">
        <v>1</v>
      </c>
      <c r="F747" s="215" t="s">
        <v>1204</v>
      </c>
      <c r="G747" s="212"/>
      <c r="H747" s="216">
        <v>2.5870000000000002</v>
      </c>
      <c r="I747" s="217"/>
      <c r="J747" s="212"/>
      <c r="K747" s="212"/>
      <c r="L747" s="218"/>
      <c r="M747" s="219"/>
      <c r="N747" s="220"/>
      <c r="O747" s="220"/>
      <c r="P747" s="220"/>
      <c r="Q747" s="220"/>
      <c r="R747" s="220"/>
      <c r="S747" s="220"/>
      <c r="T747" s="221"/>
      <c r="AT747" s="222" t="s">
        <v>141</v>
      </c>
      <c r="AU747" s="222" t="s">
        <v>76</v>
      </c>
      <c r="AV747" s="11" t="s">
        <v>76</v>
      </c>
      <c r="AW747" s="11" t="s">
        <v>30</v>
      </c>
      <c r="AX747" s="11" t="s">
        <v>67</v>
      </c>
      <c r="AY747" s="222" t="s">
        <v>133</v>
      </c>
    </row>
    <row r="748" s="11" customFormat="1">
      <c r="B748" s="211"/>
      <c r="C748" s="212"/>
      <c r="D748" s="213" t="s">
        <v>141</v>
      </c>
      <c r="E748" s="214" t="s">
        <v>1</v>
      </c>
      <c r="F748" s="215" t="s">
        <v>1205</v>
      </c>
      <c r="G748" s="212"/>
      <c r="H748" s="216">
        <v>6.048</v>
      </c>
      <c r="I748" s="217"/>
      <c r="J748" s="212"/>
      <c r="K748" s="212"/>
      <c r="L748" s="218"/>
      <c r="M748" s="219"/>
      <c r="N748" s="220"/>
      <c r="O748" s="220"/>
      <c r="P748" s="220"/>
      <c r="Q748" s="220"/>
      <c r="R748" s="220"/>
      <c r="S748" s="220"/>
      <c r="T748" s="221"/>
      <c r="AT748" s="222" t="s">
        <v>141</v>
      </c>
      <c r="AU748" s="222" t="s">
        <v>76</v>
      </c>
      <c r="AV748" s="11" t="s">
        <v>76</v>
      </c>
      <c r="AW748" s="11" t="s">
        <v>30</v>
      </c>
      <c r="AX748" s="11" t="s">
        <v>67</v>
      </c>
      <c r="AY748" s="222" t="s">
        <v>133</v>
      </c>
    </row>
    <row r="749" s="11" customFormat="1">
      <c r="B749" s="211"/>
      <c r="C749" s="212"/>
      <c r="D749" s="213" t="s">
        <v>141</v>
      </c>
      <c r="E749" s="214" t="s">
        <v>1</v>
      </c>
      <c r="F749" s="215" t="s">
        <v>1206</v>
      </c>
      <c r="G749" s="212"/>
      <c r="H749" s="216">
        <v>8.6400000000000006</v>
      </c>
      <c r="I749" s="217"/>
      <c r="J749" s="212"/>
      <c r="K749" s="212"/>
      <c r="L749" s="218"/>
      <c r="M749" s="219"/>
      <c r="N749" s="220"/>
      <c r="O749" s="220"/>
      <c r="P749" s="220"/>
      <c r="Q749" s="220"/>
      <c r="R749" s="220"/>
      <c r="S749" s="220"/>
      <c r="T749" s="221"/>
      <c r="AT749" s="222" t="s">
        <v>141</v>
      </c>
      <c r="AU749" s="222" t="s">
        <v>76</v>
      </c>
      <c r="AV749" s="11" t="s">
        <v>76</v>
      </c>
      <c r="AW749" s="11" t="s">
        <v>30</v>
      </c>
      <c r="AX749" s="11" t="s">
        <v>67</v>
      </c>
      <c r="AY749" s="222" t="s">
        <v>133</v>
      </c>
    </row>
    <row r="750" s="11" customFormat="1">
      <c r="B750" s="211"/>
      <c r="C750" s="212"/>
      <c r="D750" s="213" t="s">
        <v>141</v>
      </c>
      <c r="E750" s="214" t="s">
        <v>1</v>
      </c>
      <c r="F750" s="215" t="s">
        <v>1207</v>
      </c>
      <c r="G750" s="212"/>
      <c r="H750" s="216">
        <v>11.682</v>
      </c>
      <c r="I750" s="217"/>
      <c r="J750" s="212"/>
      <c r="K750" s="212"/>
      <c r="L750" s="218"/>
      <c r="M750" s="219"/>
      <c r="N750" s="220"/>
      <c r="O750" s="220"/>
      <c r="P750" s="220"/>
      <c r="Q750" s="220"/>
      <c r="R750" s="220"/>
      <c r="S750" s="220"/>
      <c r="T750" s="221"/>
      <c r="AT750" s="222" t="s">
        <v>141</v>
      </c>
      <c r="AU750" s="222" t="s">
        <v>76</v>
      </c>
      <c r="AV750" s="11" t="s">
        <v>76</v>
      </c>
      <c r="AW750" s="11" t="s">
        <v>30</v>
      </c>
      <c r="AX750" s="11" t="s">
        <v>67</v>
      </c>
      <c r="AY750" s="222" t="s">
        <v>133</v>
      </c>
    </row>
    <row r="751" s="11" customFormat="1">
      <c r="B751" s="211"/>
      <c r="C751" s="212"/>
      <c r="D751" s="213" t="s">
        <v>141</v>
      </c>
      <c r="E751" s="214" t="s">
        <v>1</v>
      </c>
      <c r="F751" s="215" t="s">
        <v>1208</v>
      </c>
      <c r="G751" s="212"/>
      <c r="H751" s="216">
        <v>84.900000000000006</v>
      </c>
      <c r="I751" s="217"/>
      <c r="J751" s="212"/>
      <c r="K751" s="212"/>
      <c r="L751" s="218"/>
      <c r="M751" s="219"/>
      <c r="N751" s="220"/>
      <c r="O751" s="220"/>
      <c r="P751" s="220"/>
      <c r="Q751" s="220"/>
      <c r="R751" s="220"/>
      <c r="S751" s="220"/>
      <c r="T751" s="221"/>
      <c r="AT751" s="222" t="s">
        <v>141</v>
      </c>
      <c r="AU751" s="222" t="s">
        <v>76</v>
      </c>
      <c r="AV751" s="11" t="s">
        <v>76</v>
      </c>
      <c r="AW751" s="11" t="s">
        <v>30</v>
      </c>
      <c r="AX751" s="11" t="s">
        <v>67</v>
      </c>
      <c r="AY751" s="222" t="s">
        <v>133</v>
      </c>
    </row>
    <row r="752" s="11" customFormat="1">
      <c r="B752" s="211"/>
      <c r="C752" s="212"/>
      <c r="D752" s="213" t="s">
        <v>141</v>
      </c>
      <c r="E752" s="214" t="s">
        <v>1</v>
      </c>
      <c r="F752" s="215" t="s">
        <v>1209</v>
      </c>
      <c r="G752" s="212"/>
      <c r="H752" s="216">
        <v>11.880000000000001</v>
      </c>
      <c r="I752" s="217"/>
      <c r="J752" s="212"/>
      <c r="K752" s="212"/>
      <c r="L752" s="218"/>
      <c r="M752" s="219"/>
      <c r="N752" s="220"/>
      <c r="O752" s="220"/>
      <c r="P752" s="220"/>
      <c r="Q752" s="220"/>
      <c r="R752" s="220"/>
      <c r="S752" s="220"/>
      <c r="T752" s="221"/>
      <c r="AT752" s="222" t="s">
        <v>141</v>
      </c>
      <c r="AU752" s="222" t="s">
        <v>76</v>
      </c>
      <c r="AV752" s="11" t="s">
        <v>76</v>
      </c>
      <c r="AW752" s="11" t="s">
        <v>30</v>
      </c>
      <c r="AX752" s="11" t="s">
        <v>67</v>
      </c>
      <c r="AY752" s="222" t="s">
        <v>133</v>
      </c>
    </row>
    <row r="753" s="11" customFormat="1">
      <c r="B753" s="211"/>
      <c r="C753" s="212"/>
      <c r="D753" s="213" t="s">
        <v>141</v>
      </c>
      <c r="E753" s="214" t="s">
        <v>1</v>
      </c>
      <c r="F753" s="215" t="s">
        <v>1210</v>
      </c>
      <c r="G753" s="212"/>
      <c r="H753" s="216">
        <v>10.695</v>
      </c>
      <c r="I753" s="217"/>
      <c r="J753" s="212"/>
      <c r="K753" s="212"/>
      <c r="L753" s="218"/>
      <c r="M753" s="219"/>
      <c r="N753" s="220"/>
      <c r="O753" s="220"/>
      <c r="P753" s="220"/>
      <c r="Q753" s="220"/>
      <c r="R753" s="220"/>
      <c r="S753" s="220"/>
      <c r="T753" s="221"/>
      <c r="AT753" s="222" t="s">
        <v>141</v>
      </c>
      <c r="AU753" s="222" t="s">
        <v>76</v>
      </c>
      <c r="AV753" s="11" t="s">
        <v>76</v>
      </c>
      <c r="AW753" s="11" t="s">
        <v>30</v>
      </c>
      <c r="AX753" s="11" t="s">
        <v>67</v>
      </c>
      <c r="AY753" s="222" t="s">
        <v>133</v>
      </c>
    </row>
    <row r="754" s="12" customFormat="1">
      <c r="B754" s="223"/>
      <c r="C754" s="224"/>
      <c r="D754" s="213" t="s">
        <v>141</v>
      </c>
      <c r="E754" s="225" t="s">
        <v>1</v>
      </c>
      <c r="F754" s="226" t="s">
        <v>148</v>
      </c>
      <c r="G754" s="224"/>
      <c r="H754" s="227">
        <v>138.05199999999999</v>
      </c>
      <c r="I754" s="228"/>
      <c r="J754" s="224"/>
      <c r="K754" s="224"/>
      <c r="L754" s="229"/>
      <c r="M754" s="230"/>
      <c r="N754" s="231"/>
      <c r="O754" s="231"/>
      <c r="P754" s="231"/>
      <c r="Q754" s="231"/>
      <c r="R754" s="231"/>
      <c r="S754" s="231"/>
      <c r="T754" s="232"/>
      <c r="AT754" s="233" t="s">
        <v>141</v>
      </c>
      <c r="AU754" s="233" t="s">
        <v>76</v>
      </c>
      <c r="AV754" s="12" t="s">
        <v>140</v>
      </c>
      <c r="AW754" s="12" t="s">
        <v>30</v>
      </c>
      <c r="AX754" s="12" t="s">
        <v>74</v>
      </c>
      <c r="AY754" s="233" t="s">
        <v>133</v>
      </c>
    </row>
    <row r="755" s="1" customFormat="1" ht="16.5" customHeight="1">
      <c r="B755" s="36"/>
      <c r="C755" s="199" t="s">
        <v>707</v>
      </c>
      <c r="D755" s="199" t="s">
        <v>135</v>
      </c>
      <c r="E755" s="200" t="s">
        <v>1211</v>
      </c>
      <c r="F755" s="201" t="s">
        <v>1212</v>
      </c>
      <c r="G755" s="202" t="s">
        <v>197</v>
      </c>
      <c r="H755" s="203">
        <v>97.590000000000003</v>
      </c>
      <c r="I755" s="204"/>
      <c r="J755" s="205">
        <f>ROUND(I755*H755,2)</f>
        <v>0</v>
      </c>
      <c r="K755" s="201" t="s">
        <v>139</v>
      </c>
      <c r="L755" s="41"/>
      <c r="M755" s="206" t="s">
        <v>1</v>
      </c>
      <c r="N755" s="207" t="s">
        <v>40</v>
      </c>
      <c r="O755" s="77"/>
      <c r="P755" s="208">
        <f>O755*H755</f>
        <v>0</v>
      </c>
      <c r="Q755" s="208">
        <v>2.0000000000000002E-05</v>
      </c>
      <c r="R755" s="208">
        <f>Q755*H755</f>
        <v>0.0019518000000000003</v>
      </c>
      <c r="S755" s="208">
        <v>0</v>
      </c>
      <c r="T755" s="209">
        <f>S755*H755</f>
        <v>0</v>
      </c>
      <c r="AR755" s="15" t="s">
        <v>178</v>
      </c>
      <c r="AT755" s="15" t="s">
        <v>135</v>
      </c>
      <c r="AU755" s="15" t="s">
        <v>76</v>
      </c>
      <c r="AY755" s="15" t="s">
        <v>133</v>
      </c>
      <c r="BE755" s="210">
        <f>IF(N755="základní",J755,0)</f>
        <v>0</v>
      </c>
      <c r="BF755" s="210">
        <f>IF(N755="snížená",J755,0)</f>
        <v>0</v>
      </c>
      <c r="BG755" s="210">
        <f>IF(N755="zákl. přenesená",J755,0)</f>
        <v>0</v>
      </c>
      <c r="BH755" s="210">
        <f>IF(N755="sníž. přenesená",J755,0)</f>
        <v>0</v>
      </c>
      <c r="BI755" s="210">
        <f>IF(N755="nulová",J755,0)</f>
        <v>0</v>
      </c>
      <c r="BJ755" s="15" t="s">
        <v>140</v>
      </c>
      <c r="BK755" s="210">
        <f>ROUND(I755*H755,2)</f>
        <v>0</v>
      </c>
      <c r="BL755" s="15" t="s">
        <v>178</v>
      </c>
      <c r="BM755" s="15" t="s">
        <v>1213</v>
      </c>
    </row>
    <row r="756" s="11" customFormat="1">
      <c r="B756" s="211"/>
      <c r="C756" s="212"/>
      <c r="D756" s="213" t="s">
        <v>141</v>
      </c>
      <c r="E756" s="214" t="s">
        <v>1</v>
      </c>
      <c r="F756" s="215" t="s">
        <v>1214</v>
      </c>
      <c r="G756" s="212"/>
      <c r="H756" s="216">
        <v>39.450000000000003</v>
      </c>
      <c r="I756" s="217"/>
      <c r="J756" s="212"/>
      <c r="K756" s="212"/>
      <c r="L756" s="218"/>
      <c r="M756" s="219"/>
      <c r="N756" s="220"/>
      <c r="O756" s="220"/>
      <c r="P756" s="220"/>
      <c r="Q756" s="220"/>
      <c r="R756" s="220"/>
      <c r="S756" s="220"/>
      <c r="T756" s="221"/>
      <c r="AT756" s="222" t="s">
        <v>141</v>
      </c>
      <c r="AU756" s="222" t="s">
        <v>76</v>
      </c>
      <c r="AV756" s="11" t="s">
        <v>76</v>
      </c>
      <c r="AW756" s="11" t="s">
        <v>30</v>
      </c>
      <c r="AX756" s="11" t="s">
        <v>67</v>
      </c>
      <c r="AY756" s="222" t="s">
        <v>133</v>
      </c>
    </row>
    <row r="757" s="11" customFormat="1">
      <c r="B757" s="211"/>
      <c r="C757" s="212"/>
      <c r="D757" s="213" t="s">
        <v>141</v>
      </c>
      <c r="E757" s="214" t="s">
        <v>1</v>
      </c>
      <c r="F757" s="215" t="s">
        <v>1215</v>
      </c>
      <c r="G757" s="212"/>
      <c r="H757" s="216">
        <v>58.140000000000001</v>
      </c>
      <c r="I757" s="217"/>
      <c r="J757" s="212"/>
      <c r="K757" s="212"/>
      <c r="L757" s="218"/>
      <c r="M757" s="219"/>
      <c r="N757" s="220"/>
      <c r="O757" s="220"/>
      <c r="P757" s="220"/>
      <c r="Q757" s="220"/>
      <c r="R757" s="220"/>
      <c r="S757" s="220"/>
      <c r="T757" s="221"/>
      <c r="AT757" s="222" t="s">
        <v>141</v>
      </c>
      <c r="AU757" s="222" t="s">
        <v>76</v>
      </c>
      <c r="AV757" s="11" t="s">
        <v>76</v>
      </c>
      <c r="AW757" s="11" t="s">
        <v>30</v>
      </c>
      <c r="AX757" s="11" t="s">
        <v>67</v>
      </c>
      <c r="AY757" s="222" t="s">
        <v>133</v>
      </c>
    </row>
    <row r="758" s="12" customFormat="1">
      <c r="B758" s="223"/>
      <c r="C758" s="224"/>
      <c r="D758" s="213" t="s">
        <v>141</v>
      </c>
      <c r="E758" s="225" t="s">
        <v>1</v>
      </c>
      <c r="F758" s="226" t="s">
        <v>148</v>
      </c>
      <c r="G758" s="224"/>
      <c r="H758" s="227">
        <v>97.590000000000003</v>
      </c>
      <c r="I758" s="228"/>
      <c r="J758" s="224"/>
      <c r="K758" s="224"/>
      <c r="L758" s="229"/>
      <c r="M758" s="230"/>
      <c r="N758" s="231"/>
      <c r="O758" s="231"/>
      <c r="P758" s="231"/>
      <c r="Q758" s="231"/>
      <c r="R758" s="231"/>
      <c r="S758" s="231"/>
      <c r="T758" s="232"/>
      <c r="AT758" s="233" t="s">
        <v>141</v>
      </c>
      <c r="AU758" s="233" t="s">
        <v>76</v>
      </c>
      <c r="AV758" s="12" t="s">
        <v>140</v>
      </c>
      <c r="AW758" s="12" t="s">
        <v>30</v>
      </c>
      <c r="AX758" s="12" t="s">
        <v>74</v>
      </c>
      <c r="AY758" s="233" t="s">
        <v>133</v>
      </c>
    </row>
    <row r="759" s="1" customFormat="1" ht="16.5" customHeight="1">
      <c r="B759" s="36"/>
      <c r="C759" s="199" t="s">
        <v>1216</v>
      </c>
      <c r="D759" s="199" t="s">
        <v>135</v>
      </c>
      <c r="E759" s="200" t="s">
        <v>1217</v>
      </c>
      <c r="F759" s="201" t="s">
        <v>1218</v>
      </c>
      <c r="G759" s="202" t="s">
        <v>197</v>
      </c>
      <c r="H759" s="203">
        <v>97.590000000000003</v>
      </c>
      <c r="I759" s="204"/>
      <c r="J759" s="205">
        <f>ROUND(I759*H759,2)</f>
        <v>0</v>
      </c>
      <c r="K759" s="201" t="s">
        <v>139</v>
      </c>
      <c r="L759" s="41"/>
      <c r="M759" s="206" t="s">
        <v>1</v>
      </c>
      <c r="N759" s="207" t="s">
        <v>40</v>
      </c>
      <c r="O759" s="77"/>
      <c r="P759" s="208">
        <f>O759*H759</f>
        <v>0</v>
      </c>
      <c r="Q759" s="208">
        <v>0.00011</v>
      </c>
      <c r="R759" s="208">
        <f>Q759*H759</f>
        <v>0.0107349</v>
      </c>
      <c r="S759" s="208">
        <v>0</v>
      </c>
      <c r="T759" s="209">
        <f>S759*H759</f>
        <v>0</v>
      </c>
      <c r="AR759" s="15" t="s">
        <v>178</v>
      </c>
      <c r="AT759" s="15" t="s">
        <v>135</v>
      </c>
      <c r="AU759" s="15" t="s">
        <v>76</v>
      </c>
      <c r="AY759" s="15" t="s">
        <v>133</v>
      </c>
      <c r="BE759" s="210">
        <f>IF(N759="základní",J759,0)</f>
        <v>0</v>
      </c>
      <c r="BF759" s="210">
        <f>IF(N759="snížená",J759,0)</f>
        <v>0</v>
      </c>
      <c r="BG759" s="210">
        <f>IF(N759="zákl. přenesená",J759,0)</f>
        <v>0</v>
      </c>
      <c r="BH759" s="210">
        <f>IF(N759="sníž. přenesená",J759,0)</f>
        <v>0</v>
      </c>
      <c r="BI759" s="210">
        <f>IF(N759="nulová",J759,0)</f>
        <v>0</v>
      </c>
      <c r="BJ759" s="15" t="s">
        <v>140</v>
      </c>
      <c r="BK759" s="210">
        <f>ROUND(I759*H759,2)</f>
        <v>0</v>
      </c>
      <c r="BL759" s="15" t="s">
        <v>178</v>
      </c>
      <c r="BM759" s="15" t="s">
        <v>1219</v>
      </c>
    </row>
    <row r="760" s="1" customFormat="1" ht="16.5" customHeight="1">
      <c r="B760" s="36"/>
      <c r="C760" s="199" t="s">
        <v>711</v>
      </c>
      <c r="D760" s="199" t="s">
        <v>135</v>
      </c>
      <c r="E760" s="200" t="s">
        <v>1220</v>
      </c>
      <c r="F760" s="201" t="s">
        <v>1221</v>
      </c>
      <c r="G760" s="202" t="s">
        <v>197</v>
      </c>
      <c r="H760" s="203">
        <v>97.590000000000003</v>
      </c>
      <c r="I760" s="204"/>
      <c r="J760" s="205">
        <f>ROUND(I760*H760,2)</f>
        <v>0</v>
      </c>
      <c r="K760" s="201" t="s">
        <v>139</v>
      </c>
      <c r="L760" s="41"/>
      <c r="M760" s="206" t="s">
        <v>1</v>
      </c>
      <c r="N760" s="207" t="s">
        <v>40</v>
      </c>
      <c r="O760" s="77"/>
      <c r="P760" s="208">
        <f>O760*H760</f>
        <v>0</v>
      </c>
      <c r="Q760" s="208">
        <v>0.00017000000000000001</v>
      </c>
      <c r="R760" s="208">
        <f>Q760*H760</f>
        <v>0.016590300000000002</v>
      </c>
      <c r="S760" s="208">
        <v>0</v>
      </c>
      <c r="T760" s="209">
        <f>S760*H760</f>
        <v>0</v>
      </c>
      <c r="AR760" s="15" t="s">
        <v>178</v>
      </c>
      <c r="AT760" s="15" t="s">
        <v>135</v>
      </c>
      <c r="AU760" s="15" t="s">
        <v>76</v>
      </c>
      <c r="AY760" s="15" t="s">
        <v>133</v>
      </c>
      <c r="BE760" s="210">
        <f>IF(N760="základní",J760,0)</f>
        <v>0</v>
      </c>
      <c r="BF760" s="210">
        <f>IF(N760="snížená",J760,0)</f>
        <v>0</v>
      </c>
      <c r="BG760" s="210">
        <f>IF(N760="zákl. přenesená",J760,0)</f>
        <v>0</v>
      </c>
      <c r="BH760" s="210">
        <f>IF(N760="sníž. přenesená",J760,0)</f>
        <v>0</v>
      </c>
      <c r="BI760" s="210">
        <f>IF(N760="nulová",J760,0)</f>
        <v>0</v>
      </c>
      <c r="BJ760" s="15" t="s">
        <v>140</v>
      </c>
      <c r="BK760" s="210">
        <f>ROUND(I760*H760,2)</f>
        <v>0</v>
      </c>
      <c r="BL760" s="15" t="s">
        <v>178</v>
      </c>
      <c r="BM760" s="15" t="s">
        <v>1222</v>
      </c>
    </row>
    <row r="761" s="1" customFormat="1" ht="16.5" customHeight="1">
      <c r="B761" s="36"/>
      <c r="C761" s="199" t="s">
        <v>1223</v>
      </c>
      <c r="D761" s="199" t="s">
        <v>135</v>
      </c>
      <c r="E761" s="200" t="s">
        <v>1224</v>
      </c>
      <c r="F761" s="201" t="s">
        <v>1225</v>
      </c>
      <c r="G761" s="202" t="s">
        <v>197</v>
      </c>
      <c r="H761" s="203">
        <v>97.5</v>
      </c>
      <c r="I761" s="204"/>
      <c r="J761" s="205">
        <f>ROUND(I761*H761,2)</f>
        <v>0</v>
      </c>
      <c r="K761" s="201" t="s">
        <v>139</v>
      </c>
      <c r="L761" s="41"/>
      <c r="M761" s="206" t="s">
        <v>1</v>
      </c>
      <c r="N761" s="207" t="s">
        <v>40</v>
      </c>
      <c r="O761" s="77"/>
      <c r="P761" s="208">
        <f>O761*H761</f>
        <v>0</v>
      </c>
      <c r="Q761" s="208">
        <v>0.00012999999999999999</v>
      </c>
      <c r="R761" s="208">
        <f>Q761*H761</f>
        <v>0.012674999999999999</v>
      </c>
      <c r="S761" s="208">
        <v>0</v>
      </c>
      <c r="T761" s="209">
        <f>S761*H761</f>
        <v>0</v>
      </c>
      <c r="AR761" s="15" t="s">
        <v>178</v>
      </c>
      <c r="AT761" s="15" t="s">
        <v>135</v>
      </c>
      <c r="AU761" s="15" t="s">
        <v>76</v>
      </c>
      <c r="AY761" s="15" t="s">
        <v>133</v>
      </c>
      <c r="BE761" s="210">
        <f>IF(N761="základní",J761,0)</f>
        <v>0</v>
      </c>
      <c r="BF761" s="210">
        <f>IF(N761="snížená",J761,0)</f>
        <v>0</v>
      </c>
      <c r="BG761" s="210">
        <f>IF(N761="zákl. přenesená",J761,0)</f>
        <v>0</v>
      </c>
      <c r="BH761" s="210">
        <f>IF(N761="sníž. přenesená",J761,0)</f>
        <v>0</v>
      </c>
      <c r="BI761" s="210">
        <f>IF(N761="nulová",J761,0)</f>
        <v>0</v>
      </c>
      <c r="BJ761" s="15" t="s">
        <v>140</v>
      </c>
      <c r="BK761" s="210">
        <f>ROUND(I761*H761,2)</f>
        <v>0</v>
      </c>
      <c r="BL761" s="15" t="s">
        <v>178</v>
      </c>
      <c r="BM761" s="15" t="s">
        <v>1226</v>
      </c>
    </row>
    <row r="762" s="1" customFormat="1" ht="16.5" customHeight="1">
      <c r="B762" s="36"/>
      <c r="C762" s="199" t="s">
        <v>715</v>
      </c>
      <c r="D762" s="199" t="s">
        <v>135</v>
      </c>
      <c r="E762" s="200" t="s">
        <v>1227</v>
      </c>
      <c r="F762" s="201" t="s">
        <v>1228</v>
      </c>
      <c r="G762" s="202" t="s">
        <v>197</v>
      </c>
      <c r="H762" s="203">
        <v>97.5</v>
      </c>
      <c r="I762" s="204"/>
      <c r="J762" s="205">
        <f>ROUND(I762*H762,2)</f>
        <v>0</v>
      </c>
      <c r="K762" s="201" t="s">
        <v>139</v>
      </c>
      <c r="L762" s="41"/>
      <c r="M762" s="206" t="s">
        <v>1</v>
      </c>
      <c r="N762" s="207" t="s">
        <v>40</v>
      </c>
      <c r="O762" s="77"/>
      <c r="P762" s="208">
        <f>O762*H762</f>
        <v>0</v>
      </c>
      <c r="Q762" s="208">
        <v>0.00012</v>
      </c>
      <c r="R762" s="208">
        <f>Q762*H762</f>
        <v>0.0117</v>
      </c>
      <c r="S762" s="208">
        <v>0</v>
      </c>
      <c r="T762" s="209">
        <f>S762*H762</f>
        <v>0</v>
      </c>
      <c r="AR762" s="15" t="s">
        <v>178</v>
      </c>
      <c r="AT762" s="15" t="s">
        <v>135</v>
      </c>
      <c r="AU762" s="15" t="s">
        <v>76</v>
      </c>
      <c r="AY762" s="15" t="s">
        <v>133</v>
      </c>
      <c r="BE762" s="210">
        <f>IF(N762="základní",J762,0)</f>
        <v>0</v>
      </c>
      <c r="BF762" s="210">
        <f>IF(N762="snížená",J762,0)</f>
        <v>0</v>
      </c>
      <c r="BG762" s="210">
        <f>IF(N762="zákl. přenesená",J762,0)</f>
        <v>0</v>
      </c>
      <c r="BH762" s="210">
        <f>IF(N762="sníž. přenesená",J762,0)</f>
        <v>0</v>
      </c>
      <c r="BI762" s="210">
        <f>IF(N762="nulová",J762,0)</f>
        <v>0</v>
      </c>
      <c r="BJ762" s="15" t="s">
        <v>140</v>
      </c>
      <c r="BK762" s="210">
        <f>ROUND(I762*H762,2)</f>
        <v>0</v>
      </c>
      <c r="BL762" s="15" t="s">
        <v>178</v>
      </c>
      <c r="BM762" s="15" t="s">
        <v>1229</v>
      </c>
    </row>
    <row r="763" s="1" customFormat="1" ht="16.5" customHeight="1">
      <c r="B763" s="36"/>
      <c r="C763" s="199" t="s">
        <v>1230</v>
      </c>
      <c r="D763" s="199" t="s">
        <v>135</v>
      </c>
      <c r="E763" s="200" t="s">
        <v>1231</v>
      </c>
      <c r="F763" s="201" t="s">
        <v>1232</v>
      </c>
      <c r="G763" s="202" t="s">
        <v>197</v>
      </c>
      <c r="H763" s="203">
        <v>9.5879999999999992</v>
      </c>
      <c r="I763" s="204"/>
      <c r="J763" s="205">
        <f>ROUND(I763*H763,2)</f>
        <v>0</v>
      </c>
      <c r="K763" s="201" t="s">
        <v>139</v>
      </c>
      <c r="L763" s="41"/>
      <c r="M763" s="206" t="s">
        <v>1</v>
      </c>
      <c r="N763" s="207" t="s">
        <v>40</v>
      </c>
      <c r="O763" s="77"/>
      <c r="P763" s="208">
        <f>O763*H763</f>
        <v>0</v>
      </c>
      <c r="Q763" s="208">
        <v>6.9999999999999994E-05</v>
      </c>
      <c r="R763" s="208">
        <f>Q763*H763</f>
        <v>0.00067115999999999986</v>
      </c>
      <c r="S763" s="208">
        <v>0</v>
      </c>
      <c r="T763" s="209">
        <f>S763*H763</f>
        <v>0</v>
      </c>
      <c r="AR763" s="15" t="s">
        <v>178</v>
      </c>
      <c r="AT763" s="15" t="s">
        <v>135</v>
      </c>
      <c r="AU763" s="15" t="s">
        <v>76</v>
      </c>
      <c r="AY763" s="15" t="s">
        <v>133</v>
      </c>
      <c r="BE763" s="210">
        <f>IF(N763="základní",J763,0)</f>
        <v>0</v>
      </c>
      <c r="BF763" s="210">
        <f>IF(N763="snížená",J763,0)</f>
        <v>0</v>
      </c>
      <c r="BG763" s="210">
        <f>IF(N763="zákl. přenesená",J763,0)</f>
        <v>0</v>
      </c>
      <c r="BH763" s="210">
        <f>IF(N763="sníž. přenesená",J763,0)</f>
        <v>0</v>
      </c>
      <c r="BI763" s="210">
        <f>IF(N763="nulová",J763,0)</f>
        <v>0</v>
      </c>
      <c r="BJ763" s="15" t="s">
        <v>140</v>
      </c>
      <c r="BK763" s="210">
        <f>ROUND(I763*H763,2)</f>
        <v>0</v>
      </c>
      <c r="BL763" s="15" t="s">
        <v>178</v>
      </c>
      <c r="BM763" s="15" t="s">
        <v>1233</v>
      </c>
    </row>
    <row r="764" s="11" customFormat="1">
      <c r="B764" s="211"/>
      <c r="C764" s="212"/>
      <c r="D764" s="213" t="s">
        <v>141</v>
      </c>
      <c r="E764" s="214" t="s">
        <v>1</v>
      </c>
      <c r="F764" s="215" t="s">
        <v>1234</v>
      </c>
      <c r="G764" s="212"/>
      <c r="H764" s="216">
        <v>9.5879999999999992</v>
      </c>
      <c r="I764" s="217"/>
      <c r="J764" s="212"/>
      <c r="K764" s="212"/>
      <c r="L764" s="218"/>
      <c r="M764" s="219"/>
      <c r="N764" s="220"/>
      <c r="O764" s="220"/>
      <c r="P764" s="220"/>
      <c r="Q764" s="220"/>
      <c r="R764" s="220"/>
      <c r="S764" s="220"/>
      <c r="T764" s="221"/>
      <c r="AT764" s="222" t="s">
        <v>141</v>
      </c>
      <c r="AU764" s="222" t="s">
        <v>76</v>
      </c>
      <c r="AV764" s="11" t="s">
        <v>76</v>
      </c>
      <c r="AW764" s="11" t="s">
        <v>30</v>
      </c>
      <c r="AX764" s="11" t="s">
        <v>67</v>
      </c>
      <c r="AY764" s="222" t="s">
        <v>133</v>
      </c>
    </row>
    <row r="765" s="12" customFormat="1">
      <c r="B765" s="223"/>
      <c r="C765" s="224"/>
      <c r="D765" s="213" t="s">
        <v>141</v>
      </c>
      <c r="E765" s="225" t="s">
        <v>1</v>
      </c>
      <c r="F765" s="226" t="s">
        <v>148</v>
      </c>
      <c r="G765" s="224"/>
      <c r="H765" s="227">
        <v>9.5879999999999992</v>
      </c>
      <c r="I765" s="228"/>
      <c r="J765" s="224"/>
      <c r="K765" s="224"/>
      <c r="L765" s="229"/>
      <c r="M765" s="230"/>
      <c r="N765" s="231"/>
      <c r="O765" s="231"/>
      <c r="P765" s="231"/>
      <c r="Q765" s="231"/>
      <c r="R765" s="231"/>
      <c r="S765" s="231"/>
      <c r="T765" s="232"/>
      <c r="AT765" s="233" t="s">
        <v>141</v>
      </c>
      <c r="AU765" s="233" t="s">
        <v>76</v>
      </c>
      <c r="AV765" s="12" t="s">
        <v>140</v>
      </c>
      <c r="AW765" s="12" t="s">
        <v>30</v>
      </c>
      <c r="AX765" s="12" t="s">
        <v>74</v>
      </c>
      <c r="AY765" s="233" t="s">
        <v>133</v>
      </c>
    </row>
    <row r="766" s="1" customFormat="1" ht="16.5" customHeight="1">
      <c r="B766" s="36"/>
      <c r="C766" s="199" t="s">
        <v>718</v>
      </c>
      <c r="D766" s="199" t="s">
        <v>135</v>
      </c>
      <c r="E766" s="200" t="s">
        <v>1235</v>
      </c>
      <c r="F766" s="201" t="s">
        <v>1236</v>
      </c>
      <c r="G766" s="202" t="s">
        <v>197</v>
      </c>
      <c r="H766" s="203">
        <v>9.5879999999999992</v>
      </c>
      <c r="I766" s="204"/>
      <c r="J766" s="205">
        <f>ROUND(I766*H766,2)</f>
        <v>0</v>
      </c>
      <c r="K766" s="201" t="s">
        <v>139</v>
      </c>
      <c r="L766" s="41"/>
      <c r="M766" s="206" t="s">
        <v>1</v>
      </c>
      <c r="N766" s="207" t="s">
        <v>40</v>
      </c>
      <c r="O766" s="77"/>
      <c r="P766" s="208">
        <f>O766*H766</f>
        <v>0</v>
      </c>
      <c r="Q766" s="208">
        <v>6.9999999999999994E-05</v>
      </c>
      <c r="R766" s="208">
        <f>Q766*H766</f>
        <v>0.00067115999999999986</v>
      </c>
      <c r="S766" s="208">
        <v>0</v>
      </c>
      <c r="T766" s="209">
        <f>S766*H766</f>
        <v>0</v>
      </c>
      <c r="AR766" s="15" t="s">
        <v>178</v>
      </c>
      <c r="AT766" s="15" t="s">
        <v>135</v>
      </c>
      <c r="AU766" s="15" t="s">
        <v>76</v>
      </c>
      <c r="AY766" s="15" t="s">
        <v>133</v>
      </c>
      <c r="BE766" s="210">
        <f>IF(N766="základní",J766,0)</f>
        <v>0</v>
      </c>
      <c r="BF766" s="210">
        <f>IF(N766="snížená",J766,0)</f>
        <v>0</v>
      </c>
      <c r="BG766" s="210">
        <f>IF(N766="zákl. přenesená",J766,0)</f>
        <v>0</v>
      </c>
      <c r="BH766" s="210">
        <f>IF(N766="sníž. přenesená",J766,0)</f>
        <v>0</v>
      </c>
      <c r="BI766" s="210">
        <f>IF(N766="nulová",J766,0)</f>
        <v>0</v>
      </c>
      <c r="BJ766" s="15" t="s">
        <v>140</v>
      </c>
      <c r="BK766" s="210">
        <f>ROUND(I766*H766,2)</f>
        <v>0</v>
      </c>
      <c r="BL766" s="15" t="s">
        <v>178</v>
      </c>
      <c r="BM766" s="15" t="s">
        <v>1237</v>
      </c>
    </row>
    <row r="767" s="1" customFormat="1" ht="16.5" customHeight="1">
      <c r="B767" s="36"/>
      <c r="C767" s="199" t="s">
        <v>1238</v>
      </c>
      <c r="D767" s="199" t="s">
        <v>135</v>
      </c>
      <c r="E767" s="200" t="s">
        <v>1239</v>
      </c>
      <c r="F767" s="201" t="s">
        <v>1240</v>
      </c>
      <c r="G767" s="202" t="s">
        <v>197</v>
      </c>
      <c r="H767" s="203">
        <v>9.5879999999999992</v>
      </c>
      <c r="I767" s="204"/>
      <c r="J767" s="205">
        <f>ROUND(I767*H767,2)</f>
        <v>0</v>
      </c>
      <c r="K767" s="201" t="s">
        <v>139</v>
      </c>
      <c r="L767" s="41"/>
      <c r="M767" s="206" t="s">
        <v>1</v>
      </c>
      <c r="N767" s="207" t="s">
        <v>40</v>
      </c>
      <c r="O767" s="77"/>
      <c r="P767" s="208">
        <f>O767*H767</f>
        <v>0</v>
      </c>
      <c r="Q767" s="208">
        <v>0.00013999999999999999</v>
      </c>
      <c r="R767" s="208">
        <f>Q767*H767</f>
        <v>0.0013423199999999997</v>
      </c>
      <c r="S767" s="208">
        <v>0</v>
      </c>
      <c r="T767" s="209">
        <f>S767*H767</f>
        <v>0</v>
      </c>
      <c r="AR767" s="15" t="s">
        <v>178</v>
      </c>
      <c r="AT767" s="15" t="s">
        <v>135</v>
      </c>
      <c r="AU767" s="15" t="s">
        <v>76</v>
      </c>
      <c r="AY767" s="15" t="s">
        <v>133</v>
      </c>
      <c r="BE767" s="210">
        <f>IF(N767="základní",J767,0)</f>
        <v>0</v>
      </c>
      <c r="BF767" s="210">
        <f>IF(N767="snížená",J767,0)</f>
        <v>0</v>
      </c>
      <c r="BG767" s="210">
        <f>IF(N767="zákl. přenesená",J767,0)</f>
        <v>0</v>
      </c>
      <c r="BH767" s="210">
        <f>IF(N767="sníž. přenesená",J767,0)</f>
        <v>0</v>
      </c>
      <c r="BI767" s="210">
        <f>IF(N767="nulová",J767,0)</f>
        <v>0</v>
      </c>
      <c r="BJ767" s="15" t="s">
        <v>140</v>
      </c>
      <c r="BK767" s="210">
        <f>ROUND(I767*H767,2)</f>
        <v>0</v>
      </c>
      <c r="BL767" s="15" t="s">
        <v>178</v>
      </c>
      <c r="BM767" s="15" t="s">
        <v>1241</v>
      </c>
    </row>
    <row r="768" s="1" customFormat="1" ht="16.5" customHeight="1">
      <c r="B768" s="36"/>
      <c r="C768" s="199" t="s">
        <v>722</v>
      </c>
      <c r="D768" s="199" t="s">
        <v>135</v>
      </c>
      <c r="E768" s="200" t="s">
        <v>1242</v>
      </c>
      <c r="F768" s="201" t="s">
        <v>1243</v>
      </c>
      <c r="G768" s="202" t="s">
        <v>197</v>
      </c>
      <c r="H768" s="203">
        <v>9.5879999999999992</v>
      </c>
      <c r="I768" s="204"/>
      <c r="J768" s="205">
        <f>ROUND(I768*H768,2)</f>
        <v>0</v>
      </c>
      <c r="K768" s="201" t="s">
        <v>139</v>
      </c>
      <c r="L768" s="41"/>
      <c r="M768" s="206" t="s">
        <v>1</v>
      </c>
      <c r="N768" s="207" t="s">
        <v>40</v>
      </c>
      <c r="O768" s="77"/>
      <c r="P768" s="208">
        <f>O768*H768</f>
        <v>0</v>
      </c>
      <c r="Q768" s="208">
        <v>0.00013999999999999999</v>
      </c>
      <c r="R768" s="208">
        <f>Q768*H768</f>
        <v>0.0013423199999999997</v>
      </c>
      <c r="S768" s="208">
        <v>0</v>
      </c>
      <c r="T768" s="209">
        <f>S768*H768</f>
        <v>0</v>
      </c>
      <c r="AR768" s="15" t="s">
        <v>178</v>
      </c>
      <c r="AT768" s="15" t="s">
        <v>135</v>
      </c>
      <c r="AU768" s="15" t="s">
        <v>76</v>
      </c>
      <c r="AY768" s="15" t="s">
        <v>133</v>
      </c>
      <c r="BE768" s="210">
        <f>IF(N768="základní",J768,0)</f>
        <v>0</v>
      </c>
      <c r="BF768" s="210">
        <f>IF(N768="snížená",J768,0)</f>
        <v>0</v>
      </c>
      <c r="BG768" s="210">
        <f>IF(N768="zákl. přenesená",J768,0)</f>
        <v>0</v>
      </c>
      <c r="BH768" s="210">
        <f>IF(N768="sníž. přenesená",J768,0)</f>
        <v>0</v>
      </c>
      <c r="BI768" s="210">
        <f>IF(N768="nulová",J768,0)</f>
        <v>0</v>
      </c>
      <c r="BJ768" s="15" t="s">
        <v>140</v>
      </c>
      <c r="BK768" s="210">
        <f>ROUND(I768*H768,2)</f>
        <v>0</v>
      </c>
      <c r="BL768" s="15" t="s">
        <v>178</v>
      </c>
      <c r="BM768" s="15" t="s">
        <v>1244</v>
      </c>
    </row>
    <row r="769" s="10" customFormat="1" ht="22.8" customHeight="1">
      <c r="B769" s="183"/>
      <c r="C769" s="184"/>
      <c r="D769" s="185" t="s">
        <v>66</v>
      </c>
      <c r="E769" s="197" t="s">
        <v>1245</v>
      </c>
      <c r="F769" s="197" t="s">
        <v>1246</v>
      </c>
      <c r="G769" s="184"/>
      <c r="H769" s="184"/>
      <c r="I769" s="187"/>
      <c r="J769" s="198">
        <f>BK769</f>
        <v>0</v>
      </c>
      <c r="K769" s="184"/>
      <c r="L769" s="189"/>
      <c r="M769" s="190"/>
      <c r="N769" s="191"/>
      <c r="O769" s="191"/>
      <c r="P769" s="192">
        <f>SUM(P770:P775)</f>
        <v>0</v>
      </c>
      <c r="Q769" s="191"/>
      <c r="R769" s="192">
        <f>SUM(R770:R775)</f>
        <v>0.1158372</v>
      </c>
      <c r="S769" s="191"/>
      <c r="T769" s="193">
        <f>SUM(T770:T775)</f>
        <v>0</v>
      </c>
      <c r="AR769" s="194" t="s">
        <v>76</v>
      </c>
      <c r="AT769" s="195" t="s">
        <v>66</v>
      </c>
      <c r="AU769" s="195" t="s">
        <v>74</v>
      </c>
      <c r="AY769" s="194" t="s">
        <v>133</v>
      </c>
      <c r="BK769" s="196">
        <f>SUM(BK770:BK775)</f>
        <v>0</v>
      </c>
    </row>
    <row r="770" s="1" customFormat="1" ht="16.5" customHeight="1">
      <c r="B770" s="36"/>
      <c r="C770" s="199" t="s">
        <v>1247</v>
      </c>
      <c r="D770" s="199" t="s">
        <v>135</v>
      </c>
      <c r="E770" s="200" t="s">
        <v>1248</v>
      </c>
      <c r="F770" s="201" t="s">
        <v>1249</v>
      </c>
      <c r="G770" s="202" t="s">
        <v>197</v>
      </c>
      <c r="H770" s="203">
        <v>251.81999999999999</v>
      </c>
      <c r="I770" s="204"/>
      <c r="J770" s="205">
        <f>ROUND(I770*H770,2)</f>
        <v>0</v>
      </c>
      <c r="K770" s="201" t="s">
        <v>139</v>
      </c>
      <c r="L770" s="41"/>
      <c r="M770" s="206" t="s">
        <v>1</v>
      </c>
      <c r="N770" s="207" t="s">
        <v>40</v>
      </c>
      <c r="O770" s="77"/>
      <c r="P770" s="208">
        <f>O770*H770</f>
        <v>0</v>
      </c>
      <c r="Q770" s="208">
        <v>0</v>
      </c>
      <c r="R770" s="208">
        <f>Q770*H770</f>
        <v>0</v>
      </c>
      <c r="S770" s="208">
        <v>0</v>
      </c>
      <c r="T770" s="209">
        <f>S770*H770</f>
        <v>0</v>
      </c>
      <c r="AR770" s="15" t="s">
        <v>178</v>
      </c>
      <c r="AT770" s="15" t="s">
        <v>135</v>
      </c>
      <c r="AU770" s="15" t="s">
        <v>76</v>
      </c>
      <c r="AY770" s="15" t="s">
        <v>133</v>
      </c>
      <c r="BE770" s="210">
        <f>IF(N770="základní",J770,0)</f>
        <v>0</v>
      </c>
      <c r="BF770" s="210">
        <f>IF(N770="snížená",J770,0)</f>
        <v>0</v>
      </c>
      <c r="BG770" s="210">
        <f>IF(N770="zákl. přenesená",J770,0)</f>
        <v>0</v>
      </c>
      <c r="BH770" s="210">
        <f>IF(N770="sníž. přenesená",J770,0)</f>
        <v>0</v>
      </c>
      <c r="BI770" s="210">
        <f>IF(N770="nulová",J770,0)</f>
        <v>0</v>
      </c>
      <c r="BJ770" s="15" t="s">
        <v>140</v>
      </c>
      <c r="BK770" s="210">
        <f>ROUND(I770*H770,2)</f>
        <v>0</v>
      </c>
      <c r="BL770" s="15" t="s">
        <v>178</v>
      </c>
      <c r="BM770" s="15" t="s">
        <v>1250</v>
      </c>
    </row>
    <row r="771" s="11" customFormat="1">
      <c r="B771" s="211"/>
      <c r="C771" s="212"/>
      <c r="D771" s="213" t="s">
        <v>141</v>
      </c>
      <c r="E771" s="214" t="s">
        <v>1</v>
      </c>
      <c r="F771" s="215" t="s">
        <v>1251</v>
      </c>
      <c r="G771" s="212"/>
      <c r="H771" s="216">
        <v>251.81999999999999</v>
      </c>
      <c r="I771" s="217"/>
      <c r="J771" s="212"/>
      <c r="K771" s="212"/>
      <c r="L771" s="218"/>
      <c r="M771" s="219"/>
      <c r="N771" s="220"/>
      <c r="O771" s="220"/>
      <c r="P771" s="220"/>
      <c r="Q771" s="220"/>
      <c r="R771" s="220"/>
      <c r="S771" s="220"/>
      <c r="T771" s="221"/>
      <c r="AT771" s="222" t="s">
        <v>141</v>
      </c>
      <c r="AU771" s="222" t="s">
        <v>76</v>
      </c>
      <c r="AV771" s="11" t="s">
        <v>76</v>
      </c>
      <c r="AW771" s="11" t="s">
        <v>30</v>
      </c>
      <c r="AX771" s="11" t="s">
        <v>67</v>
      </c>
      <c r="AY771" s="222" t="s">
        <v>133</v>
      </c>
    </row>
    <row r="772" s="12" customFormat="1">
      <c r="B772" s="223"/>
      <c r="C772" s="224"/>
      <c r="D772" s="213" t="s">
        <v>141</v>
      </c>
      <c r="E772" s="225" t="s">
        <v>1</v>
      </c>
      <c r="F772" s="226" t="s">
        <v>148</v>
      </c>
      <c r="G772" s="224"/>
      <c r="H772" s="227">
        <v>251.81999999999999</v>
      </c>
      <c r="I772" s="228"/>
      <c r="J772" s="224"/>
      <c r="K772" s="224"/>
      <c r="L772" s="229"/>
      <c r="M772" s="230"/>
      <c r="N772" s="231"/>
      <c r="O772" s="231"/>
      <c r="P772" s="231"/>
      <c r="Q772" s="231"/>
      <c r="R772" s="231"/>
      <c r="S772" s="231"/>
      <c r="T772" s="232"/>
      <c r="AT772" s="233" t="s">
        <v>141</v>
      </c>
      <c r="AU772" s="233" t="s">
        <v>76</v>
      </c>
      <c r="AV772" s="12" t="s">
        <v>140</v>
      </c>
      <c r="AW772" s="12" t="s">
        <v>30</v>
      </c>
      <c r="AX772" s="12" t="s">
        <v>74</v>
      </c>
      <c r="AY772" s="233" t="s">
        <v>133</v>
      </c>
    </row>
    <row r="773" s="1" customFormat="1" ht="16.5" customHeight="1">
      <c r="B773" s="36"/>
      <c r="C773" s="199" t="s">
        <v>725</v>
      </c>
      <c r="D773" s="199" t="s">
        <v>135</v>
      </c>
      <c r="E773" s="200" t="s">
        <v>1252</v>
      </c>
      <c r="F773" s="201" t="s">
        <v>1253</v>
      </c>
      <c r="G773" s="202" t="s">
        <v>197</v>
      </c>
      <c r="H773" s="203">
        <v>251.81999999999999</v>
      </c>
      <c r="I773" s="204"/>
      <c r="J773" s="205">
        <f>ROUND(I773*H773,2)</f>
        <v>0</v>
      </c>
      <c r="K773" s="201" t="s">
        <v>139</v>
      </c>
      <c r="L773" s="41"/>
      <c r="M773" s="206" t="s">
        <v>1</v>
      </c>
      <c r="N773" s="207" t="s">
        <v>40</v>
      </c>
      <c r="O773" s="77"/>
      <c r="P773" s="208">
        <f>O773*H773</f>
        <v>0</v>
      </c>
      <c r="Q773" s="208">
        <v>0</v>
      </c>
      <c r="R773" s="208">
        <f>Q773*H773</f>
        <v>0</v>
      </c>
      <c r="S773" s="208">
        <v>0</v>
      </c>
      <c r="T773" s="209">
        <f>S773*H773</f>
        <v>0</v>
      </c>
      <c r="AR773" s="15" t="s">
        <v>178</v>
      </c>
      <c r="AT773" s="15" t="s">
        <v>135</v>
      </c>
      <c r="AU773" s="15" t="s">
        <v>76</v>
      </c>
      <c r="AY773" s="15" t="s">
        <v>133</v>
      </c>
      <c r="BE773" s="210">
        <f>IF(N773="základní",J773,0)</f>
        <v>0</v>
      </c>
      <c r="BF773" s="210">
        <f>IF(N773="snížená",J773,0)</f>
        <v>0</v>
      </c>
      <c r="BG773" s="210">
        <f>IF(N773="zákl. přenesená",J773,0)</f>
        <v>0</v>
      </c>
      <c r="BH773" s="210">
        <f>IF(N773="sníž. přenesená",J773,0)</f>
        <v>0</v>
      </c>
      <c r="BI773" s="210">
        <f>IF(N773="nulová",J773,0)</f>
        <v>0</v>
      </c>
      <c r="BJ773" s="15" t="s">
        <v>140</v>
      </c>
      <c r="BK773" s="210">
        <f>ROUND(I773*H773,2)</f>
        <v>0</v>
      </c>
      <c r="BL773" s="15" t="s">
        <v>178</v>
      </c>
      <c r="BM773" s="15" t="s">
        <v>1254</v>
      </c>
    </row>
    <row r="774" s="1" customFormat="1" ht="16.5" customHeight="1">
      <c r="B774" s="36"/>
      <c r="C774" s="199" t="s">
        <v>1255</v>
      </c>
      <c r="D774" s="199" t="s">
        <v>135</v>
      </c>
      <c r="E774" s="200" t="s">
        <v>1256</v>
      </c>
      <c r="F774" s="201" t="s">
        <v>1257</v>
      </c>
      <c r="G774" s="202" t="s">
        <v>197</v>
      </c>
      <c r="H774" s="203">
        <v>251.81999999999999</v>
      </c>
      <c r="I774" s="204"/>
      <c r="J774" s="205">
        <f>ROUND(I774*H774,2)</f>
        <v>0</v>
      </c>
      <c r="K774" s="201" t="s">
        <v>139</v>
      </c>
      <c r="L774" s="41"/>
      <c r="M774" s="206" t="s">
        <v>1</v>
      </c>
      <c r="N774" s="207" t="s">
        <v>40</v>
      </c>
      <c r="O774" s="77"/>
      <c r="P774" s="208">
        <f>O774*H774</f>
        <v>0</v>
      </c>
      <c r="Q774" s="208">
        <v>0.00020000000000000001</v>
      </c>
      <c r="R774" s="208">
        <f>Q774*H774</f>
        <v>0.050363999999999999</v>
      </c>
      <c r="S774" s="208">
        <v>0</v>
      </c>
      <c r="T774" s="209">
        <f>S774*H774</f>
        <v>0</v>
      </c>
      <c r="AR774" s="15" t="s">
        <v>178</v>
      </c>
      <c r="AT774" s="15" t="s">
        <v>135</v>
      </c>
      <c r="AU774" s="15" t="s">
        <v>76</v>
      </c>
      <c r="AY774" s="15" t="s">
        <v>133</v>
      </c>
      <c r="BE774" s="210">
        <f>IF(N774="základní",J774,0)</f>
        <v>0</v>
      </c>
      <c r="BF774" s="210">
        <f>IF(N774="snížená",J774,0)</f>
        <v>0</v>
      </c>
      <c r="BG774" s="210">
        <f>IF(N774="zákl. přenesená",J774,0)</f>
        <v>0</v>
      </c>
      <c r="BH774" s="210">
        <f>IF(N774="sníž. přenesená",J774,0)</f>
        <v>0</v>
      </c>
      <c r="BI774" s="210">
        <f>IF(N774="nulová",J774,0)</f>
        <v>0</v>
      </c>
      <c r="BJ774" s="15" t="s">
        <v>140</v>
      </c>
      <c r="BK774" s="210">
        <f>ROUND(I774*H774,2)</f>
        <v>0</v>
      </c>
      <c r="BL774" s="15" t="s">
        <v>178</v>
      </c>
      <c r="BM774" s="15" t="s">
        <v>1258</v>
      </c>
    </row>
    <row r="775" s="1" customFormat="1" ht="16.5" customHeight="1">
      <c r="B775" s="36"/>
      <c r="C775" s="199" t="s">
        <v>729</v>
      </c>
      <c r="D775" s="199" t="s">
        <v>135</v>
      </c>
      <c r="E775" s="200" t="s">
        <v>1259</v>
      </c>
      <c r="F775" s="201" t="s">
        <v>1260</v>
      </c>
      <c r="G775" s="202" t="s">
        <v>197</v>
      </c>
      <c r="H775" s="203">
        <v>251.81999999999999</v>
      </c>
      <c r="I775" s="204"/>
      <c r="J775" s="205">
        <f>ROUND(I775*H775,2)</f>
        <v>0</v>
      </c>
      <c r="K775" s="201" t="s">
        <v>139</v>
      </c>
      <c r="L775" s="41"/>
      <c r="M775" s="206" t="s">
        <v>1</v>
      </c>
      <c r="N775" s="207" t="s">
        <v>40</v>
      </c>
      <c r="O775" s="77"/>
      <c r="P775" s="208">
        <f>O775*H775</f>
        <v>0</v>
      </c>
      <c r="Q775" s="208">
        <v>0.00025999999999999998</v>
      </c>
      <c r="R775" s="208">
        <f>Q775*H775</f>
        <v>0.065473199999999995</v>
      </c>
      <c r="S775" s="208">
        <v>0</v>
      </c>
      <c r="T775" s="209">
        <f>S775*H775</f>
        <v>0</v>
      </c>
      <c r="AR775" s="15" t="s">
        <v>178</v>
      </c>
      <c r="AT775" s="15" t="s">
        <v>135</v>
      </c>
      <c r="AU775" s="15" t="s">
        <v>76</v>
      </c>
      <c r="AY775" s="15" t="s">
        <v>133</v>
      </c>
      <c r="BE775" s="210">
        <f>IF(N775="základní",J775,0)</f>
        <v>0</v>
      </c>
      <c r="BF775" s="210">
        <f>IF(N775="snížená",J775,0)</f>
        <v>0</v>
      </c>
      <c r="BG775" s="210">
        <f>IF(N775="zákl. přenesená",J775,0)</f>
        <v>0</v>
      </c>
      <c r="BH775" s="210">
        <f>IF(N775="sníž. přenesená",J775,0)</f>
        <v>0</v>
      </c>
      <c r="BI775" s="210">
        <f>IF(N775="nulová",J775,0)</f>
        <v>0</v>
      </c>
      <c r="BJ775" s="15" t="s">
        <v>140</v>
      </c>
      <c r="BK775" s="210">
        <f>ROUND(I775*H775,2)</f>
        <v>0</v>
      </c>
      <c r="BL775" s="15" t="s">
        <v>178</v>
      </c>
      <c r="BM775" s="15" t="s">
        <v>1261</v>
      </c>
    </row>
    <row r="776" s="10" customFormat="1" ht="25.92" customHeight="1">
      <c r="B776" s="183"/>
      <c r="C776" s="184"/>
      <c r="D776" s="185" t="s">
        <v>66</v>
      </c>
      <c r="E776" s="186" t="s">
        <v>1262</v>
      </c>
      <c r="F776" s="186" t="s">
        <v>1263</v>
      </c>
      <c r="G776" s="184"/>
      <c r="H776" s="184"/>
      <c r="I776" s="187"/>
      <c r="J776" s="188">
        <f>BK776</f>
        <v>0</v>
      </c>
      <c r="K776" s="184"/>
      <c r="L776" s="189"/>
      <c r="M776" s="190"/>
      <c r="N776" s="191"/>
      <c r="O776" s="191"/>
      <c r="P776" s="192">
        <f>P777+P779+P781+P784</f>
        <v>0</v>
      </c>
      <c r="Q776" s="191"/>
      <c r="R776" s="192">
        <f>R777+R779+R781+R784</f>
        <v>0</v>
      </c>
      <c r="S776" s="191"/>
      <c r="T776" s="193">
        <f>T777+T779+T781+T784</f>
        <v>0</v>
      </c>
      <c r="AR776" s="194" t="s">
        <v>161</v>
      </c>
      <c r="AT776" s="195" t="s">
        <v>66</v>
      </c>
      <c r="AU776" s="195" t="s">
        <v>67</v>
      </c>
      <c r="AY776" s="194" t="s">
        <v>133</v>
      </c>
      <c r="BK776" s="196">
        <f>BK777+BK779+BK781+BK784</f>
        <v>0</v>
      </c>
    </row>
    <row r="777" s="10" customFormat="1" ht="22.8" customHeight="1">
      <c r="B777" s="183"/>
      <c r="C777" s="184"/>
      <c r="D777" s="185" t="s">
        <v>66</v>
      </c>
      <c r="E777" s="197" t="s">
        <v>1264</v>
      </c>
      <c r="F777" s="197" t="s">
        <v>1265</v>
      </c>
      <c r="G777" s="184"/>
      <c r="H777" s="184"/>
      <c r="I777" s="187"/>
      <c r="J777" s="198">
        <f>BK777</f>
        <v>0</v>
      </c>
      <c r="K777" s="184"/>
      <c r="L777" s="189"/>
      <c r="M777" s="190"/>
      <c r="N777" s="191"/>
      <c r="O777" s="191"/>
      <c r="P777" s="192">
        <f>P778</f>
        <v>0</v>
      </c>
      <c r="Q777" s="191"/>
      <c r="R777" s="192">
        <f>R778</f>
        <v>0</v>
      </c>
      <c r="S777" s="191"/>
      <c r="T777" s="193">
        <f>T778</f>
        <v>0</v>
      </c>
      <c r="AR777" s="194" t="s">
        <v>161</v>
      </c>
      <c r="AT777" s="195" t="s">
        <v>66</v>
      </c>
      <c r="AU777" s="195" t="s">
        <v>74</v>
      </c>
      <c r="AY777" s="194" t="s">
        <v>133</v>
      </c>
      <c r="BK777" s="196">
        <f>BK778</f>
        <v>0</v>
      </c>
    </row>
    <row r="778" s="1" customFormat="1" ht="16.5" customHeight="1">
      <c r="B778" s="36"/>
      <c r="C778" s="199" t="s">
        <v>1266</v>
      </c>
      <c r="D778" s="199" t="s">
        <v>135</v>
      </c>
      <c r="E778" s="200" t="s">
        <v>1267</v>
      </c>
      <c r="F778" s="201" t="s">
        <v>1268</v>
      </c>
      <c r="G778" s="202" t="s">
        <v>1269</v>
      </c>
      <c r="H778" s="203">
        <v>1</v>
      </c>
      <c r="I778" s="204"/>
      <c r="J778" s="205">
        <f>ROUND(I778*H778,2)</f>
        <v>0</v>
      </c>
      <c r="K778" s="201" t="s">
        <v>139</v>
      </c>
      <c r="L778" s="41"/>
      <c r="M778" s="206" t="s">
        <v>1</v>
      </c>
      <c r="N778" s="207" t="s">
        <v>40</v>
      </c>
      <c r="O778" s="77"/>
      <c r="P778" s="208">
        <f>O778*H778</f>
        <v>0</v>
      </c>
      <c r="Q778" s="208">
        <v>0</v>
      </c>
      <c r="R778" s="208">
        <f>Q778*H778</f>
        <v>0</v>
      </c>
      <c r="S778" s="208">
        <v>0</v>
      </c>
      <c r="T778" s="209">
        <f>S778*H778</f>
        <v>0</v>
      </c>
      <c r="AR778" s="15" t="s">
        <v>140</v>
      </c>
      <c r="AT778" s="15" t="s">
        <v>135</v>
      </c>
      <c r="AU778" s="15" t="s">
        <v>76</v>
      </c>
      <c r="AY778" s="15" t="s">
        <v>133</v>
      </c>
      <c r="BE778" s="210">
        <f>IF(N778="základní",J778,0)</f>
        <v>0</v>
      </c>
      <c r="BF778" s="210">
        <f>IF(N778="snížená",J778,0)</f>
        <v>0</v>
      </c>
      <c r="BG778" s="210">
        <f>IF(N778="zákl. přenesená",J778,0)</f>
        <v>0</v>
      </c>
      <c r="BH778" s="210">
        <f>IF(N778="sníž. přenesená",J778,0)</f>
        <v>0</v>
      </c>
      <c r="BI778" s="210">
        <f>IF(N778="nulová",J778,0)</f>
        <v>0</v>
      </c>
      <c r="BJ778" s="15" t="s">
        <v>140</v>
      </c>
      <c r="BK778" s="210">
        <f>ROUND(I778*H778,2)</f>
        <v>0</v>
      </c>
      <c r="BL778" s="15" t="s">
        <v>140</v>
      </c>
      <c r="BM778" s="15" t="s">
        <v>1270</v>
      </c>
    </row>
    <row r="779" s="10" customFormat="1" ht="22.8" customHeight="1">
      <c r="B779" s="183"/>
      <c r="C779" s="184"/>
      <c r="D779" s="185" t="s">
        <v>66</v>
      </c>
      <c r="E779" s="197" t="s">
        <v>1271</v>
      </c>
      <c r="F779" s="197" t="s">
        <v>1272</v>
      </c>
      <c r="G779" s="184"/>
      <c r="H779" s="184"/>
      <c r="I779" s="187"/>
      <c r="J779" s="198">
        <f>BK779</f>
        <v>0</v>
      </c>
      <c r="K779" s="184"/>
      <c r="L779" s="189"/>
      <c r="M779" s="190"/>
      <c r="N779" s="191"/>
      <c r="O779" s="191"/>
      <c r="P779" s="192">
        <f>P780</f>
        <v>0</v>
      </c>
      <c r="Q779" s="191"/>
      <c r="R779" s="192">
        <f>R780</f>
        <v>0</v>
      </c>
      <c r="S779" s="191"/>
      <c r="T779" s="193">
        <f>T780</f>
        <v>0</v>
      </c>
      <c r="AR779" s="194" t="s">
        <v>161</v>
      </c>
      <c r="AT779" s="195" t="s">
        <v>66</v>
      </c>
      <c r="AU779" s="195" t="s">
        <v>74</v>
      </c>
      <c r="AY779" s="194" t="s">
        <v>133</v>
      </c>
      <c r="BK779" s="196">
        <f>BK780</f>
        <v>0</v>
      </c>
    </row>
    <row r="780" s="1" customFormat="1" ht="16.5" customHeight="1">
      <c r="B780" s="36"/>
      <c r="C780" s="199" t="s">
        <v>733</v>
      </c>
      <c r="D780" s="199" t="s">
        <v>135</v>
      </c>
      <c r="E780" s="200" t="s">
        <v>1273</v>
      </c>
      <c r="F780" s="201" t="s">
        <v>1272</v>
      </c>
      <c r="G780" s="202" t="s">
        <v>1269</v>
      </c>
      <c r="H780" s="203">
        <v>1</v>
      </c>
      <c r="I780" s="204"/>
      <c r="J780" s="205">
        <f>ROUND(I780*H780,2)</f>
        <v>0</v>
      </c>
      <c r="K780" s="201" t="s">
        <v>139</v>
      </c>
      <c r="L780" s="41"/>
      <c r="M780" s="206" t="s">
        <v>1</v>
      </c>
      <c r="N780" s="207" t="s">
        <v>40</v>
      </c>
      <c r="O780" s="77"/>
      <c r="P780" s="208">
        <f>O780*H780</f>
        <v>0</v>
      </c>
      <c r="Q780" s="208">
        <v>0</v>
      </c>
      <c r="R780" s="208">
        <f>Q780*H780</f>
        <v>0</v>
      </c>
      <c r="S780" s="208">
        <v>0</v>
      </c>
      <c r="T780" s="209">
        <f>S780*H780</f>
        <v>0</v>
      </c>
      <c r="AR780" s="15" t="s">
        <v>140</v>
      </c>
      <c r="AT780" s="15" t="s">
        <v>135</v>
      </c>
      <c r="AU780" s="15" t="s">
        <v>76</v>
      </c>
      <c r="AY780" s="15" t="s">
        <v>133</v>
      </c>
      <c r="BE780" s="210">
        <f>IF(N780="základní",J780,0)</f>
        <v>0</v>
      </c>
      <c r="BF780" s="210">
        <f>IF(N780="snížená",J780,0)</f>
        <v>0</v>
      </c>
      <c r="BG780" s="210">
        <f>IF(N780="zákl. přenesená",J780,0)</f>
        <v>0</v>
      </c>
      <c r="BH780" s="210">
        <f>IF(N780="sníž. přenesená",J780,0)</f>
        <v>0</v>
      </c>
      <c r="BI780" s="210">
        <f>IF(N780="nulová",J780,0)</f>
        <v>0</v>
      </c>
      <c r="BJ780" s="15" t="s">
        <v>140</v>
      </c>
      <c r="BK780" s="210">
        <f>ROUND(I780*H780,2)</f>
        <v>0</v>
      </c>
      <c r="BL780" s="15" t="s">
        <v>140</v>
      </c>
      <c r="BM780" s="15" t="s">
        <v>1274</v>
      </c>
    </row>
    <row r="781" s="10" customFormat="1" ht="22.8" customHeight="1">
      <c r="B781" s="183"/>
      <c r="C781" s="184"/>
      <c r="D781" s="185" t="s">
        <v>66</v>
      </c>
      <c r="E781" s="197" t="s">
        <v>1275</v>
      </c>
      <c r="F781" s="197" t="s">
        <v>1276</v>
      </c>
      <c r="G781" s="184"/>
      <c r="H781" s="184"/>
      <c r="I781" s="187"/>
      <c r="J781" s="198">
        <f>BK781</f>
        <v>0</v>
      </c>
      <c r="K781" s="184"/>
      <c r="L781" s="189"/>
      <c r="M781" s="190"/>
      <c r="N781" s="191"/>
      <c r="O781" s="191"/>
      <c r="P781" s="192">
        <f>SUM(P782:P783)</f>
        <v>0</v>
      </c>
      <c r="Q781" s="191"/>
      <c r="R781" s="192">
        <f>SUM(R782:R783)</f>
        <v>0</v>
      </c>
      <c r="S781" s="191"/>
      <c r="T781" s="193">
        <f>SUM(T782:T783)</f>
        <v>0</v>
      </c>
      <c r="AR781" s="194" t="s">
        <v>161</v>
      </c>
      <c r="AT781" s="195" t="s">
        <v>66</v>
      </c>
      <c r="AU781" s="195" t="s">
        <v>74</v>
      </c>
      <c r="AY781" s="194" t="s">
        <v>133</v>
      </c>
      <c r="BK781" s="196">
        <f>SUM(BK782:BK783)</f>
        <v>0</v>
      </c>
    </row>
    <row r="782" s="1" customFormat="1" ht="16.5" customHeight="1">
      <c r="B782" s="36"/>
      <c r="C782" s="199" t="s">
        <v>1277</v>
      </c>
      <c r="D782" s="199" t="s">
        <v>135</v>
      </c>
      <c r="E782" s="200" t="s">
        <v>1278</v>
      </c>
      <c r="F782" s="201" t="s">
        <v>1279</v>
      </c>
      <c r="G782" s="202" t="s">
        <v>1269</v>
      </c>
      <c r="H782" s="203">
        <v>1</v>
      </c>
      <c r="I782" s="204"/>
      <c r="J782" s="205">
        <f>ROUND(I782*H782,2)</f>
        <v>0</v>
      </c>
      <c r="K782" s="201" t="s">
        <v>139</v>
      </c>
      <c r="L782" s="41"/>
      <c r="M782" s="206" t="s">
        <v>1</v>
      </c>
      <c r="N782" s="207" t="s">
        <v>40</v>
      </c>
      <c r="O782" s="77"/>
      <c r="P782" s="208">
        <f>O782*H782</f>
        <v>0</v>
      </c>
      <c r="Q782" s="208">
        <v>0</v>
      </c>
      <c r="R782" s="208">
        <f>Q782*H782</f>
        <v>0</v>
      </c>
      <c r="S782" s="208">
        <v>0</v>
      </c>
      <c r="T782" s="209">
        <f>S782*H782</f>
        <v>0</v>
      </c>
      <c r="AR782" s="15" t="s">
        <v>140</v>
      </c>
      <c r="AT782" s="15" t="s">
        <v>135</v>
      </c>
      <c r="AU782" s="15" t="s">
        <v>76</v>
      </c>
      <c r="AY782" s="15" t="s">
        <v>133</v>
      </c>
      <c r="BE782" s="210">
        <f>IF(N782="základní",J782,0)</f>
        <v>0</v>
      </c>
      <c r="BF782" s="210">
        <f>IF(N782="snížená",J782,0)</f>
        <v>0</v>
      </c>
      <c r="BG782" s="210">
        <f>IF(N782="zákl. přenesená",J782,0)</f>
        <v>0</v>
      </c>
      <c r="BH782" s="210">
        <f>IF(N782="sníž. přenesená",J782,0)</f>
        <v>0</v>
      </c>
      <c r="BI782" s="210">
        <f>IF(N782="nulová",J782,0)</f>
        <v>0</v>
      </c>
      <c r="BJ782" s="15" t="s">
        <v>140</v>
      </c>
      <c r="BK782" s="210">
        <f>ROUND(I782*H782,2)</f>
        <v>0</v>
      </c>
      <c r="BL782" s="15" t="s">
        <v>140</v>
      </c>
      <c r="BM782" s="15" t="s">
        <v>1280</v>
      </c>
    </row>
    <row r="783" s="1" customFormat="1">
      <c r="B783" s="36"/>
      <c r="C783" s="37"/>
      <c r="D783" s="213" t="s">
        <v>699</v>
      </c>
      <c r="E783" s="37"/>
      <c r="F783" s="254" t="s">
        <v>1281</v>
      </c>
      <c r="G783" s="37"/>
      <c r="H783" s="37"/>
      <c r="I783" s="125"/>
      <c r="J783" s="37"/>
      <c r="K783" s="37"/>
      <c r="L783" s="41"/>
      <c r="M783" s="255"/>
      <c r="N783" s="77"/>
      <c r="O783" s="77"/>
      <c r="P783" s="77"/>
      <c r="Q783" s="77"/>
      <c r="R783" s="77"/>
      <c r="S783" s="77"/>
      <c r="T783" s="78"/>
      <c r="AT783" s="15" t="s">
        <v>699</v>
      </c>
      <c r="AU783" s="15" t="s">
        <v>76</v>
      </c>
    </row>
    <row r="784" s="10" customFormat="1" ht="22.8" customHeight="1">
      <c r="B784" s="183"/>
      <c r="C784" s="184"/>
      <c r="D784" s="185" t="s">
        <v>66</v>
      </c>
      <c r="E784" s="197" t="s">
        <v>1282</v>
      </c>
      <c r="F784" s="197" t="s">
        <v>1283</v>
      </c>
      <c r="G784" s="184"/>
      <c r="H784" s="184"/>
      <c r="I784" s="187"/>
      <c r="J784" s="198">
        <f>BK784</f>
        <v>0</v>
      </c>
      <c r="K784" s="184"/>
      <c r="L784" s="189"/>
      <c r="M784" s="190"/>
      <c r="N784" s="191"/>
      <c r="O784" s="191"/>
      <c r="P784" s="192">
        <f>P785</f>
        <v>0</v>
      </c>
      <c r="Q784" s="191"/>
      <c r="R784" s="192">
        <f>R785</f>
        <v>0</v>
      </c>
      <c r="S784" s="191"/>
      <c r="T784" s="193">
        <f>T785</f>
        <v>0</v>
      </c>
      <c r="AR784" s="194" t="s">
        <v>161</v>
      </c>
      <c r="AT784" s="195" t="s">
        <v>66</v>
      </c>
      <c r="AU784" s="195" t="s">
        <v>74</v>
      </c>
      <c r="AY784" s="194" t="s">
        <v>133</v>
      </c>
      <c r="BK784" s="196">
        <f>BK785</f>
        <v>0</v>
      </c>
    </row>
    <row r="785" s="1" customFormat="1" ht="16.5" customHeight="1">
      <c r="B785" s="36"/>
      <c r="C785" s="199" t="s">
        <v>737</v>
      </c>
      <c r="D785" s="199" t="s">
        <v>135</v>
      </c>
      <c r="E785" s="200" t="s">
        <v>1284</v>
      </c>
      <c r="F785" s="201" t="s">
        <v>1283</v>
      </c>
      <c r="G785" s="202" t="s">
        <v>1269</v>
      </c>
      <c r="H785" s="203">
        <v>1</v>
      </c>
      <c r="I785" s="204"/>
      <c r="J785" s="205">
        <f>ROUND(I785*H785,2)</f>
        <v>0</v>
      </c>
      <c r="K785" s="201" t="s">
        <v>139</v>
      </c>
      <c r="L785" s="41"/>
      <c r="M785" s="256" t="s">
        <v>1</v>
      </c>
      <c r="N785" s="257" t="s">
        <v>40</v>
      </c>
      <c r="O785" s="258"/>
      <c r="P785" s="259">
        <f>O785*H785</f>
        <v>0</v>
      </c>
      <c r="Q785" s="259">
        <v>0</v>
      </c>
      <c r="R785" s="259">
        <f>Q785*H785</f>
        <v>0</v>
      </c>
      <c r="S785" s="259">
        <v>0</v>
      </c>
      <c r="T785" s="260">
        <f>S785*H785</f>
        <v>0</v>
      </c>
      <c r="AR785" s="15" t="s">
        <v>140</v>
      </c>
      <c r="AT785" s="15" t="s">
        <v>135</v>
      </c>
      <c r="AU785" s="15" t="s">
        <v>76</v>
      </c>
      <c r="AY785" s="15" t="s">
        <v>133</v>
      </c>
      <c r="BE785" s="210">
        <f>IF(N785="základní",J785,0)</f>
        <v>0</v>
      </c>
      <c r="BF785" s="210">
        <f>IF(N785="snížená",J785,0)</f>
        <v>0</v>
      </c>
      <c r="BG785" s="210">
        <f>IF(N785="zákl. přenesená",J785,0)</f>
        <v>0</v>
      </c>
      <c r="BH785" s="210">
        <f>IF(N785="sníž. přenesená",J785,0)</f>
        <v>0</v>
      </c>
      <c r="BI785" s="210">
        <f>IF(N785="nulová",J785,0)</f>
        <v>0</v>
      </c>
      <c r="BJ785" s="15" t="s">
        <v>140</v>
      </c>
      <c r="BK785" s="210">
        <f>ROUND(I785*H785,2)</f>
        <v>0</v>
      </c>
      <c r="BL785" s="15" t="s">
        <v>140</v>
      </c>
      <c r="BM785" s="15" t="s">
        <v>1285</v>
      </c>
    </row>
    <row r="786" s="1" customFormat="1" ht="6.96" customHeight="1">
      <c r="B786" s="55"/>
      <c r="C786" s="56"/>
      <c r="D786" s="56"/>
      <c r="E786" s="56"/>
      <c r="F786" s="56"/>
      <c r="G786" s="56"/>
      <c r="H786" s="56"/>
      <c r="I786" s="149"/>
      <c r="J786" s="56"/>
      <c r="K786" s="56"/>
      <c r="L786" s="41"/>
    </row>
  </sheetData>
  <sheetProtection sheet="1" autoFilter="0" formatColumns="0" formatRows="0" objects="1" scenarios="1" spinCount="100000" saltValue="Pb4Ft6FehK4iQk3S5ZeUTJC4qzB+0ayf0dTxDfwrkemdBkrYaZWmox/AYv5mzzAV2IgCJJsGC8xNS1RQamHOog==" hashValue="qv1U2JhRDdCNa1Yihz7MY9Hr/gzsvJLAx1jTKueRG66ziejZwQl++9XQYll7+NtLxq70TNQ7FJKlomXXaaRZ3g==" algorithmName="SHA-512" password="CC35"/>
  <autoFilter ref="C112:K785"/>
  <mergeCells count="9">
    <mergeCell ref="E7:H7"/>
    <mergeCell ref="E9:H9"/>
    <mergeCell ref="E18:H18"/>
    <mergeCell ref="E27:H27"/>
    <mergeCell ref="E48:H48"/>
    <mergeCell ref="E50:H50"/>
    <mergeCell ref="E103:H103"/>
    <mergeCell ref="E105:H10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2019-07-27T13:28:05Z</dcterms:created>
  <dcterms:modified xsi:type="dcterms:W3CDTF">2019-07-27T13:28:08Z</dcterms:modified>
</cp:coreProperties>
</file>