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8" yWindow="516" windowWidth="5400" windowHeight="3384"/>
  </bookViews>
  <sheets>
    <sheet name="Rekapitulace zakázky" sheetId="1" r:id="rId1"/>
    <sheet name="PS 01 - Zabezpečovací zař..." sheetId="2" r:id="rId2"/>
    <sheet name="SO 01 - Železniční svršek" sheetId="3" r:id="rId3"/>
    <sheet name="SO 02 - Trakční vedení" sheetId="4" r:id="rId4"/>
    <sheet name="SO 03 - Ukolejnění kovový..." sheetId="5" r:id="rId5"/>
    <sheet name="VON - Vedlejší a ostatní ..." sheetId="6" r:id="rId6"/>
    <sheet name="Pokyny pro vyplnění" sheetId="7" r:id="rId7"/>
  </sheets>
  <definedNames>
    <definedName name="_xlnm._FilterDatabase" localSheetId="1" hidden="1">'PS 01 - Zabezpečovací zař...'!$C$80:$K$193</definedName>
    <definedName name="_xlnm._FilterDatabase" localSheetId="2" hidden="1">'SO 01 - Železniční svršek'!$C$82:$K$429</definedName>
    <definedName name="_xlnm._FilterDatabase" localSheetId="3" hidden="1">'SO 02 - Trakční vedení'!$C$80:$K$175</definedName>
    <definedName name="_xlnm._FilterDatabase" localSheetId="4" hidden="1">'SO 03 - Ukolejnění kovový...'!$C$80:$K$99</definedName>
    <definedName name="_xlnm._FilterDatabase" localSheetId="5" hidden="1">'VON - Vedlejší a ostatní ...'!$C$79:$K$97</definedName>
    <definedName name="_xlnm.Print_Titles" localSheetId="1">'PS 01 - Zabezpečovací zař...'!$80:$80</definedName>
    <definedName name="_xlnm.Print_Titles" localSheetId="0">'Rekapitulace zakázky'!$52:$52</definedName>
    <definedName name="_xlnm.Print_Titles" localSheetId="2">'SO 01 - Železniční svršek'!$82:$82</definedName>
    <definedName name="_xlnm.Print_Titles" localSheetId="3">'SO 02 - Trakční vedení'!$80:$80</definedName>
    <definedName name="_xlnm.Print_Titles" localSheetId="4">'SO 03 - Ukolejnění kovový...'!$80:$80</definedName>
    <definedName name="_xlnm.Print_Titles" localSheetId="5">'VON - Vedlejší a ostatní ...'!$79:$79</definedName>
    <definedName name="_xlnm.Print_Area" localSheetId="1">'PS 01 - Zabezpečovací zař...'!$C$4:$J$39,'PS 01 - Zabezpečovací zař...'!$C$45:$J$62,'PS 01 - Zabezpečovací zař...'!$C$68:$K$193</definedName>
    <definedName name="_xlnm.Print_Area" localSheetId="0">'Rekapitulace zakázky'!$D$4:$AO$36,'Rekapitulace zakázky'!$C$42:$AQ$60</definedName>
    <definedName name="_xlnm.Print_Area" localSheetId="2">'SO 01 - Železniční svršek'!$C$4:$J$39,'SO 01 - Železniční svršek'!$C$45:$J$64,'SO 01 - Železniční svršek'!$C$70:$K$429</definedName>
    <definedName name="_xlnm.Print_Area" localSheetId="3">'SO 02 - Trakční vedení'!$C$4:$J$39,'SO 02 - Trakční vedení'!$C$45:$J$62,'SO 02 - Trakční vedení'!$C$68:$K$175</definedName>
    <definedName name="_xlnm.Print_Area" localSheetId="4">'SO 03 - Ukolejnění kovový...'!$C$4:$J$39,'SO 03 - Ukolejnění kovový...'!$C$45:$J$62,'SO 03 - Ukolejnění kovový...'!$C$68:$K$99</definedName>
    <definedName name="_xlnm.Print_Area" localSheetId="5">'VON - Vedlejší a ostatní ...'!$C$4:$J$39,'VON - Vedlejší a ostatní ...'!$C$45:$J$61,'VON - Vedlejší a ostatní ...'!$C$67:$K$97</definedName>
  </definedNames>
  <calcPr calcId="145621"/>
</workbook>
</file>

<file path=xl/calcChain.xml><?xml version="1.0" encoding="utf-8"?>
<calcChain xmlns="http://schemas.openxmlformats.org/spreadsheetml/2006/main">
  <c r="J37" i="6" l="1"/>
  <c r="J36" i="6"/>
  <c r="AY59" i="1" s="1"/>
  <c r="J35" i="6"/>
  <c r="AX59" i="1"/>
  <c r="BI96" i="6"/>
  <c r="BH96" i="6"/>
  <c r="BG96" i="6"/>
  <c r="BF96" i="6"/>
  <c r="T96" i="6"/>
  <c r="R96" i="6"/>
  <c r="P96" i="6"/>
  <c r="BK96" i="6"/>
  <c r="J96" i="6"/>
  <c r="BE96" i="6" s="1"/>
  <c r="BI94" i="6"/>
  <c r="BH94" i="6"/>
  <c r="BG94" i="6"/>
  <c r="BF94" i="6"/>
  <c r="T94" i="6"/>
  <c r="R94" i="6"/>
  <c r="P94" i="6"/>
  <c r="BK94" i="6"/>
  <c r="J94" i="6"/>
  <c r="BE94" i="6"/>
  <c r="BI92" i="6"/>
  <c r="BH92" i="6"/>
  <c r="BG92" i="6"/>
  <c r="BF92" i="6"/>
  <c r="T92" i="6"/>
  <c r="R92" i="6"/>
  <c r="P92" i="6"/>
  <c r="BK92" i="6"/>
  <c r="J92" i="6"/>
  <c r="BE92" i="6" s="1"/>
  <c r="J33" i="6" s="1"/>
  <c r="AV59" i="1" s="1"/>
  <c r="AT59" i="1" s="1"/>
  <c r="BI90" i="6"/>
  <c r="BH90" i="6"/>
  <c r="BG90" i="6"/>
  <c r="BF90" i="6"/>
  <c r="T90" i="6"/>
  <c r="R90" i="6"/>
  <c r="P90" i="6"/>
  <c r="BK90" i="6"/>
  <c r="J90" i="6"/>
  <c r="BE90" i="6"/>
  <c r="BI88" i="6"/>
  <c r="BH88" i="6"/>
  <c r="BG88" i="6"/>
  <c r="BF88" i="6"/>
  <c r="T88" i="6"/>
  <c r="R88" i="6"/>
  <c r="P88" i="6"/>
  <c r="BK88" i="6"/>
  <c r="J88" i="6"/>
  <c r="BE88" i="6" s="1"/>
  <c r="BI86" i="6"/>
  <c r="BH86" i="6"/>
  <c r="BG86" i="6"/>
  <c r="BF86" i="6"/>
  <c r="T86" i="6"/>
  <c r="R86" i="6"/>
  <c r="P86" i="6"/>
  <c r="BK86" i="6"/>
  <c r="J86" i="6"/>
  <c r="BE86" i="6"/>
  <c r="BI84" i="6"/>
  <c r="BH84" i="6"/>
  <c r="BG84" i="6"/>
  <c r="BF84" i="6"/>
  <c r="T84" i="6"/>
  <c r="R84" i="6"/>
  <c r="P84" i="6"/>
  <c r="BK84" i="6"/>
  <c r="J84" i="6"/>
  <c r="BE84" i="6" s="1"/>
  <c r="BI82" i="6"/>
  <c r="BH82" i="6"/>
  <c r="F36" i="6" s="1"/>
  <c r="BC59" i="1" s="1"/>
  <c r="BG82" i="6"/>
  <c r="BF82" i="6"/>
  <c r="J34" i="6"/>
  <c r="AW59" i="1" s="1"/>
  <c r="F34" i="6"/>
  <c r="BA59" i="1" s="1"/>
  <c r="T82" i="6"/>
  <c r="R82" i="6"/>
  <c r="R81" i="6"/>
  <c r="R80" i="6" s="1"/>
  <c r="P82" i="6"/>
  <c r="BK82" i="6"/>
  <c r="BK81" i="6" s="1"/>
  <c r="BK80" i="6" s="1"/>
  <c r="J80" i="6" s="1"/>
  <c r="J59" i="6" s="1"/>
  <c r="J81" i="6"/>
  <c r="J60" i="6" s="1"/>
  <c r="J82" i="6"/>
  <c r="BE82" i="6" s="1"/>
  <c r="F74" i="6"/>
  <c r="E72" i="6"/>
  <c r="F52" i="6"/>
  <c r="E50" i="6"/>
  <c r="J24" i="6"/>
  <c r="E24" i="6"/>
  <c r="J55" i="6" s="1"/>
  <c r="J77" i="6"/>
  <c r="J23" i="6"/>
  <c r="J21" i="6"/>
  <c r="E21" i="6"/>
  <c r="J20" i="6"/>
  <c r="J18" i="6"/>
  <c r="E18" i="6"/>
  <c r="F77" i="6" s="1"/>
  <c r="F55" i="6"/>
  <c r="J17" i="6"/>
  <c r="J15" i="6"/>
  <c r="E15" i="6"/>
  <c r="F76" i="6"/>
  <c r="F54" i="6"/>
  <c r="J14" i="6"/>
  <c r="J12" i="6"/>
  <c r="J74" i="6"/>
  <c r="J52" i="6"/>
  <c r="E7" i="6"/>
  <c r="E70" i="6" s="1"/>
  <c r="E48" i="6"/>
  <c r="J37" i="5"/>
  <c r="J36" i="5"/>
  <c r="AY58" i="1"/>
  <c r="J35" i="5"/>
  <c r="AX58" i="1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R96" i="5"/>
  <c r="P96" i="5"/>
  <c r="BK96" i="5"/>
  <c r="J96" i="5"/>
  <c r="BE96" i="5"/>
  <c r="BI94" i="5"/>
  <c r="BH94" i="5"/>
  <c r="BG94" i="5"/>
  <c r="BF94" i="5"/>
  <c r="T94" i="5"/>
  <c r="R94" i="5"/>
  <c r="P94" i="5"/>
  <c r="BK94" i="5"/>
  <c r="J94" i="5"/>
  <c r="BE94" i="5"/>
  <c r="BI92" i="5"/>
  <c r="BH92" i="5"/>
  <c r="BG92" i="5"/>
  <c r="BF92" i="5"/>
  <c r="T92" i="5"/>
  <c r="R92" i="5"/>
  <c r="P92" i="5"/>
  <c r="BK92" i="5"/>
  <c r="J92" i="5"/>
  <c r="BE92" i="5"/>
  <c r="BI90" i="5"/>
  <c r="BH90" i="5"/>
  <c r="BG90" i="5"/>
  <c r="BF90" i="5"/>
  <c r="T90" i="5"/>
  <c r="T89" i="5"/>
  <c r="R90" i="5"/>
  <c r="R89" i="5"/>
  <c r="P90" i="5"/>
  <c r="P89" i="5"/>
  <c r="BK90" i="5"/>
  <c r="BK89" i="5"/>
  <c r="J89" i="5" s="1"/>
  <c r="J90" i="5"/>
  <c r="BE90" i="5" s="1"/>
  <c r="J61" i="5"/>
  <c r="BI87" i="5"/>
  <c r="BH87" i="5"/>
  <c r="BG87" i="5"/>
  <c r="BF87" i="5"/>
  <c r="T87" i="5"/>
  <c r="R87" i="5"/>
  <c r="P87" i="5"/>
  <c r="BK87" i="5"/>
  <c r="BK82" i="5" s="1"/>
  <c r="J82" i="5" s="1"/>
  <c r="J60" i="5" s="1"/>
  <c r="J87" i="5"/>
  <c r="BE87" i="5"/>
  <c r="BI85" i="5"/>
  <c r="BH85" i="5"/>
  <c r="BG85" i="5"/>
  <c r="BF85" i="5"/>
  <c r="T85" i="5"/>
  <c r="R85" i="5"/>
  <c r="P85" i="5"/>
  <c r="BK85" i="5"/>
  <c r="J85" i="5"/>
  <c r="BE85" i="5"/>
  <c r="BI83" i="5"/>
  <c r="F37" i="5"/>
  <c r="BD58" i="1" s="1"/>
  <c r="BH83" i="5"/>
  <c r="BG83" i="5"/>
  <c r="F35" i="5"/>
  <c r="BB58" i="1" s="1"/>
  <c r="BF83" i="5"/>
  <c r="T83" i="5"/>
  <c r="T82" i="5"/>
  <c r="T81" i="5" s="1"/>
  <c r="R83" i="5"/>
  <c r="P83" i="5"/>
  <c r="P82" i="5"/>
  <c r="P81" i="5" s="1"/>
  <c r="AU58" i="1"/>
  <c r="BK83" i="5"/>
  <c r="BK81" i="5"/>
  <c r="J81" i="5" s="1"/>
  <c r="J83" i="5"/>
  <c r="BE83" i="5"/>
  <c r="F75" i="5"/>
  <c r="E73" i="5"/>
  <c r="F52" i="5"/>
  <c r="E50" i="5"/>
  <c r="J24" i="5"/>
  <c r="E24" i="5"/>
  <c r="J78" i="5" s="1"/>
  <c r="J55" i="5"/>
  <c r="J23" i="5"/>
  <c r="J21" i="5"/>
  <c r="E21" i="5"/>
  <c r="J77" i="5"/>
  <c r="J54" i="5"/>
  <c r="J20" i="5"/>
  <c r="J18" i="5"/>
  <c r="E18" i="5"/>
  <c r="J17" i="5"/>
  <c r="J15" i="5"/>
  <c r="E15" i="5"/>
  <c r="F54" i="5" s="1"/>
  <c r="J14" i="5"/>
  <c r="J12" i="5"/>
  <c r="J52" i="5" s="1"/>
  <c r="E7" i="5"/>
  <c r="J37" i="4"/>
  <c r="J36" i="4"/>
  <c r="AY57" i="1" s="1"/>
  <c r="J35" i="4"/>
  <c r="AX57" i="1"/>
  <c r="BI174" i="4"/>
  <c r="BH174" i="4"/>
  <c r="BG174" i="4"/>
  <c r="BF174" i="4"/>
  <c r="T174" i="4"/>
  <c r="R174" i="4"/>
  <c r="P174" i="4"/>
  <c r="BK174" i="4"/>
  <c r="J174" i="4"/>
  <c r="BE174" i="4" s="1"/>
  <c r="BI172" i="4"/>
  <c r="BH172" i="4"/>
  <c r="BG172" i="4"/>
  <c r="BF172" i="4"/>
  <c r="T172" i="4"/>
  <c r="R172" i="4"/>
  <c r="P172" i="4"/>
  <c r="BK172" i="4"/>
  <c r="J172" i="4"/>
  <c r="BE172" i="4"/>
  <c r="BI170" i="4"/>
  <c r="BH170" i="4"/>
  <c r="BG170" i="4"/>
  <c r="BF170" i="4"/>
  <c r="T170" i="4"/>
  <c r="R170" i="4"/>
  <c r="P170" i="4"/>
  <c r="BK170" i="4"/>
  <c r="J170" i="4"/>
  <c r="BE170" i="4" s="1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/>
  <c r="BI162" i="4"/>
  <c r="BH162" i="4"/>
  <c r="BG162" i="4"/>
  <c r="BF162" i="4"/>
  <c r="T162" i="4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/>
  <c r="BI158" i="4"/>
  <c r="BH158" i="4"/>
  <c r="BG158" i="4"/>
  <c r="BF158" i="4"/>
  <c r="T158" i="4"/>
  <c r="R158" i="4"/>
  <c r="P158" i="4"/>
  <c r="BK158" i="4"/>
  <c r="J158" i="4"/>
  <c r="BE158" i="4" s="1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P146" i="4"/>
  <c r="BK146" i="4"/>
  <c r="J146" i="4"/>
  <c r="BE146" i="4" s="1"/>
  <c r="BI144" i="4"/>
  <c r="BH144" i="4"/>
  <c r="BG144" i="4"/>
  <c r="BF144" i="4"/>
  <c r="T144" i="4"/>
  <c r="R144" i="4"/>
  <c r="P144" i="4"/>
  <c r="BK144" i="4"/>
  <c r="J144" i="4"/>
  <c r="BE144" i="4"/>
  <c r="BI142" i="4"/>
  <c r="BH142" i="4"/>
  <c r="BG142" i="4"/>
  <c r="BF142" i="4"/>
  <c r="T142" i="4"/>
  <c r="R142" i="4"/>
  <c r="P142" i="4"/>
  <c r="BK142" i="4"/>
  <c r="J142" i="4"/>
  <c r="BE142" i="4" s="1"/>
  <c r="BI140" i="4"/>
  <c r="BH140" i="4"/>
  <c r="BG140" i="4"/>
  <c r="BF140" i="4"/>
  <c r="T140" i="4"/>
  <c r="R140" i="4"/>
  <c r="P140" i="4"/>
  <c r="BK140" i="4"/>
  <c r="J140" i="4"/>
  <c r="BE140" i="4"/>
  <c r="BI138" i="4"/>
  <c r="BH138" i="4"/>
  <c r="BG138" i="4"/>
  <c r="BF138" i="4"/>
  <c r="T138" i="4"/>
  <c r="R138" i="4"/>
  <c r="P138" i="4"/>
  <c r="BK138" i="4"/>
  <c r="J138" i="4"/>
  <c r="BE138" i="4" s="1"/>
  <c r="BI136" i="4"/>
  <c r="BH136" i="4"/>
  <c r="BG136" i="4"/>
  <c r="BF136" i="4"/>
  <c r="T136" i="4"/>
  <c r="R136" i="4"/>
  <c r="P136" i="4"/>
  <c r="BK136" i="4"/>
  <c r="J136" i="4"/>
  <c r="BE136" i="4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 s="1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R121" i="4"/>
  <c r="P122" i="4"/>
  <c r="BK122" i="4"/>
  <c r="BK121" i="4"/>
  <c r="J121" i="4"/>
  <c r="J61" i="4" s="1"/>
  <c r="J122" i="4"/>
  <c r="BE122" i="4"/>
  <c r="BI119" i="4"/>
  <c r="BH119" i="4"/>
  <c r="BG119" i="4"/>
  <c r="BF119" i="4"/>
  <c r="T119" i="4"/>
  <c r="R119" i="4"/>
  <c r="P119" i="4"/>
  <c r="BK119" i="4"/>
  <c r="J119" i="4"/>
  <c r="BE119" i="4" s="1"/>
  <c r="BI117" i="4"/>
  <c r="BH117" i="4"/>
  <c r="BG117" i="4"/>
  <c r="BF117" i="4"/>
  <c r="T117" i="4"/>
  <c r="R117" i="4"/>
  <c r="P117" i="4"/>
  <c r="BK117" i="4"/>
  <c r="J117" i="4"/>
  <c r="BE117" i="4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/>
  <c r="BI111" i="4"/>
  <c r="BH111" i="4"/>
  <c r="BG111" i="4"/>
  <c r="BF111" i="4"/>
  <c r="T111" i="4"/>
  <c r="R111" i="4"/>
  <c r="P111" i="4"/>
  <c r="BK111" i="4"/>
  <c r="J111" i="4"/>
  <c r="BE111" i="4" s="1"/>
  <c r="BI109" i="4"/>
  <c r="BH109" i="4"/>
  <c r="BG109" i="4"/>
  <c r="BF109" i="4"/>
  <c r="T109" i="4"/>
  <c r="R109" i="4"/>
  <c r="P109" i="4"/>
  <c r="BK109" i="4"/>
  <c r="J109" i="4"/>
  <c r="BE109" i="4"/>
  <c r="BI107" i="4"/>
  <c r="BH107" i="4"/>
  <c r="BG107" i="4"/>
  <c r="BF107" i="4"/>
  <c r="T107" i="4"/>
  <c r="R107" i="4"/>
  <c r="P107" i="4"/>
  <c r="BK107" i="4"/>
  <c r="J107" i="4"/>
  <c r="BE107" i="4" s="1"/>
  <c r="BI105" i="4"/>
  <c r="BH105" i="4"/>
  <c r="BG105" i="4"/>
  <c r="BF105" i="4"/>
  <c r="T105" i="4"/>
  <c r="R105" i="4"/>
  <c r="P105" i="4"/>
  <c r="BK105" i="4"/>
  <c r="J105" i="4"/>
  <c r="BE105" i="4"/>
  <c r="BI103" i="4"/>
  <c r="BH103" i="4"/>
  <c r="BG103" i="4"/>
  <c r="BF103" i="4"/>
  <c r="T103" i="4"/>
  <c r="R103" i="4"/>
  <c r="P103" i="4"/>
  <c r="BK103" i="4"/>
  <c r="J103" i="4"/>
  <c r="BE103" i="4" s="1"/>
  <c r="BI101" i="4"/>
  <c r="BH101" i="4"/>
  <c r="BG101" i="4"/>
  <c r="BF101" i="4"/>
  <c r="T101" i="4"/>
  <c r="R101" i="4"/>
  <c r="P101" i="4"/>
  <c r="BK101" i="4"/>
  <c r="J101" i="4"/>
  <c r="BE101" i="4"/>
  <c r="BI99" i="4"/>
  <c r="BH99" i="4"/>
  <c r="BG99" i="4"/>
  <c r="BF99" i="4"/>
  <c r="T99" i="4"/>
  <c r="R99" i="4"/>
  <c r="P99" i="4"/>
  <c r="BK99" i="4"/>
  <c r="J99" i="4"/>
  <c r="BE99" i="4" s="1"/>
  <c r="BI97" i="4"/>
  <c r="BH97" i="4"/>
  <c r="BG97" i="4"/>
  <c r="BF97" i="4"/>
  <c r="T97" i="4"/>
  <c r="R97" i="4"/>
  <c r="P97" i="4"/>
  <c r="BK97" i="4"/>
  <c r="J97" i="4"/>
  <c r="BE97" i="4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/>
  <c r="BI91" i="4"/>
  <c r="BH91" i="4"/>
  <c r="BG91" i="4"/>
  <c r="BF91" i="4"/>
  <c r="T91" i="4"/>
  <c r="R91" i="4"/>
  <c r="P91" i="4"/>
  <c r="BK91" i="4"/>
  <c r="J91" i="4"/>
  <c r="BE91" i="4" s="1"/>
  <c r="F33" i="4" s="1"/>
  <c r="AZ57" i="1" s="1"/>
  <c r="BI89" i="4"/>
  <c r="BH89" i="4"/>
  <c r="BG89" i="4"/>
  <c r="BF89" i="4"/>
  <c r="T89" i="4"/>
  <c r="R89" i="4"/>
  <c r="P89" i="4"/>
  <c r="BK89" i="4"/>
  <c r="J89" i="4"/>
  <c r="BE89" i="4"/>
  <c r="BI87" i="4"/>
  <c r="BH87" i="4"/>
  <c r="BG87" i="4"/>
  <c r="BF87" i="4"/>
  <c r="T87" i="4"/>
  <c r="R87" i="4"/>
  <c r="P87" i="4"/>
  <c r="BK87" i="4"/>
  <c r="J87" i="4"/>
  <c r="BE87" i="4" s="1"/>
  <c r="BI85" i="4"/>
  <c r="BH85" i="4"/>
  <c r="BG85" i="4"/>
  <c r="BF85" i="4"/>
  <c r="T85" i="4"/>
  <c r="R85" i="4"/>
  <c r="P85" i="4"/>
  <c r="BK85" i="4"/>
  <c r="J85" i="4"/>
  <c r="BE85" i="4"/>
  <c r="BI83" i="4"/>
  <c r="BH83" i="4"/>
  <c r="F36" i="4"/>
  <c r="BC57" i="1" s="1"/>
  <c r="BG83" i="4"/>
  <c r="BF83" i="4"/>
  <c r="J34" i="4" s="1"/>
  <c r="AW57" i="1" s="1"/>
  <c r="F34" i="4"/>
  <c r="BA57" i="1" s="1"/>
  <c r="T83" i="4"/>
  <c r="R83" i="4"/>
  <c r="R82" i="4" s="1"/>
  <c r="R81" i="4" s="1"/>
  <c r="P83" i="4"/>
  <c r="BK83" i="4"/>
  <c r="BK82" i="4" s="1"/>
  <c r="J83" i="4"/>
  <c r="BE83" i="4" s="1"/>
  <c r="F75" i="4"/>
  <c r="E73" i="4"/>
  <c r="F52" i="4"/>
  <c r="E50" i="4"/>
  <c r="J24" i="4"/>
  <c r="E24" i="4"/>
  <c r="J78" i="4" s="1"/>
  <c r="J55" i="4"/>
  <c r="J23" i="4"/>
  <c r="J21" i="4"/>
  <c r="E21" i="4"/>
  <c r="J77" i="4"/>
  <c r="J54" i="4"/>
  <c r="J20" i="4"/>
  <c r="J18" i="4"/>
  <c r="E18" i="4"/>
  <c r="F55" i="4" s="1"/>
  <c r="F78" i="4"/>
  <c r="J17" i="4"/>
  <c r="J15" i="4"/>
  <c r="E15" i="4"/>
  <c r="J14" i="4"/>
  <c r="J12" i="4"/>
  <c r="E7" i="4"/>
  <c r="E48" i="4" s="1"/>
  <c r="E71" i="4"/>
  <c r="J37" i="3"/>
  <c r="J36" i="3"/>
  <c r="AY56" i="1"/>
  <c r="J35" i="3"/>
  <c r="AX56" i="1" s="1"/>
  <c r="BI428" i="3"/>
  <c r="BH428" i="3"/>
  <c r="BG428" i="3"/>
  <c r="BF428" i="3"/>
  <c r="T428" i="3"/>
  <c r="R428" i="3"/>
  <c r="P428" i="3"/>
  <c r="BK428" i="3"/>
  <c r="J428" i="3"/>
  <c r="BE428" i="3"/>
  <c r="BI424" i="3"/>
  <c r="BH424" i="3"/>
  <c r="BG424" i="3"/>
  <c r="BF424" i="3"/>
  <c r="T424" i="3"/>
  <c r="R424" i="3"/>
  <c r="P424" i="3"/>
  <c r="BK424" i="3"/>
  <c r="J424" i="3"/>
  <c r="BE424" i="3"/>
  <c r="BI422" i="3"/>
  <c r="BH422" i="3"/>
  <c r="BG422" i="3"/>
  <c r="BF422" i="3"/>
  <c r="T422" i="3"/>
  <c r="R422" i="3"/>
  <c r="P422" i="3"/>
  <c r="BK422" i="3"/>
  <c r="J422" i="3"/>
  <c r="BE422" i="3"/>
  <c r="BI420" i="3"/>
  <c r="BH420" i="3"/>
  <c r="BG420" i="3"/>
  <c r="BF420" i="3"/>
  <c r="T420" i="3"/>
  <c r="T419" i="3"/>
  <c r="R420" i="3"/>
  <c r="R419" i="3"/>
  <c r="P420" i="3"/>
  <c r="P419" i="3"/>
  <c r="BK420" i="3"/>
  <c r="BK419" i="3"/>
  <c r="J419" i="3" s="1"/>
  <c r="J420" i="3"/>
  <c r="BE420" i="3"/>
  <c r="J63" i="3"/>
  <c r="BI417" i="3"/>
  <c r="BH417" i="3"/>
  <c r="BG417" i="3"/>
  <c r="BF417" i="3"/>
  <c r="T417" i="3"/>
  <c r="R417" i="3"/>
  <c r="P417" i="3"/>
  <c r="BK417" i="3"/>
  <c r="J417" i="3"/>
  <c r="BE417" i="3"/>
  <c r="BI415" i="3"/>
  <c r="BH415" i="3"/>
  <c r="BG415" i="3"/>
  <c r="BF415" i="3"/>
  <c r="T415" i="3"/>
  <c r="R415" i="3"/>
  <c r="P415" i="3"/>
  <c r="BK415" i="3"/>
  <c r="J415" i="3"/>
  <c r="BE415" i="3"/>
  <c r="BI411" i="3"/>
  <c r="BH411" i="3"/>
  <c r="BG411" i="3"/>
  <c r="BF411" i="3"/>
  <c r="T411" i="3"/>
  <c r="R411" i="3"/>
  <c r="P411" i="3"/>
  <c r="BK411" i="3"/>
  <c r="J411" i="3"/>
  <c r="BE411" i="3"/>
  <c r="BI407" i="3"/>
  <c r="BH407" i="3"/>
  <c r="BG407" i="3"/>
  <c r="BF407" i="3"/>
  <c r="T407" i="3"/>
  <c r="R407" i="3"/>
  <c r="P407" i="3"/>
  <c r="BK407" i="3"/>
  <c r="J407" i="3"/>
  <c r="BE407" i="3"/>
  <c r="BI405" i="3"/>
  <c r="BH405" i="3"/>
  <c r="BG405" i="3"/>
  <c r="BF405" i="3"/>
  <c r="T405" i="3"/>
  <c r="R405" i="3"/>
  <c r="P405" i="3"/>
  <c r="BK405" i="3"/>
  <c r="J405" i="3"/>
  <c r="BE405" i="3"/>
  <c r="BI401" i="3"/>
  <c r="BH401" i="3"/>
  <c r="BG401" i="3"/>
  <c r="BF401" i="3"/>
  <c r="T401" i="3"/>
  <c r="R401" i="3"/>
  <c r="P401" i="3"/>
  <c r="BK401" i="3"/>
  <c r="J401" i="3"/>
  <c r="BE401" i="3"/>
  <c r="BI397" i="3"/>
  <c r="BH397" i="3"/>
  <c r="BG397" i="3"/>
  <c r="BF397" i="3"/>
  <c r="T397" i="3"/>
  <c r="R397" i="3"/>
  <c r="P397" i="3"/>
  <c r="BK397" i="3"/>
  <c r="J397" i="3"/>
  <c r="BE397" i="3"/>
  <c r="BI393" i="3"/>
  <c r="BH393" i="3"/>
  <c r="BG393" i="3"/>
  <c r="BF393" i="3"/>
  <c r="T393" i="3"/>
  <c r="R393" i="3"/>
  <c r="P393" i="3"/>
  <c r="BK393" i="3"/>
  <c r="J393" i="3"/>
  <c r="BE393" i="3"/>
  <c r="BI389" i="3"/>
  <c r="BH389" i="3"/>
  <c r="BG389" i="3"/>
  <c r="BF389" i="3"/>
  <c r="T389" i="3"/>
  <c r="R389" i="3"/>
  <c r="P389" i="3"/>
  <c r="BK389" i="3"/>
  <c r="J389" i="3"/>
  <c r="BE389" i="3"/>
  <c r="BI387" i="3"/>
  <c r="BH387" i="3"/>
  <c r="BG387" i="3"/>
  <c r="BF387" i="3"/>
  <c r="T387" i="3"/>
  <c r="R387" i="3"/>
  <c r="P387" i="3"/>
  <c r="BK387" i="3"/>
  <c r="J387" i="3"/>
  <c r="BE387" i="3"/>
  <c r="BI385" i="3"/>
  <c r="BH385" i="3"/>
  <c r="BG385" i="3"/>
  <c r="BF385" i="3"/>
  <c r="T385" i="3"/>
  <c r="R385" i="3"/>
  <c r="P385" i="3"/>
  <c r="BK385" i="3"/>
  <c r="J385" i="3"/>
  <c r="BE385" i="3"/>
  <c r="BI381" i="3"/>
  <c r="BH381" i="3"/>
  <c r="BG381" i="3"/>
  <c r="BF381" i="3"/>
  <c r="T381" i="3"/>
  <c r="T380" i="3"/>
  <c r="T205" i="3" s="1"/>
  <c r="T84" i="3" s="1"/>
  <c r="T83" i="3" s="1"/>
  <c r="R381" i="3"/>
  <c r="P381" i="3"/>
  <c r="P380" i="3"/>
  <c r="P205" i="3" s="1"/>
  <c r="BK381" i="3"/>
  <c r="BK380" i="3" s="1"/>
  <c r="J380" i="3" s="1"/>
  <c r="J62" i="3" s="1"/>
  <c r="J381" i="3"/>
  <c r="BE381" i="3" s="1"/>
  <c r="BI378" i="3"/>
  <c r="BH378" i="3"/>
  <c r="BG378" i="3"/>
  <c r="BF378" i="3"/>
  <c r="T378" i="3"/>
  <c r="R378" i="3"/>
  <c r="P378" i="3"/>
  <c r="BK378" i="3"/>
  <c r="J378" i="3"/>
  <c r="BE378" i="3"/>
  <c r="BI376" i="3"/>
  <c r="BH376" i="3"/>
  <c r="BG376" i="3"/>
  <c r="BF376" i="3"/>
  <c r="T376" i="3"/>
  <c r="R376" i="3"/>
  <c r="P376" i="3"/>
  <c r="BK376" i="3"/>
  <c r="J376" i="3"/>
  <c r="BE376" i="3" s="1"/>
  <c r="BI374" i="3"/>
  <c r="BH374" i="3"/>
  <c r="BG374" i="3"/>
  <c r="BF374" i="3"/>
  <c r="T374" i="3"/>
  <c r="R374" i="3"/>
  <c r="P374" i="3"/>
  <c r="BK374" i="3"/>
  <c r="J374" i="3"/>
  <c r="BE374" i="3"/>
  <c r="BI370" i="3"/>
  <c r="BH370" i="3"/>
  <c r="BG370" i="3"/>
  <c r="BF370" i="3"/>
  <c r="T370" i="3"/>
  <c r="R370" i="3"/>
  <c r="P370" i="3"/>
  <c r="BK370" i="3"/>
  <c r="J370" i="3"/>
  <c r="BE370" i="3"/>
  <c r="BI366" i="3"/>
  <c r="BH366" i="3"/>
  <c r="BG366" i="3"/>
  <c r="BF366" i="3"/>
  <c r="T366" i="3"/>
  <c r="R366" i="3"/>
  <c r="P366" i="3"/>
  <c r="BK366" i="3"/>
  <c r="J366" i="3"/>
  <c r="BE366" i="3"/>
  <c r="BI362" i="3"/>
  <c r="BH362" i="3"/>
  <c r="BG362" i="3"/>
  <c r="BF362" i="3"/>
  <c r="T362" i="3"/>
  <c r="R362" i="3"/>
  <c r="P362" i="3"/>
  <c r="BK362" i="3"/>
  <c r="J362" i="3"/>
  <c r="BE362" i="3"/>
  <c r="BI358" i="3"/>
  <c r="BH358" i="3"/>
  <c r="BG358" i="3"/>
  <c r="BF358" i="3"/>
  <c r="T358" i="3"/>
  <c r="R358" i="3"/>
  <c r="P358" i="3"/>
  <c r="BK358" i="3"/>
  <c r="J358" i="3"/>
  <c r="BE358" i="3"/>
  <c r="BI356" i="3"/>
  <c r="BH356" i="3"/>
  <c r="BG356" i="3"/>
  <c r="BF356" i="3"/>
  <c r="T356" i="3"/>
  <c r="R356" i="3"/>
  <c r="P356" i="3"/>
  <c r="BK356" i="3"/>
  <c r="J356" i="3"/>
  <c r="BE356" i="3"/>
  <c r="BI352" i="3"/>
  <c r="BH352" i="3"/>
  <c r="BG352" i="3"/>
  <c r="BF352" i="3"/>
  <c r="T352" i="3"/>
  <c r="R352" i="3"/>
  <c r="P352" i="3"/>
  <c r="BK352" i="3"/>
  <c r="J352" i="3"/>
  <c r="BE352" i="3"/>
  <c r="BI348" i="3"/>
  <c r="BH348" i="3"/>
  <c r="BG348" i="3"/>
  <c r="BF348" i="3"/>
  <c r="T348" i="3"/>
  <c r="R348" i="3"/>
  <c r="P348" i="3"/>
  <c r="BK348" i="3"/>
  <c r="J348" i="3"/>
  <c r="BE348" i="3"/>
  <c r="BI344" i="3"/>
  <c r="BH344" i="3"/>
  <c r="BG344" i="3"/>
  <c r="BF344" i="3"/>
  <c r="T344" i="3"/>
  <c r="R344" i="3"/>
  <c r="P344" i="3"/>
  <c r="BK344" i="3"/>
  <c r="J344" i="3"/>
  <c r="BE344" i="3"/>
  <c r="BI340" i="3"/>
  <c r="BH340" i="3"/>
  <c r="BG340" i="3"/>
  <c r="BF340" i="3"/>
  <c r="T340" i="3"/>
  <c r="R340" i="3"/>
  <c r="P340" i="3"/>
  <c r="BK340" i="3"/>
  <c r="J340" i="3"/>
  <c r="BE340" i="3"/>
  <c r="BI338" i="3"/>
  <c r="BH338" i="3"/>
  <c r="BG338" i="3"/>
  <c r="BF338" i="3"/>
  <c r="T338" i="3"/>
  <c r="R338" i="3"/>
  <c r="P338" i="3"/>
  <c r="BK338" i="3"/>
  <c r="J338" i="3"/>
  <c r="BE338" i="3"/>
  <c r="BI336" i="3"/>
  <c r="BH336" i="3"/>
  <c r="BG336" i="3"/>
  <c r="BF336" i="3"/>
  <c r="T336" i="3"/>
  <c r="R336" i="3"/>
  <c r="P336" i="3"/>
  <c r="BK336" i="3"/>
  <c r="J336" i="3"/>
  <c r="BE336" i="3"/>
  <c r="BI332" i="3"/>
  <c r="BH332" i="3"/>
  <c r="BG332" i="3"/>
  <c r="BF332" i="3"/>
  <c r="T332" i="3"/>
  <c r="R332" i="3"/>
  <c r="P332" i="3"/>
  <c r="BK332" i="3"/>
  <c r="J332" i="3"/>
  <c r="BE332" i="3"/>
  <c r="BI328" i="3"/>
  <c r="BH328" i="3"/>
  <c r="BG328" i="3"/>
  <c r="BF328" i="3"/>
  <c r="T328" i="3"/>
  <c r="R328" i="3"/>
  <c r="P328" i="3"/>
  <c r="BK328" i="3"/>
  <c r="J328" i="3"/>
  <c r="BE328" i="3"/>
  <c r="BI326" i="3"/>
  <c r="BH326" i="3"/>
  <c r="BG326" i="3"/>
  <c r="BF326" i="3"/>
  <c r="T326" i="3"/>
  <c r="R326" i="3"/>
  <c r="P326" i="3"/>
  <c r="BK326" i="3"/>
  <c r="J326" i="3"/>
  <c r="BE326" i="3"/>
  <c r="BI324" i="3"/>
  <c r="BH324" i="3"/>
  <c r="BG324" i="3"/>
  <c r="BF324" i="3"/>
  <c r="T324" i="3"/>
  <c r="R324" i="3"/>
  <c r="P324" i="3"/>
  <c r="BK324" i="3"/>
  <c r="J324" i="3"/>
  <c r="BE324" i="3"/>
  <c r="BI320" i="3"/>
  <c r="BH320" i="3"/>
  <c r="BG320" i="3"/>
  <c r="BF320" i="3"/>
  <c r="T320" i="3"/>
  <c r="R320" i="3"/>
  <c r="P320" i="3"/>
  <c r="BK320" i="3"/>
  <c r="J320" i="3"/>
  <c r="BE320" i="3"/>
  <c r="BI316" i="3"/>
  <c r="BH316" i="3"/>
  <c r="BG316" i="3"/>
  <c r="BF316" i="3"/>
  <c r="T316" i="3"/>
  <c r="R316" i="3"/>
  <c r="P316" i="3"/>
  <c r="BK316" i="3"/>
  <c r="J316" i="3"/>
  <c r="BE316" i="3"/>
  <c r="BI312" i="3"/>
  <c r="BH312" i="3"/>
  <c r="BG312" i="3"/>
  <c r="BF312" i="3"/>
  <c r="T312" i="3"/>
  <c r="R312" i="3"/>
  <c r="P312" i="3"/>
  <c r="BK312" i="3"/>
  <c r="J312" i="3"/>
  <c r="BE312" i="3"/>
  <c r="BI308" i="3"/>
  <c r="BH308" i="3"/>
  <c r="BG308" i="3"/>
  <c r="BF308" i="3"/>
  <c r="T308" i="3"/>
  <c r="R308" i="3"/>
  <c r="P308" i="3"/>
  <c r="BK308" i="3"/>
  <c r="J308" i="3"/>
  <c r="BE308" i="3"/>
  <c r="BI306" i="3"/>
  <c r="BH306" i="3"/>
  <c r="BG306" i="3"/>
  <c r="BF306" i="3"/>
  <c r="T306" i="3"/>
  <c r="R306" i="3"/>
  <c r="P306" i="3"/>
  <c r="BK306" i="3"/>
  <c r="J306" i="3"/>
  <c r="BE306" i="3"/>
  <c r="BI304" i="3"/>
  <c r="BH304" i="3"/>
  <c r="BG304" i="3"/>
  <c r="BF304" i="3"/>
  <c r="T304" i="3"/>
  <c r="R304" i="3"/>
  <c r="P304" i="3"/>
  <c r="BK304" i="3"/>
  <c r="J304" i="3"/>
  <c r="BE304" i="3"/>
  <c r="BI302" i="3"/>
  <c r="BH302" i="3"/>
  <c r="BG302" i="3"/>
  <c r="BF302" i="3"/>
  <c r="T302" i="3"/>
  <c r="R302" i="3"/>
  <c r="P302" i="3"/>
  <c r="BK302" i="3"/>
  <c r="J302" i="3"/>
  <c r="BE302" i="3"/>
  <c r="BI300" i="3"/>
  <c r="BH300" i="3"/>
  <c r="BG300" i="3"/>
  <c r="BF300" i="3"/>
  <c r="T300" i="3"/>
  <c r="R300" i="3"/>
  <c r="P300" i="3"/>
  <c r="BK300" i="3"/>
  <c r="J300" i="3"/>
  <c r="BE300" i="3"/>
  <c r="BI298" i="3"/>
  <c r="BH298" i="3"/>
  <c r="BG298" i="3"/>
  <c r="BF298" i="3"/>
  <c r="T298" i="3"/>
  <c r="R298" i="3"/>
  <c r="P298" i="3"/>
  <c r="BK298" i="3"/>
  <c r="J298" i="3"/>
  <c r="BE298" i="3"/>
  <c r="BI294" i="3"/>
  <c r="BH294" i="3"/>
  <c r="BG294" i="3"/>
  <c r="BF294" i="3"/>
  <c r="T294" i="3"/>
  <c r="R294" i="3"/>
  <c r="P294" i="3"/>
  <c r="BK294" i="3"/>
  <c r="J294" i="3"/>
  <c r="BE294" i="3"/>
  <c r="BI290" i="3"/>
  <c r="BH290" i="3"/>
  <c r="BG290" i="3"/>
  <c r="BF290" i="3"/>
  <c r="T290" i="3"/>
  <c r="R290" i="3"/>
  <c r="P290" i="3"/>
  <c r="BK290" i="3"/>
  <c r="J290" i="3"/>
  <c r="BE290" i="3"/>
  <c r="BI286" i="3"/>
  <c r="BH286" i="3"/>
  <c r="BG286" i="3"/>
  <c r="BF286" i="3"/>
  <c r="T286" i="3"/>
  <c r="R286" i="3"/>
  <c r="P286" i="3"/>
  <c r="BK286" i="3"/>
  <c r="J286" i="3"/>
  <c r="BE286" i="3"/>
  <c r="BI282" i="3"/>
  <c r="BH282" i="3"/>
  <c r="BG282" i="3"/>
  <c r="BF282" i="3"/>
  <c r="T282" i="3"/>
  <c r="R282" i="3"/>
  <c r="P282" i="3"/>
  <c r="BK282" i="3"/>
  <c r="J282" i="3"/>
  <c r="BE282" i="3"/>
  <c r="BI278" i="3"/>
  <c r="BH278" i="3"/>
  <c r="BG278" i="3"/>
  <c r="BF278" i="3"/>
  <c r="T278" i="3"/>
  <c r="R278" i="3"/>
  <c r="P278" i="3"/>
  <c r="BK278" i="3"/>
  <c r="J278" i="3"/>
  <c r="BE278" i="3"/>
  <c r="BI274" i="3"/>
  <c r="BH274" i="3"/>
  <c r="BG274" i="3"/>
  <c r="BF274" i="3"/>
  <c r="T274" i="3"/>
  <c r="R274" i="3"/>
  <c r="P274" i="3"/>
  <c r="BK274" i="3"/>
  <c r="J274" i="3"/>
  <c r="BE274" i="3"/>
  <c r="BI270" i="3"/>
  <c r="BH270" i="3"/>
  <c r="BG270" i="3"/>
  <c r="BF270" i="3"/>
  <c r="T270" i="3"/>
  <c r="R270" i="3"/>
  <c r="P270" i="3"/>
  <c r="BK270" i="3"/>
  <c r="J270" i="3"/>
  <c r="BE270" i="3"/>
  <c r="BI266" i="3"/>
  <c r="BH266" i="3"/>
  <c r="BG266" i="3"/>
  <c r="BF266" i="3"/>
  <c r="T266" i="3"/>
  <c r="R266" i="3"/>
  <c r="P266" i="3"/>
  <c r="BK266" i="3"/>
  <c r="J266" i="3"/>
  <c r="BE266" i="3"/>
  <c r="BI264" i="3"/>
  <c r="BH264" i="3"/>
  <c r="BG264" i="3"/>
  <c r="BF264" i="3"/>
  <c r="T264" i="3"/>
  <c r="R264" i="3"/>
  <c r="P264" i="3"/>
  <c r="BK264" i="3"/>
  <c r="J264" i="3"/>
  <c r="BE264" i="3"/>
  <c r="BI262" i="3"/>
  <c r="BH262" i="3"/>
  <c r="BG262" i="3"/>
  <c r="BF262" i="3"/>
  <c r="T262" i="3"/>
  <c r="R262" i="3"/>
  <c r="P262" i="3"/>
  <c r="BK262" i="3"/>
  <c r="J262" i="3"/>
  <c r="BE262" i="3"/>
  <c r="BI260" i="3"/>
  <c r="BH260" i="3"/>
  <c r="BG260" i="3"/>
  <c r="BF260" i="3"/>
  <c r="T260" i="3"/>
  <c r="R260" i="3"/>
  <c r="P260" i="3"/>
  <c r="BK260" i="3"/>
  <c r="J260" i="3"/>
  <c r="BE260" i="3"/>
  <c r="BI258" i="3"/>
  <c r="BH258" i="3"/>
  <c r="BG258" i="3"/>
  <c r="BF258" i="3"/>
  <c r="T258" i="3"/>
  <c r="R258" i="3"/>
  <c r="P258" i="3"/>
  <c r="BK258" i="3"/>
  <c r="J258" i="3"/>
  <c r="BE258" i="3"/>
  <c r="BI256" i="3"/>
  <c r="BH256" i="3"/>
  <c r="BG256" i="3"/>
  <c r="BF256" i="3"/>
  <c r="T256" i="3"/>
  <c r="R256" i="3"/>
  <c r="P256" i="3"/>
  <c r="BK256" i="3"/>
  <c r="J256" i="3"/>
  <c r="BE256" i="3"/>
  <c r="BI254" i="3"/>
  <c r="BH254" i="3"/>
  <c r="BG254" i="3"/>
  <c r="BF254" i="3"/>
  <c r="T254" i="3"/>
  <c r="R254" i="3"/>
  <c r="P254" i="3"/>
  <c r="BK254" i="3"/>
  <c r="J254" i="3"/>
  <c r="BE254" i="3"/>
  <c r="BI252" i="3"/>
  <c r="BH252" i="3"/>
  <c r="BG252" i="3"/>
  <c r="BF252" i="3"/>
  <c r="T252" i="3"/>
  <c r="R252" i="3"/>
  <c r="P252" i="3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/>
  <c r="BI248" i="3"/>
  <c r="BH248" i="3"/>
  <c r="BG248" i="3"/>
  <c r="BF248" i="3"/>
  <c r="T248" i="3"/>
  <c r="R248" i="3"/>
  <c r="P248" i="3"/>
  <c r="BK248" i="3"/>
  <c r="J248" i="3"/>
  <c r="BE248" i="3"/>
  <c r="BI246" i="3"/>
  <c r="BH246" i="3"/>
  <c r="BG246" i="3"/>
  <c r="BF246" i="3"/>
  <c r="T246" i="3"/>
  <c r="R246" i="3"/>
  <c r="P246" i="3"/>
  <c r="BK246" i="3"/>
  <c r="J246" i="3"/>
  <c r="BE246" i="3"/>
  <c r="BI244" i="3"/>
  <c r="BH244" i="3"/>
  <c r="BG244" i="3"/>
  <c r="BF244" i="3"/>
  <c r="T244" i="3"/>
  <c r="R244" i="3"/>
  <c r="P244" i="3"/>
  <c r="BK244" i="3"/>
  <c r="J244" i="3"/>
  <c r="BE244" i="3"/>
  <c r="BI240" i="3"/>
  <c r="BH240" i="3"/>
  <c r="BG240" i="3"/>
  <c r="BF240" i="3"/>
  <c r="T240" i="3"/>
  <c r="R240" i="3"/>
  <c r="P240" i="3"/>
  <c r="BK240" i="3"/>
  <c r="J240" i="3"/>
  <c r="BE240" i="3"/>
  <c r="BI236" i="3"/>
  <c r="BH236" i="3"/>
  <c r="BG236" i="3"/>
  <c r="BF236" i="3"/>
  <c r="T236" i="3"/>
  <c r="R236" i="3"/>
  <c r="P236" i="3"/>
  <c r="BK236" i="3"/>
  <c r="J236" i="3"/>
  <c r="BE236" i="3"/>
  <c r="BI232" i="3"/>
  <c r="BH232" i="3"/>
  <c r="BG232" i="3"/>
  <c r="BF232" i="3"/>
  <c r="T232" i="3"/>
  <c r="R232" i="3"/>
  <c r="P232" i="3"/>
  <c r="BK232" i="3"/>
  <c r="J232" i="3"/>
  <c r="BE232" i="3"/>
  <c r="BI228" i="3"/>
  <c r="BH228" i="3"/>
  <c r="BG228" i="3"/>
  <c r="BF228" i="3"/>
  <c r="T228" i="3"/>
  <c r="R228" i="3"/>
  <c r="P228" i="3"/>
  <c r="BK228" i="3"/>
  <c r="J228" i="3"/>
  <c r="BE228" i="3"/>
  <c r="BI224" i="3"/>
  <c r="BH224" i="3"/>
  <c r="BG224" i="3"/>
  <c r="BF224" i="3"/>
  <c r="T224" i="3"/>
  <c r="R224" i="3"/>
  <c r="P224" i="3"/>
  <c r="BK224" i="3"/>
  <c r="J224" i="3"/>
  <c r="BE224" i="3"/>
  <c r="BI220" i="3"/>
  <c r="BH220" i="3"/>
  <c r="BG220" i="3"/>
  <c r="BF220" i="3"/>
  <c r="T220" i="3"/>
  <c r="R220" i="3"/>
  <c r="P220" i="3"/>
  <c r="BK220" i="3"/>
  <c r="J220" i="3"/>
  <c r="BE220" i="3"/>
  <c r="BI216" i="3"/>
  <c r="BH216" i="3"/>
  <c r="BG216" i="3"/>
  <c r="BF216" i="3"/>
  <c r="T216" i="3"/>
  <c r="R216" i="3"/>
  <c r="P216" i="3"/>
  <c r="BK216" i="3"/>
  <c r="J216" i="3"/>
  <c r="BE216" i="3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/>
  <c r="BI206" i="3"/>
  <c r="BH206" i="3"/>
  <c r="BG206" i="3"/>
  <c r="BF206" i="3"/>
  <c r="T206" i="3"/>
  <c r="R206" i="3"/>
  <c r="P206" i="3"/>
  <c r="BK206" i="3"/>
  <c r="BK205" i="3"/>
  <c r="J206" i="3"/>
  <c r="BE206" i="3" s="1"/>
  <c r="BI203" i="3"/>
  <c r="BH203" i="3"/>
  <c r="BG203" i="3"/>
  <c r="BF203" i="3"/>
  <c r="T203" i="3"/>
  <c r="R203" i="3"/>
  <c r="P203" i="3"/>
  <c r="BK203" i="3"/>
  <c r="J203" i="3"/>
  <c r="BE203" i="3"/>
  <c r="BI201" i="3"/>
  <c r="BH201" i="3"/>
  <c r="BG201" i="3"/>
  <c r="BF201" i="3"/>
  <c r="T201" i="3"/>
  <c r="R201" i="3"/>
  <c r="P201" i="3"/>
  <c r="BK201" i="3"/>
  <c r="J201" i="3"/>
  <c r="BE201" i="3"/>
  <c r="BI199" i="3"/>
  <c r="BH199" i="3"/>
  <c r="BG199" i="3"/>
  <c r="BF199" i="3"/>
  <c r="T199" i="3"/>
  <c r="R199" i="3"/>
  <c r="P199" i="3"/>
  <c r="BK199" i="3"/>
  <c r="J199" i="3"/>
  <c r="BE199" i="3"/>
  <c r="BI197" i="3"/>
  <c r="BH197" i="3"/>
  <c r="BG197" i="3"/>
  <c r="BF197" i="3"/>
  <c r="T197" i="3"/>
  <c r="R197" i="3"/>
  <c r="P197" i="3"/>
  <c r="BK197" i="3"/>
  <c r="J197" i="3"/>
  <c r="BE197" i="3"/>
  <c r="BI195" i="3"/>
  <c r="BH195" i="3"/>
  <c r="BG195" i="3"/>
  <c r="BF195" i="3"/>
  <c r="T195" i="3"/>
  <c r="R195" i="3"/>
  <c r="P195" i="3"/>
  <c r="BK195" i="3"/>
  <c r="J195" i="3"/>
  <c r="BE195" i="3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/>
  <c r="BI185" i="3"/>
  <c r="BH185" i="3"/>
  <c r="BG185" i="3"/>
  <c r="BF185" i="3"/>
  <c r="T185" i="3"/>
  <c r="R185" i="3"/>
  <c r="P185" i="3"/>
  <c r="BK185" i="3"/>
  <c r="J185" i="3"/>
  <c r="BE185" i="3"/>
  <c r="BI183" i="3"/>
  <c r="BH183" i="3"/>
  <c r="BG183" i="3"/>
  <c r="BF183" i="3"/>
  <c r="T183" i="3"/>
  <c r="R183" i="3"/>
  <c r="P183" i="3"/>
  <c r="BK183" i="3"/>
  <c r="J183" i="3"/>
  <c r="BE183" i="3"/>
  <c r="BI181" i="3"/>
  <c r="BH181" i="3"/>
  <c r="BG181" i="3"/>
  <c r="BF181" i="3"/>
  <c r="T181" i="3"/>
  <c r="R181" i="3"/>
  <c r="P181" i="3"/>
  <c r="BK181" i="3"/>
  <c r="J181" i="3"/>
  <c r="BE181" i="3"/>
  <c r="BI179" i="3"/>
  <c r="BH179" i="3"/>
  <c r="BG179" i="3"/>
  <c r="BF179" i="3"/>
  <c r="T179" i="3"/>
  <c r="R179" i="3"/>
  <c r="P179" i="3"/>
  <c r="BK179" i="3"/>
  <c r="J179" i="3"/>
  <c r="BE179" i="3"/>
  <c r="BI177" i="3"/>
  <c r="BH177" i="3"/>
  <c r="BG177" i="3"/>
  <c r="BF177" i="3"/>
  <c r="T177" i="3"/>
  <c r="R177" i="3"/>
  <c r="P177" i="3"/>
  <c r="BK177" i="3"/>
  <c r="J177" i="3"/>
  <c r="BE177" i="3"/>
  <c r="BI175" i="3"/>
  <c r="BH175" i="3"/>
  <c r="BG175" i="3"/>
  <c r="BF175" i="3"/>
  <c r="T175" i="3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/>
  <c r="BI163" i="3"/>
  <c r="BH163" i="3"/>
  <c r="BG163" i="3"/>
  <c r="BF163" i="3"/>
  <c r="T163" i="3"/>
  <c r="R163" i="3"/>
  <c r="P163" i="3"/>
  <c r="BK163" i="3"/>
  <c r="J163" i="3"/>
  <c r="BE163" i="3"/>
  <c r="BI161" i="3"/>
  <c r="BH161" i="3"/>
  <c r="BG161" i="3"/>
  <c r="BF161" i="3"/>
  <c r="T161" i="3"/>
  <c r="R161" i="3"/>
  <c r="P161" i="3"/>
  <c r="BK161" i="3"/>
  <c r="J161" i="3"/>
  <c r="BE161" i="3"/>
  <c r="BI157" i="3"/>
  <c r="BH157" i="3"/>
  <c r="BG157" i="3"/>
  <c r="BF157" i="3"/>
  <c r="T157" i="3"/>
  <c r="R157" i="3"/>
  <c r="P157" i="3"/>
  <c r="BK157" i="3"/>
  <c r="J157" i="3"/>
  <c r="BE157" i="3"/>
  <c r="BI153" i="3"/>
  <c r="BH153" i="3"/>
  <c r="BG153" i="3"/>
  <c r="BF153" i="3"/>
  <c r="T153" i="3"/>
  <c r="R153" i="3"/>
  <c r="P153" i="3"/>
  <c r="BK153" i="3"/>
  <c r="J153" i="3"/>
  <c r="BE153" i="3"/>
  <c r="BI149" i="3"/>
  <c r="BH149" i="3"/>
  <c r="BG149" i="3"/>
  <c r="BF149" i="3"/>
  <c r="T149" i="3"/>
  <c r="R149" i="3"/>
  <c r="P149" i="3"/>
  <c r="BK149" i="3"/>
  <c r="J149" i="3"/>
  <c r="BE149" i="3"/>
  <c r="BI145" i="3"/>
  <c r="BH145" i="3"/>
  <c r="BG145" i="3"/>
  <c r="BF145" i="3"/>
  <c r="T145" i="3"/>
  <c r="R145" i="3"/>
  <c r="P145" i="3"/>
  <c r="BK145" i="3"/>
  <c r="J145" i="3"/>
  <c r="BE145" i="3"/>
  <c r="BI141" i="3"/>
  <c r="BH141" i="3"/>
  <c r="BG141" i="3"/>
  <c r="BF141" i="3"/>
  <c r="T141" i="3"/>
  <c r="R141" i="3"/>
  <c r="P141" i="3"/>
  <c r="BK141" i="3"/>
  <c r="J141" i="3"/>
  <c r="BE141" i="3"/>
  <c r="BI137" i="3"/>
  <c r="BH137" i="3"/>
  <c r="BG137" i="3"/>
  <c r="BF137" i="3"/>
  <c r="T137" i="3"/>
  <c r="R137" i="3"/>
  <c r="P137" i="3"/>
  <c r="BK137" i="3"/>
  <c r="J137" i="3"/>
  <c r="BE137" i="3"/>
  <c r="BI133" i="3"/>
  <c r="BH133" i="3"/>
  <c r="BG133" i="3"/>
  <c r="BF133" i="3"/>
  <c r="T133" i="3"/>
  <c r="R133" i="3"/>
  <c r="P133" i="3"/>
  <c r="BK133" i="3"/>
  <c r="J133" i="3"/>
  <c r="BE133" i="3"/>
  <c r="BI129" i="3"/>
  <c r="BH129" i="3"/>
  <c r="BG129" i="3"/>
  <c r="BF129" i="3"/>
  <c r="T129" i="3"/>
  <c r="R129" i="3"/>
  <c r="P129" i="3"/>
  <c r="BK129" i="3"/>
  <c r="J129" i="3"/>
  <c r="BE129" i="3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R109" i="3"/>
  <c r="P109" i="3"/>
  <c r="BK109" i="3"/>
  <c r="J109" i="3"/>
  <c r="BE109" i="3"/>
  <c r="BI107" i="3"/>
  <c r="BH107" i="3"/>
  <c r="BG107" i="3"/>
  <c r="BF107" i="3"/>
  <c r="T107" i="3"/>
  <c r="R107" i="3"/>
  <c r="P107" i="3"/>
  <c r="BK107" i="3"/>
  <c r="J107" i="3"/>
  <c r="BE107" i="3"/>
  <c r="BI105" i="3"/>
  <c r="BH105" i="3"/>
  <c r="BG105" i="3"/>
  <c r="BF105" i="3"/>
  <c r="T105" i="3"/>
  <c r="R105" i="3"/>
  <c r="P105" i="3"/>
  <c r="BK105" i="3"/>
  <c r="J105" i="3"/>
  <c r="BE105" i="3"/>
  <c r="BI103" i="3"/>
  <c r="BH103" i="3"/>
  <c r="BG103" i="3"/>
  <c r="BF103" i="3"/>
  <c r="T103" i="3"/>
  <c r="R103" i="3"/>
  <c r="P103" i="3"/>
  <c r="BK103" i="3"/>
  <c r="J103" i="3"/>
  <c r="BE103" i="3"/>
  <c r="BI99" i="3"/>
  <c r="BH99" i="3"/>
  <c r="BG99" i="3"/>
  <c r="BF99" i="3"/>
  <c r="T99" i="3"/>
  <c r="R99" i="3"/>
  <c r="P99" i="3"/>
  <c r="BK99" i="3"/>
  <c r="J99" i="3"/>
  <c r="BE99" i="3"/>
  <c r="BI97" i="3"/>
  <c r="BH97" i="3"/>
  <c r="BG97" i="3"/>
  <c r="BF97" i="3"/>
  <c r="T97" i="3"/>
  <c r="R97" i="3"/>
  <c r="P97" i="3"/>
  <c r="BK97" i="3"/>
  <c r="J97" i="3"/>
  <c r="BE97" i="3"/>
  <c r="BI93" i="3"/>
  <c r="BH93" i="3"/>
  <c r="BG93" i="3"/>
  <c r="BF93" i="3"/>
  <c r="T93" i="3"/>
  <c r="R93" i="3"/>
  <c r="P93" i="3"/>
  <c r="BK93" i="3"/>
  <c r="J93" i="3"/>
  <c r="BE93" i="3"/>
  <c r="BI89" i="3"/>
  <c r="BH89" i="3"/>
  <c r="BG89" i="3"/>
  <c r="BF89" i="3"/>
  <c r="T89" i="3"/>
  <c r="R89" i="3"/>
  <c r="P89" i="3"/>
  <c r="BK89" i="3"/>
  <c r="J89" i="3"/>
  <c r="BE89" i="3"/>
  <c r="BI85" i="3"/>
  <c r="F37" i="3"/>
  <c r="BD56" i="1" s="1"/>
  <c r="BH85" i="3"/>
  <c r="BG85" i="3"/>
  <c r="F35" i="3"/>
  <c r="BB56" i="1" s="1"/>
  <c r="BF85" i="3"/>
  <c r="T85" i="3"/>
  <c r="R85" i="3"/>
  <c r="P85" i="3"/>
  <c r="P84" i="3"/>
  <c r="P83" i="3" s="1"/>
  <c r="AU56" i="1" s="1"/>
  <c r="BK85" i="3"/>
  <c r="J85" i="3"/>
  <c r="BE85" i="3"/>
  <c r="F77" i="3"/>
  <c r="E75" i="3"/>
  <c r="F52" i="3"/>
  <c r="E50" i="3"/>
  <c r="J24" i="3"/>
  <c r="E24" i="3"/>
  <c r="J23" i="3"/>
  <c r="J21" i="3"/>
  <c r="E21" i="3"/>
  <c r="J79" i="3"/>
  <c r="J54" i="3"/>
  <c r="J20" i="3"/>
  <c r="J18" i="3"/>
  <c r="E18" i="3"/>
  <c r="F80" i="3" s="1"/>
  <c r="F55" i="3"/>
  <c r="J17" i="3"/>
  <c r="J15" i="3"/>
  <c r="E15" i="3"/>
  <c r="F54" i="3" s="1"/>
  <c r="F79" i="3"/>
  <c r="J14" i="3"/>
  <c r="J12" i="3"/>
  <c r="J52" i="3" s="1"/>
  <c r="J77" i="3"/>
  <c r="E7" i="3"/>
  <c r="E73" i="3" s="1"/>
  <c r="E48" i="3"/>
  <c r="J37" i="2"/>
  <c r="J36" i="2"/>
  <c r="AY55" i="1" s="1"/>
  <c r="J35" i="2"/>
  <c r="AX55" i="1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 s="1"/>
  <c r="BI188" i="2"/>
  <c r="BH188" i="2"/>
  <c r="BG188" i="2"/>
  <c r="BF188" i="2"/>
  <c r="T188" i="2"/>
  <c r="R188" i="2"/>
  <c r="P188" i="2"/>
  <c r="BK188" i="2"/>
  <c r="J188" i="2"/>
  <c r="BE188" i="2" s="1"/>
  <c r="BI186" i="2"/>
  <c r="BH186" i="2"/>
  <c r="BG186" i="2"/>
  <c r="BF186" i="2"/>
  <c r="T186" i="2"/>
  <c r="R186" i="2"/>
  <c r="P186" i="2"/>
  <c r="BK186" i="2"/>
  <c r="J186" i="2"/>
  <c r="BE186" i="2" s="1"/>
  <c r="BI184" i="2"/>
  <c r="BH184" i="2"/>
  <c r="BG184" i="2"/>
  <c r="BF184" i="2"/>
  <c r="T184" i="2"/>
  <c r="R184" i="2"/>
  <c r="P184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T125" i="2" s="1"/>
  <c r="R126" i="2"/>
  <c r="R125" i="2"/>
  <c r="P126" i="2"/>
  <c r="BK126" i="2"/>
  <c r="BK125" i="2"/>
  <c r="J125" i="2"/>
  <c r="J61" i="2" s="1"/>
  <c r="J126" i="2"/>
  <c r="BE126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P101" i="2"/>
  <c r="BK101" i="2"/>
  <c r="J101" i="2"/>
  <c r="BE101" i="2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R97" i="2"/>
  <c r="P97" i="2"/>
  <c r="BK97" i="2"/>
  <c r="J97" i="2"/>
  <c r="BE97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T93" i="2"/>
  <c r="R93" i="2"/>
  <c r="P93" i="2"/>
  <c r="BK93" i="2"/>
  <c r="J93" i="2"/>
  <c r="BE93" i="2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/>
  <c r="BI87" i="2"/>
  <c r="BH87" i="2"/>
  <c r="BG87" i="2"/>
  <c r="BF87" i="2"/>
  <c r="J34" i="2" s="1"/>
  <c r="AW55" i="1" s="1"/>
  <c r="T87" i="2"/>
  <c r="T82" i="2" s="1"/>
  <c r="T81" i="2" s="1"/>
  <c r="R87" i="2"/>
  <c r="P87" i="2"/>
  <c r="BK87" i="2"/>
  <c r="J87" i="2"/>
  <c r="BE87" i="2" s="1"/>
  <c r="BI85" i="2"/>
  <c r="BH85" i="2"/>
  <c r="BG85" i="2"/>
  <c r="BF85" i="2"/>
  <c r="T85" i="2"/>
  <c r="R85" i="2"/>
  <c r="R82" i="2" s="1"/>
  <c r="R81" i="2" s="1"/>
  <c r="P85" i="2"/>
  <c r="BK85" i="2"/>
  <c r="J85" i="2"/>
  <c r="BE85" i="2"/>
  <c r="BI83" i="2"/>
  <c r="BH83" i="2"/>
  <c r="F36" i="2"/>
  <c r="BC55" i="1" s="1"/>
  <c r="BG83" i="2"/>
  <c r="BF83" i="2"/>
  <c r="F34" i="2"/>
  <c r="BA55" i="1" s="1"/>
  <c r="T83" i="2"/>
  <c r="R83" i="2"/>
  <c r="P83" i="2"/>
  <c r="BK83" i="2"/>
  <c r="BK82" i="2" s="1"/>
  <c r="J83" i="2"/>
  <c r="BE83" i="2" s="1"/>
  <c r="J33" i="2" s="1"/>
  <c r="AV55" i="1" s="1"/>
  <c r="AT55" i="1" s="1"/>
  <c r="F75" i="2"/>
  <c r="E73" i="2"/>
  <c r="F52" i="2"/>
  <c r="E50" i="2"/>
  <c r="J24" i="2"/>
  <c r="E24" i="2"/>
  <c r="J78" i="2"/>
  <c r="J55" i="2"/>
  <c r="J23" i="2"/>
  <c r="J21" i="2"/>
  <c r="E21" i="2"/>
  <c r="J77" i="2"/>
  <c r="J54" i="2"/>
  <c r="J20" i="2"/>
  <c r="J18" i="2"/>
  <c r="E18" i="2"/>
  <c r="F55" i="2" s="1"/>
  <c r="F78" i="2"/>
  <c r="J17" i="2"/>
  <c r="J15" i="2"/>
  <c r="E15" i="2"/>
  <c r="J14" i="2"/>
  <c r="J12" i="2"/>
  <c r="E7" i="2"/>
  <c r="E48" i="2" s="1"/>
  <c r="E71" i="2"/>
  <c r="AS54" i="1"/>
  <c r="L50" i="1"/>
  <c r="AM50" i="1"/>
  <c r="AM49" i="1"/>
  <c r="L49" i="1"/>
  <c r="AM47" i="1"/>
  <c r="L47" i="1"/>
  <c r="L45" i="1"/>
  <c r="L44" i="1"/>
  <c r="J80" i="3" l="1"/>
  <c r="J55" i="3"/>
  <c r="J205" i="3"/>
  <c r="J61" i="3" s="1"/>
  <c r="BK84" i="3"/>
  <c r="F78" i="5"/>
  <c r="F55" i="5"/>
  <c r="J75" i="2"/>
  <c r="J52" i="2"/>
  <c r="F37" i="2"/>
  <c r="BD55" i="1" s="1"/>
  <c r="BD54" i="1" s="1"/>
  <c r="W33" i="1" s="1"/>
  <c r="F35" i="2"/>
  <c r="BB55" i="1" s="1"/>
  <c r="P125" i="2"/>
  <c r="R205" i="3"/>
  <c r="J82" i="2"/>
  <c r="J60" i="2" s="1"/>
  <c r="BK81" i="2"/>
  <c r="J81" i="2" s="1"/>
  <c r="J30" i="5"/>
  <c r="J59" i="5"/>
  <c r="F77" i="2"/>
  <c r="F54" i="2"/>
  <c r="F33" i="2"/>
  <c r="AZ55" i="1" s="1"/>
  <c r="P82" i="2"/>
  <c r="P81" i="2" s="1"/>
  <c r="AU55" i="1" s="1"/>
  <c r="F34" i="3"/>
  <c r="BA56" i="1" s="1"/>
  <c r="J34" i="3"/>
  <c r="AW56" i="1" s="1"/>
  <c r="R84" i="3"/>
  <c r="R83" i="3" s="1"/>
  <c r="F37" i="4"/>
  <c r="BD57" i="1" s="1"/>
  <c r="F35" i="4"/>
  <c r="BB57" i="1" s="1"/>
  <c r="T121" i="4"/>
  <c r="T82" i="4" s="1"/>
  <c r="T81" i="4" s="1"/>
  <c r="E71" i="5"/>
  <c r="E48" i="5"/>
  <c r="R82" i="5"/>
  <c r="R81" i="5" s="1"/>
  <c r="J34" i="5"/>
  <c r="AW58" i="1" s="1"/>
  <c r="J76" i="6"/>
  <c r="J54" i="6"/>
  <c r="F33" i="6"/>
  <c r="AZ59" i="1" s="1"/>
  <c r="T81" i="6"/>
  <c r="T80" i="6" s="1"/>
  <c r="F35" i="6"/>
  <c r="BB59" i="1" s="1"/>
  <c r="F37" i="6"/>
  <c r="BD59" i="1" s="1"/>
  <c r="F36" i="3"/>
  <c r="BC56" i="1" s="1"/>
  <c r="F77" i="4"/>
  <c r="F54" i="4"/>
  <c r="J33" i="4"/>
  <c r="AV57" i="1" s="1"/>
  <c r="AT57" i="1" s="1"/>
  <c r="J33" i="5"/>
  <c r="AV58" i="1" s="1"/>
  <c r="F36" i="5"/>
  <c r="BC58" i="1" s="1"/>
  <c r="F33" i="3"/>
  <c r="AZ56" i="1" s="1"/>
  <c r="J33" i="3"/>
  <c r="AV56" i="1" s="1"/>
  <c r="R380" i="3"/>
  <c r="J75" i="4"/>
  <c r="J52" i="4"/>
  <c r="BK81" i="4"/>
  <c r="J81" i="4" s="1"/>
  <c r="J82" i="4"/>
  <c r="J60" i="4" s="1"/>
  <c r="P121" i="4"/>
  <c r="P82" i="4" s="1"/>
  <c r="P81" i="4" s="1"/>
  <c r="AU57" i="1" s="1"/>
  <c r="J30" i="6"/>
  <c r="P81" i="6"/>
  <c r="P80" i="6" s="1"/>
  <c r="AU59" i="1" s="1"/>
  <c r="J75" i="5"/>
  <c r="F77" i="5"/>
  <c r="F33" i="5"/>
  <c r="AZ58" i="1" s="1"/>
  <c r="F34" i="5"/>
  <c r="BA58" i="1" s="1"/>
  <c r="AG59" i="1" l="1"/>
  <c r="AN59" i="1" s="1"/>
  <c r="J39" i="6"/>
  <c r="AZ54" i="1"/>
  <c r="AG58" i="1"/>
  <c r="J39" i="5"/>
  <c r="J84" i="3"/>
  <c r="J60" i="3" s="1"/>
  <c r="BK83" i="3"/>
  <c r="J83" i="3" s="1"/>
  <c r="AT58" i="1"/>
  <c r="BC54" i="1"/>
  <c r="J59" i="4"/>
  <c r="J30" i="4"/>
  <c r="AT56" i="1"/>
  <c r="BA54" i="1"/>
  <c r="J59" i="2"/>
  <c r="J30" i="2"/>
  <c r="BB54" i="1"/>
  <c r="AU54" i="1"/>
  <c r="W30" i="1" l="1"/>
  <c r="AW54" i="1"/>
  <c r="AK30" i="1" s="1"/>
  <c r="W32" i="1"/>
  <c r="AY54" i="1"/>
  <c r="AX54" i="1"/>
  <c r="W31" i="1"/>
  <c r="AN58" i="1"/>
  <c r="J39" i="2"/>
  <c r="AG55" i="1"/>
  <c r="AG57" i="1"/>
  <c r="AN57" i="1" s="1"/>
  <c r="J39" i="4"/>
  <c r="J30" i="3"/>
  <c r="J59" i="3"/>
  <c r="W29" i="1"/>
  <c r="AV54" i="1"/>
  <c r="AG56" i="1" l="1"/>
  <c r="AN56" i="1" s="1"/>
  <c r="J39" i="3"/>
  <c r="AK29" i="1"/>
  <c r="AT54" i="1"/>
  <c r="AG54" i="1"/>
  <c r="AN55" i="1"/>
  <c r="AN54" i="1" l="1"/>
  <c r="AK26" i="1"/>
  <c r="AK35" i="1" s="1"/>
</calcChain>
</file>

<file path=xl/sharedStrings.xml><?xml version="1.0" encoding="utf-8"?>
<sst xmlns="http://schemas.openxmlformats.org/spreadsheetml/2006/main" count="6584" uniqueCount="1035">
  <si>
    <t>Export Komplet</t>
  </si>
  <si>
    <t>VZ</t>
  </si>
  <si>
    <t>2.0</t>
  </si>
  <si>
    <t>ZAMOK</t>
  </si>
  <si>
    <t>False</t>
  </si>
  <si>
    <t>{5330230e-98e7-447e-9b27-45a04432485b}</t>
  </si>
  <si>
    <t>0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</si>
  <si>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</si>
  <si>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</si>
  <si>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</si>
  <si>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</si>
  <si>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</si>
  <si>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Kód:</t>
  </si>
  <si>
    <t>2019_8_13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</si>
  <si>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</si>
  <si>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</si>
  <si>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výhybek č. 19, 23, 24, 25, 26 v žst. Borohrádek</t>
  </si>
  <si>
    <t>KSO:</t>
  </si>
  <si>
    <t/>
  </si>
  <si>
    <t>CC-CZ:</t>
  </si>
  <si>
    <t>Místo:</t>
  </si>
  <si>
    <t>Žst. Borohrádek</t>
  </si>
  <si>
    <t>Datum:</t>
  </si>
  <si>
    <t>13. 8. 2019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</si>
  <si>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</si>
  <si>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</si>
  <si>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</si>
  <si>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</si>
  <si>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</si>
  <si>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</si>
  <si>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</si>
  <si>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</si>
  <si>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</si>
  <si>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</si>
  <si>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</si>
  <si>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</si>
  <si>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</si>
  <si>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</si>
  <si>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</si>
  <si>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</si>
  <si>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</si>
  <si>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</si>
  <si>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</si>
  <si>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</si>
  <si>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</si>
  <si>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</si>
  <si>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</si>
  <si>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</si>
  <si>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</si>
  <si>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</si>
  <si>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</si>
  <si>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</si>
  <si>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</si>
  <si>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</si>
  <si>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</si>
  <si>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</si>
  <si>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</si>
  <si>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</si>
  <si>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</si>
  <si>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</si>
  <si>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</si>
  <si>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</si>
  <si>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</si>
  <si>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</si>
  <si>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</si>
  <si>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</si>
  <si>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</si>
  <si>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</si>
  <si>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</si>
  <si>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###NOIMPORT###</t>
  </si>
  <si>
    <t>IMPORT</t>
  </si>
  <si>
    <t>{00000000-0000-0000-0000-000000000000}</t>
  </si>
  <si>
    <t>/</t>
  </si>
  <si>
    <t>PS 01</t>
  </si>
  <si>
    <t>Zabezpečovací zařízení</t>
  </si>
  <si>
    <t>STA</t>
  </si>
  <si>
    <t>1</t>
  </si>
  <si>
    <t>{219efa93-f733-4fd5-b612-2e15ddfd0469}</t>
  </si>
  <si>
    <t>2</t>
  </si>
  <si>
    <t>SO 01</t>
  </si>
  <si>
    <t>Železniční svršek</t>
  </si>
  <si>
    <t>{e3a10ff3-f283-4551-be90-a1322d47b7d0}</t>
  </si>
  <si>
    <t>SO 02</t>
  </si>
  <si>
    <t>Trakční vedení</t>
  </si>
  <si>
    <t>{6cfd0232-019c-414d-8f47-7e9d25639fbd}</t>
  </si>
  <si>
    <t>SO 03</t>
  </si>
  <si>
    <t>Ukolejnění kovových konstrukcí</t>
  </si>
  <si>
    <t>{54d38b74-f619-470b-b756-8da9850636ea}</t>
  </si>
  <si>
    <t>VON</t>
  </si>
  <si>
    <t>Vedlejší a ostatní náklady</t>
  </si>
  <si>
    <t>{1e4a1c00-7994-4cf1-828c-68c153e45883}</t>
  </si>
  <si>
    <t>KRYCÍ LIST SOUPISU PRACÍ</t>
  </si>
  <si>
    <t>Objekt:</t>
  </si>
  <si>
    <t>PS 01 - Zabezpečovací zařízení</t>
  </si>
  <si>
    <t>REKAPITULACE ČLENĚNÍ SOUPISU PRACÍ</t>
  </si>
  <si>
    <t>Kód dílu - Popis</t>
  </si>
  <si>
    <t>Cena celkem [CZK]</t>
  </si>
  <si>
    <t>-1</t>
  </si>
  <si>
    <t>D1 - Dodávky</t>
  </si>
  <si>
    <t xml:space="preserve">    D2 -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</si>
  <si>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</si>
  <si>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</si>
  <si>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</si>
  <si>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</si>
  <si>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</si>
  <si>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</si>
  <si>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</si>
  <si>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</si>
  <si>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</si>
  <si>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</si>
  <si>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</si>
  <si>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</si>
  <si>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</si>
  <si>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</si>
  <si>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Dodávky</t>
  </si>
  <si>
    <t>ROZPOCET</t>
  </si>
  <si>
    <t>M</t>
  </si>
  <si>
    <t>7590190160</t>
  </si>
  <si>
    <t>Ostatní Trámek umělohmotný UTR-122 (HM0321859999802)</t>
  </si>
  <si>
    <t>kus</t>
  </si>
  <si>
    <t>Sborník OÚŽI</t>
  </si>
  <si>
    <t>8</t>
  </si>
  <si>
    <t>4</t>
  </si>
  <si>
    <t>PP</t>
  </si>
  <si>
    <t>7590521449</t>
  </si>
  <si>
    <t>Venkovní vedení kabelová - metalické sítě Plněné, párované s ochr. vodičem TCEKPFLE 2 P 1,0 D</t>
  </si>
  <si>
    <t>m</t>
  </si>
  <si>
    <t>3</t>
  </si>
  <si>
    <t>7590521529</t>
  </si>
  <si>
    <t>Venkovní vedení kabelová - metalické sítě Plněné, párované s ochr. vodičem TCEKPFLEY 7 P 1,0 D</t>
  </si>
  <si>
    <t>6</t>
  </si>
  <si>
    <t>7590521534</t>
  </si>
  <si>
    <t>Venkovní vedení kabelová - metalické sítě Plněné, párované s ochr. vodičem TCEKPFLEY 12 P 1,0 D</t>
  </si>
  <si>
    <t>5</t>
  </si>
  <si>
    <t>7590541169</t>
  </si>
  <si>
    <t>Slaboproudé rozvody, kabely pro přívod a vnitřní instalaci Spojky metalických kabelů a příslušenství Teplem smrštitelná silnostěnná trubka s lepidlem, barva černá, délka 1 m XCSM 55/18-1000/S(S10)</t>
  </si>
  <si>
    <t>10</t>
  </si>
  <si>
    <t>7591010010</t>
  </si>
  <si>
    <t>Přestavníky Přestavník elektromotorický EP 621.1/P (CV200219001)</t>
  </si>
  <si>
    <t>12</t>
  </si>
  <si>
    <t>7</t>
  </si>
  <si>
    <t>7591010020</t>
  </si>
  <si>
    <t>Přestavníky Přestavník elektromotorický EP 621.2/L (CV200219002)</t>
  </si>
  <si>
    <t>14</t>
  </si>
  <si>
    <t>7591090010</t>
  </si>
  <si>
    <t>Díly pro zemní montáž přestavníků Deska základ.pod přestav. 700x460  (HM0592139997046)</t>
  </si>
  <si>
    <t>16</t>
  </si>
  <si>
    <t>9</t>
  </si>
  <si>
    <t>7591090110</t>
  </si>
  <si>
    <t>Díly pro zemní montáž přestavníků Ohrádka přestavníku POP KPS (HM0321859992206)</t>
  </si>
  <si>
    <t>18</t>
  </si>
  <si>
    <t>7590920150</t>
  </si>
  <si>
    <t>Součásti výkolejek Tyč kontrolní KJ I  (CV701519001)</t>
  </si>
  <si>
    <t>20</t>
  </si>
  <si>
    <t>11</t>
  </si>
  <si>
    <t>7590920160</t>
  </si>
  <si>
    <t>Součásti výkolejek Tyč kontrolní KJ II  (CV701529001)</t>
  </si>
  <si>
    <t>22</t>
  </si>
  <si>
    <t>7590920170</t>
  </si>
  <si>
    <t>Součásti výkolejek Tyč kontrolní KJ III  (CV701539001)</t>
  </si>
  <si>
    <t>24</t>
  </si>
  <si>
    <t>13</t>
  </si>
  <si>
    <t>7590920180</t>
  </si>
  <si>
    <t>Součásti výkolejek Tyč kontrolní KJ IV  (CV701549001)</t>
  </si>
  <si>
    <t>26</t>
  </si>
  <si>
    <t>7590920200</t>
  </si>
  <si>
    <t>Součásti výkolejek Spojnice přestavník.S II  (CV701629001)</t>
  </si>
  <si>
    <t>28</t>
  </si>
  <si>
    <t>7590920220</t>
  </si>
  <si>
    <t>Součásti výkolejek Spojnice přestavník.S IV  (CV701649001)</t>
  </si>
  <si>
    <t>30</t>
  </si>
  <si>
    <t>7591080220</t>
  </si>
  <si>
    <t>Ostatní náhradní díly EP600 Kloub připevňovací dolní (CV030179001)</t>
  </si>
  <si>
    <t>32</t>
  </si>
  <si>
    <t>17</t>
  </si>
  <si>
    <t>7591080225</t>
  </si>
  <si>
    <t>Ostatní náhradní díly EP600 Kloub připevňovací horní (CV030169001)</t>
  </si>
  <si>
    <t>34</t>
  </si>
  <si>
    <t>7591050050</t>
  </si>
  <si>
    <t>Kryty Kryt spojnic ochranný úplný (CV030729001M)</t>
  </si>
  <si>
    <t>36</t>
  </si>
  <si>
    <t>19</t>
  </si>
  <si>
    <t>7591080780</t>
  </si>
  <si>
    <t>Ostatní náhradní díly EP600 Souprava připevňovací kloubová elmot.přestav. (CV030839002)</t>
  </si>
  <si>
    <t>38</t>
  </si>
  <si>
    <t>7593500845</t>
  </si>
  <si>
    <t>Trasy kabelového vedení Ohebná dvouplášťová korugovaná chránička 40/31smotek - červená UV stabilní</t>
  </si>
  <si>
    <t>40</t>
  </si>
  <si>
    <t>7594200200</t>
  </si>
  <si>
    <t>Výstroj konců kolejových obvodů a kódovacích smyček Tlumivka symetrizační SYT (CV371079001)</t>
  </si>
  <si>
    <t>42</t>
  </si>
  <si>
    <t>D2</t>
  </si>
  <si>
    <t>Montáže</t>
  </si>
  <si>
    <t>K</t>
  </si>
  <si>
    <t>7590525030</t>
  </si>
  <si>
    <t>Odplastování celoplastového kabelu jednoplášťového do 100 párů</t>
  </si>
  <si>
    <t>44</t>
  </si>
  <si>
    <t>23</t>
  </si>
  <si>
    <t>7590525060</t>
  </si>
  <si>
    <t>Přistavení a příprava délky z kabelového bubnu do 25 čtyřek</t>
  </si>
  <si>
    <t>46</t>
  </si>
  <si>
    <t>7590525125</t>
  </si>
  <si>
    <t>Montáž kabelu metalického zatažení do chráničky do 2 kg/m</t>
  </si>
  <si>
    <t>48</t>
  </si>
  <si>
    <t>25</t>
  </si>
  <si>
    <t>7590525401</t>
  </si>
  <si>
    <t>Montáž spojky rovné metalické do 5 XN</t>
  </si>
  <si>
    <t>50</t>
  </si>
  <si>
    <t>7591013010</t>
  </si>
  <si>
    <t>Úprava svěrací čelisti připevňovací soupravy</t>
  </si>
  <si>
    <t>52</t>
  </si>
  <si>
    <t>27</t>
  </si>
  <si>
    <t>7591015062</t>
  </si>
  <si>
    <t>Připojení elektromotorického přestavníku na výhybku s kontrolou jazyků - připojení a seřízení přestavníkové spojnice, montáž a seřízení kontrolního ústrojí</t>
  </si>
  <si>
    <t>54</t>
  </si>
  <si>
    <t>7591017030</t>
  </si>
  <si>
    <t>Demontáž elektromotorického přestavníku z výhybky s kontrolou jazyků</t>
  </si>
  <si>
    <t>56</t>
  </si>
  <si>
    <t>29</t>
  </si>
  <si>
    <t>7591017060</t>
  </si>
  <si>
    <t>Odpojení elektromotorického přestavníku z výhybky</t>
  </si>
  <si>
    <t>58</t>
  </si>
  <si>
    <t>7591035020</t>
  </si>
  <si>
    <t>Montáž kontrolní tyče kloubové krátké</t>
  </si>
  <si>
    <t>60</t>
  </si>
  <si>
    <t>31</t>
  </si>
  <si>
    <t>7591035030</t>
  </si>
  <si>
    <t>Montáž kontrolní tyče kloubové dlouhé</t>
  </si>
  <si>
    <t>62</t>
  </si>
  <si>
    <t>7591037020</t>
  </si>
  <si>
    <t>Demontáž kontrolní tyče kloubové krátké</t>
  </si>
  <si>
    <t>64</t>
  </si>
  <si>
    <t>33</t>
  </si>
  <si>
    <t>7591037030</t>
  </si>
  <si>
    <t>Demontáž kontrolní tyče kloubové dlouhé</t>
  </si>
  <si>
    <t>66</t>
  </si>
  <si>
    <t>7591085020</t>
  </si>
  <si>
    <t>Montáž upevňovací soupravy s upevněním na koleji</t>
  </si>
  <si>
    <t>68</t>
  </si>
  <si>
    <t>35</t>
  </si>
  <si>
    <t>7591085360</t>
  </si>
  <si>
    <t>Montáž ostatních náhradních dílů EP600 hadice přívodní přestavn.</t>
  </si>
  <si>
    <t>70</t>
  </si>
  <si>
    <t>7591085370</t>
  </si>
  <si>
    <t>Montáž ostatních náhradních dílů EP600 upevňovacího třmenu</t>
  </si>
  <si>
    <t>72</t>
  </si>
  <si>
    <t>37</t>
  </si>
  <si>
    <t>7591095010</t>
  </si>
  <si>
    <t>Dodatečná montáž ohrazení pro elekromotorický přestavník s plastovou ohrádkou</t>
  </si>
  <si>
    <t>74</t>
  </si>
  <si>
    <t>7594105344</t>
  </si>
  <si>
    <t>Montáž lanového propojení kolejnicového na betonové pražce do 30,0 m - příčné nebo podélné propojení kolejnic přímých kolejí a na výhybkách; usazení pražců mezi souběžnými kolejemi nebo podél koleje; připevnění lanového propojení na pražce nebo montážní t</t>
  </si>
  <si>
    <t>76</t>
  </si>
  <si>
    <t>Montáž lanového propojení kolejnicového na betonové pražce do 30,0 m - příčné nebo podélné propojení kolejnic přímých kolejí a na výhybkách; usazení pražců mezi souběžnými kolejemi nebo podél koleje; připevnění lanového propojení na pražce nebo montážní trámky</t>
  </si>
  <si>
    <t>39</t>
  </si>
  <si>
    <t>7594107330</t>
  </si>
  <si>
    <t>Demontáž kolejnicového lanového propojení z betonových pražců</t>
  </si>
  <si>
    <t>78</t>
  </si>
  <si>
    <t>7594205040</t>
  </si>
  <si>
    <t>Montáž tlumivky symetrizační</t>
  </si>
  <si>
    <t>80</t>
  </si>
  <si>
    <t>41</t>
  </si>
  <si>
    <t>7598015085</t>
  </si>
  <si>
    <t>Přeměření izolačního stavu kabelu úložného 10 žil</t>
  </si>
  <si>
    <t>82</t>
  </si>
  <si>
    <t>7598095065</t>
  </si>
  <si>
    <t>Přezkoušení a regulace napájecího obvodu za 1 napájecí sběrnici - kontrola zapojení, regulace a přezkoušení sběrnice</t>
  </si>
  <si>
    <t>84</t>
  </si>
  <si>
    <t>43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</si>
  <si>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</si>
  <si>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</t>
  </si>
  <si>
    <t>86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</si>
  <si>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</si>
  <si>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</si>
  <si>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</si>
  <si>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88</t>
  </si>
  <si>
    <t>45</t>
  </si>
  <si>
    <t>7598095005</t>
  </si>
  <si>
    <t>Změření zemního odporu</t>
  </si>
  <si>
    <t>90</t>
  </si>
  <si>
    <t>7598095010</t>
  </si>
  <si>
    <t>Změření vodivosti kolejového lože</t>
  </si>
  <si>
    <t>92</t>
  </si>
  <si>
    <t>47</t>
  </si>
  <si>
    <t>7598095390</t>
  </si>
  <si>
    <t>Příprava ke komplexním zkouškám za 1 jízdní cestu do 30 výhybek - oživení, seřízení a nastavení zařízení s ohledem na postup jeho uvádění do provozu</t>
  </si>
  <si>
    <t>94</t>
  </si>
  <si>
    <t>7598095160</t>
  </si>
  <si>
    <t>Přezkoušení a regulace obvodů elektromagnetického zámku - kontrola zapojení, provedení příslušných měření, nastavení parametrů, přezkoušení funkce</t>
  </si>
  <si>
    <t>96</t>
  </si>
  <si>
    <t>49</t>
  </si>
  <si>
    <t>7598095165</t>
  </si>
  <si>
    <t>Přezkoušení a regulace obvodů řadiče pomocného stavědla - kontrola zapojení, provedení příslušných měření, nastavení parametrů, přezkoušení funkce</t>
  </si>
  <si>
    <t>98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</si>
  <si>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</si>
  <si>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</t>
  </si>
  <si>
    <t>100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</si>
  <si>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</si>
  <si>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51</t>
  </si>
  <si>
    <t>7598095663</t>
  </si>
  <si>
    <t>Vyhotovení revizní správy kabelová přípojka - vykonání prohlídky a  zkoušky pro napájení elektrického zařízení včetně vyhotovení revizní zprávy podle vyhl. 100/1995 Sb. a norem ČSN</t>
  </si>
  <si>
    <t>102</t>
  </si>
  <si>
    <t>7598095615</t>
  </si>
  <si>
    <t>Vyhotovení revizní správy SZZ elektromechanické do 10 přestavníků - vykonání prohlídky a  zkoušky pro napájení elektrického zařízení včetně vyhotovení revizní zprávy podle vyhl. 100/1995 Sb. a norem ČSN</t>
  </si>
  <si>
    <t>104</t>
  </si>
  <si>
    <t>53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</si>
  <si>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</si>
  <si>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</t>
  </si>
  <si>
    <t>106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</si>
  <si>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</si>
  <si>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55</t>
  </si>
  <si>
    <t>7499151010</t>
  </si>
  <si>
    <t>Dokončovací práce na elektrickém zařízení</t>
  </si>
  <si>
    <t>hod</t>
  </si>
  <si>
    <t>110</t>
  </si>
  <si>
    <t>R1</t>
  </si>
  <si>
    <t>Cestovné - služební automobil dodávkový</t>
  </si>
  <si>
    <t>km</t>
  </si>
  <si>
    <t>R-položka</t>
  </si>
  <si>
    <t>112</t>
  </si>
  <si>
    <t>SO 01 - Železniční svršek</t>
  </si>
  <si>
    <t xml:space="preserve">    D2 - Práce</t>
  </si>
  <si>
    <t xml:space="preserve">      D3 - Doprava</t>
  </si>
  <si>
    <t xml:space="preserve">        D4 - Poplatky</t>
  </si>
  <si>
    <t>5955101000</t>
  </si>
  <si>
    <t>Kamenivo drcené štěrk frakce 31,5/63 třídy BI</t>
  </si>
  <si>
    <t>t</t>
  </si>
  <si>
    <t>VV</t>
  </si>
  <si>
    <t>((0,313*1893)+(70*4+72))*2,035</t>
  </si>
  <si>
    <t>Součet</t>
  </si>
  <si>
    <t>5955101030</t>
  </si>
  <si>
    <t>Kamenivo drcené drť frakce 8/16</t>
  </si>
  <si>
    <t>((167+125+31+92+61+34+66+66)*0,35)*1,85</t>
  </si>
  <si>
    <t>5955101085</t>
  </si>
  <si>
    <t>Kamenivo drcené recyklované drť frakce 4/16</t>
  </si>
  <si>
    <t>((167+125+31+92+61+34+66+67)*1,3*0,05)*1,85</t>
  </si>
  <si>
    <t>5956101020</t>
  </si>
  <si>
    <t>Pražec dřevěný příčný vystrojený   dub 2600x260x160 mm</t>
  </si>
  <si>
    <t>5956116000</t>
  </si>
  <si>
    <t>Pražce dřevěné výhybkové dub skupina 3 160x260</t>
  </si>
  <si>
    <t>m3</t>
  </si>
  <si>
    <t>4*8+1*8,5</t>
  </si>
  <si>
    <t>5956119015</t>
  </si>
  <si>
    <t>Pražec dřevěný výhybkový dub skupina 3 2500x260x160</t>
  </si>
  <si>
    <t>5956119110</t>
  </si>
  <si>
    <t>Pražec dřevěný výhybkový dub skupina 3 4400x260x160</t>
  </si>
  <si>
    <t>5956119115</t>
  </si>
  <si>
    <t>Pražec dřevěný výhybkový dub skupina 3 4500x260x160</t>
  </si>
  <si>
    <t>5956119120</t>
  </si>
  <si>
    <t>Pražec dřevěný výhybkový dub skupina 3 4600x260x160</t>
  </si>
  <si>
    <t>5957110020</t>
  </si>
  <si>
    <t>Kolejnice tv. R 65, třídy R260</t>
  </si>
  <si>
    <t>Kolejnice tv. R 65, třídy R260 - dodávka SŽDC</t>
  </si>
  <si>
    <t>5957113005</t>
  </si>
  <si>
    <t>Kolejnice přechodové tv. R65/49 levá</t>
  </si>
  <si>
    <t>5957113010</t>
  </si>
  <si>
    <t>Kolejnice přechodové tv. R65/49 pravá</t>
  </si>
  <si>
    <t>5957128007</t>
  </si>
  <si>
    <t>Lepený izolovaný styk tv. R65 s tepelně zpracovanou hlavou délky 3,56 m</t>
  </si>
  <si>
    <t>5957128040</t>
  </si>
  <si>
    <t>Lepený izolovaný styk tv. R65 s tepelně zpracovanou hlavou délky 4,20 m</t>
  </si>
  <si>
    <t>5957128080</t>
  </si>
  <si>
    <t>Lepený izolovaný styk tv. R65 s tepelně zpracovanou hlavou délky 5,00 m</t>
  </si>
  <si>
    <t>5957134007</t>
  </si>
  <si>
    <t>Lepený izolovaný styk tv. S49 s tepelně zpracovanou hlavou délky 3,56 m</t>
  </si>
  <si>
    <t>5958128005</t>
  </si>
  <si>
    <t>Komplety Skl 24 (šroub RS 0, matice M 22, podložka Uls 6)</t>
  </si>
  <si>
    <t>159*4</t>
  </si>
  <si>
    <t>5958128010</t>
  </si>
  <si>
    <t>Komplety ŽS 4 (šroub RS 1, matice M 24, podložka Fe6, svěrka ŽS4)</t>
  </si>
  <si>
    <t>224*4+((29+44)*4+30*8)+(4*19*8+22*8)</t>
  </si>
  <si>
    <t>5958134040</t>
  </si>
  <si>
    <t>Součásti upevňovací kroužek pružný dvojitý Fe 6</t>
  </si>
  <si>
    <t>(22*8*2+360)+4*(19*8*2+352)</t>
  </si>
  <si>
    <t>5958134075</t>
  </si>
  <si>
    <t>Součásti upevňovací vrtule R1(145)</t>
  </si>
  <si>
    <t>(22*8*2+40)+4*(19*8*2+56)</t>
  </si>
  <si>
    <t>5958134080</t>
  </si>
  <si>
    <t>Součásti upevňovací vrtule R2 (160)</t>
  </si>
  <si>
    <t>320+4*296</t>
  </si>
  <si>
    <t>5958140000</t>
  </si>
  <si>
    <t>Podkladnice žebrová tv. S4</t>
  </si>
  <si>
    <t>Podkladnice žebrová tv. S4  - dodávka SŽDC</t>
  </si>
  <si>
    <t>33/0,6*2</t>
  </si>
  <si>
    <t>5958140015</t>
  </si>
  <si>
    <t>Podkladnice žebrová tv. R4</t>
  </si>
  <si>
    <t>Podkladnice žebrová tv. R4  - dodávka SŽDC</t>
  </si>
  <si>
    <t>51,6/0,6*2</t>
  </si>
  <si>
    <t>5958158005</t>
  </si>
  <si>
    <t>Podložka pryžová pod patu kolejnice S49  183/126/6</t>
  </si>
  <si>
    <t>(168/0,6*2)+19*4</t>
  </si>
  <si>
    <t>5958158020</t>
  </si>
  <si>
    <t>Podložka pryžová pod patu kolejnice R65 183/151/6</t>
  </si>
  <si>
    <t>(132,6/0,6*2)+(22*4+3*19*4)</t>
  </si>
  <si>
    <t>5958158070</t>
  </si>
  <si>
    <t>Podložka polyetylenová pod podkladnici 380/160/2 (S4, R4)</t>
  </si>
  <si>
    <t>5958176000</t>
  </si>
  <si>
    <t>Penefolové  pásy folie 30x1x0,002</t>
  </si>
  <si>
    <t>5*10</t>
  </si>
  <si>
    <t>5960101010</t>
  </si>
  <si>
    <t>Pražcové kotvy TDHB pro pražec betonový SB 6</t>
  </si>
  <si>
    <t>5961170030</t>
  </si>
  <si>
    <t>Zádržná opěrka proti putování pro jazyk R65 R300 ohnutý</t>
  </si>
  <si>
    <t>5961170035</t>
  </si>
  <si>
    <t>Zádržná opěrka proti putování pro jazyk R65 R300 přímý</t>
  </si>
  <si>
    <t>5961170070</t>
  </si>
  <si>
    <t>Zádržná opěrka proti putování pro jazyk S49 R300 ohnutý</t>
  </si>
  <si>
    <t>5961170075</t>
  </si>
  <si>
    <t>Zádržná opěrka proti putování pro jazyk S49 R300 přímý</t>
  </si>
  <si>
    <t>5961170130</t>
  </si>
  <si>
    <t>Zádržná opěrka proti putování pro opornici R65 R300 ohnutou</t>
  </si>
  <si>
    <t>5961170135</t>
  </si>
  <si>
    <t>Zádržná opěrka proti putování pro opornici R65 R300 přímou</t>
  </si>
  <si>
    <t>5961170160</t>
  </si>
  <si>
    <t>Zádržná opěrka proti putování pro opornici S49 R300 ohnutou</t>
  </si>
  <si>
    <t>5961170165</t>
  </si>
  <si>
    <t>Zádržná opěrka proti putování pro opornici S49 R300 přímou</t>
  </si>
  <si>
    <t>5962104005</t>
  </si>
  <si>
    <t>Hranice námezník betonový vč. Nátěru</t>
  </si>
  <si>
    <t>5956213040</t>
  </si>
  <si>
    <t>Pražec betonový příčný vystrojený  užitý SB6</t>
  </si>
  <si>
    <t>Pražec betonový příčný vystrojený  užitý SB6 - dodávka SŽDC</t>
  </si>
  <si>
    <t>5957201005</t>
  </si>
  <si>
    <t>Kolejnice užité tv. R65</t>
  </si>
  <si>
    <t>Kolejnice užité tv. R65 - dodávka SŽDC</t>
  </si>
  <si>
    <t>5961134020</t>
  </si>
  <si>
    <t>Srdcovka jednoduchá JR65 1:11-300 pravá</t>
  </si>
  <si>
    <t>Srdcovka jednoduchá JR65 1:11-300 pravá - dodávka SŽDC</t>
  </si>
  <si>
    <t>5961227020</t>
  </si>
  <si>
    <t>Výhybka jednoduchá užitá kompletní ocelové součásti JR65 1: 11-300 pravá</t>
  </si>
  <si>
    <t>Výhybka jednoduchá užitá kompletní ocelové součásti JR65 1: 11-300 pravá  - dodávka SŽDC</t>
  </si>
  <si>
    <t>5961227010</t>
  </si>
  <si>
    <t>Výhybka jednoduchá užitá kompletní ocelové součásti JR65 1: 9-300 pravá</t>
  </si>
  <si>
    <t>Výhybka jednoduchá užitá kompletní ocelové součásti JR65 1: 9-300 pravá  - dodávka SŽDC</t>
  </si>
  <si>
    <t>5961227015</t>
  </si>
  <si>
    <t>Výhybka jednoduchá užitá kompletní ocelové součásti JR65 1: 9-300 levá</t>
  </si>
  <si>
    <t>Výhybka jednoduchá užitá kompletní ocelové součásti JR65 1: 9-300 levá  - dodávka SŽDC</t>
  </si>
  <si>
    <t>5961240050</t>
  </si>
  <si>
    <t>Výhybka jednoduchá užitá kompletní ocelové součásti JS49 1: 9-300 pravá</t>
  </si>
  <si>
    <t>Výhybka jednoduchá užitá kompletní ocelové součásti JS49 1: 9-300 pravá  - dodávka SŽDC</t>
  </si>
  <si>
    <t>5962119010</t>
  </si>
  <si>
    <t>Zajištění PPK konzolová značka</t>
  </si>
  <si>
    <t>5962119020</t>
  </si>
  <si>
    <t>Zajištění PPK štítek konzolové a hřebové značky</t>
  </si>
  <si>
    <t>Práce</t>
  </si>
  <si>
    <t>5905023020</t>
  </si>
  <si>
    <t>Úprava povrchu stezky rozprostřením štěrkodrtě přes 3 do 5 cm</t>
  </si>
  <si>
    <t>m2</t>
  </si>
  <si>
    <t>(167+125+31+92+61+34+66+67)*1,3</t>
  </si>
  <si>
    <t>5905025110</t>
  </si>
  <si>
    <t>Doplnění stezky štěrkodrtí souvislé</t>
  </si>
  <si>
    <t>5905050030</t>
  </si>
  <si>
    <t>Souvislá výměna KL se snesením KR koleje pražce dřevěné rozdělení "u"</t>
  </si>
  <si>
    <t>0,03+0,012+0,044+0,047+0,076+0,049+0,015+0,027+0,013</t>
  </si>
  <si>
    <t>5905050210</t>
  </si>
  <si>
    <t>Souvislá výměna KL se snesením KR výhybky pražce dřevěné.</t>
  </si>
  <si>
    <t>50*5</t>
  </si>
  <si>
    <t>5905105030</t>
  </si>
  <si>
    <t>Doplnění KL kamenivem souvisle strojně v koleji</t>
  </si>
  <si>
    <t>0,313*1893+(167+125+31+92+61+34+66+66)*0,35</t>
  </si>
  <si>
    <t>5905105040</t>
  </si>
  <si>
    <t>Doplnění KL kamenivem souvisle strojně ve výhybce</t>
  </si>
  <si>
    <t>70*4+72</t>
  </si>
  <si>
    <t>5905110010</t>
  </si>
  <si>
    <t>Snížení KL pod patou kolejnice v koleji</t>
  </si>
  <si>
    <t>5905110020</t>
  </si>
  <si>
    <t>Snížení KL pod patou kolejnice ve výhybce</t>
  </si>
  <si>
    <t>108</t>
  </si>
  <si>
    <t>5906030020</t>
  </si>
  <si>
    <t>Ojedinělá výměna pražce současně s výměnou nebo čištěním KL pražec dřevěný příčný vystrojený</t>
  </si>
  <si>
    <t>14+3</t>
  </si>
  <si>
    <t>5906030050</t>
  </si>
  <si>
    <t>Ojedinělá výměna pražce současně s výměnou nebo čištěním KL pražec dřevěný výhybkový délky přes 4 do 5 m</t>
  </si>
  <si>
    <t>57</t>
  </si>
  <si>
    <t>5906035120</t>
  </si>
  <si>
    <t>Souvislá výměna pražců současně s výměnou nebo čištěním KL pražce betonové příčné vystrojené</t>
  </si>
  <si>
    <t>114</t>
  </si>
  <si>
    <t>5906050010</t>
  </si>
  <si>
    <t>Příplatek za obtížnost ruční výměny pražce dřevěný za betonový</t>
  </si>
  <si>
    <t>116</t>
  </si>
  <si>
    <t>59</t>
  </si>
  <si>
    <t>5906055030</t>
  </si>
  <si>
    <t>Příplatek za současnou výměnu pražce s podkladnicovým upevněním a kompletů, pryžových a polyetylenových podložek</t>
  </si>
  <si>
    <t>118</t>
  </si>
  <si>
    <t>5906060010</t>
  </si>
  <si>
    <t>Vrtání pražce dřevěného do 8 otvorů</t>
  </si>
  <si>
    <t>120</t>
  </si>
  <si>
    <t>61</t>
  </si>
  <si>
    <t>5906060020</t>
  </si>
  <si>
    <t>Vrtání pražce dřevěného přes 8 otvorů</t>
  </si>
  <si>
    <t>122</t>
  </si>
  <si>
    <t>5906080015</t>
  </si>
  <si>
    <t>Vystrojení pražce dřevěného s podkladnicovým upevněním čtyři vrtule</t>
  </si>
  <si>
    <t>úl.pl.</t>
  </si>
  <si>
    <t>124</t>
  </si>
  <si>
    <t>63</t>
  </si>
  <si>
    <t>5906140090</t>
  </si>
  <si>
    <t>Demontáž kolejového roštu koleje v ose koleje pražce dřevěné tv. S49 rozdělení "u"</t>
  </si>
  <si>
    <t>126</t>
  </si>
  <si>
    <t>5906130160</t>
  </si>
  <si>
    <t>Montáž kolejového roštu v ose koleje pražce dřevěné vystrojené tv. R65 rozdělení "u"</t>
  </si>
  <si>
    <t>128</t>
  </si>
  <si>
    <t>65</t>
  </si>
  <si>
    <t>5906130370</t>
  </si>
  <si>
    <t>Montáž kolejového roštu v ose koleje pražce betonové vystrojené tv. R65 rozdělení "u"</t>
  </si>
  <si>
    <t>130</t>
  </si>
  <si>
    <t>5907010050</t>
  </si>
  <si>
    <t>Výměna LISŮ tv. R65 rozdělení "u"</t>
  </si>
  <si>
    <t>132</t>
  </si>
  <si>
    <t>67</t>
  </si>
  <si>
    <t>5907010090</t>
  </si>
  <si>
    <t>Výměna LISŮ tv. S49 rozdělení "u"</t>
  </si>
  <si>
    <t>134</t>
  </si>
  <si>
    <t>5907050020</t>
  </si>
  <si>
    <t>Dělení kolejnic řezáním nebo rozbroušením tv. S49</t>
  </si>
  <si>
    <t>136</t>
  </si>
  <si>
    <t>5*2+9*2+3*2+8*2+5*2+2</t>
  </si>
  <si>
    <t>69</t>
  </si>
  <si>
    <t>5909030010</t>
  </si>
  <si>
    <t>Následná úprava GPK koleje směrové a výškové uspořádání pražce dřevěné nebo ocelové</t>
  </si>
  <si>
    <t>138</t>
  </si>
  <si>
    <t>0,016+0,013+0,016+0,012+0,015+0,011</t>
  </si>
  <si>
    <t>5909030020</t>
  </si>
  <si>
    <t>Následná úprava GPK koleje směrové a výškové uspořádání pražce betonové</t>
  </si>
  <si>
    <t>140</t>
  </si>
  <si>
    <t>0,027+0,040+0,033+0,069+0,037+0,024</t>
  </si>
  <si>
    <t>71</t>
  </si>
  <si>
    <t>5909032010</t>
  </si>
  <si>
    <t>Přesná úprava GPK koleje směrové a výškové uspořádání pražce dřevěné nebo ocelové</t>
  </si>
  <si>
    <t>142</t>
  </si>
  <si>
    <t>0,017+0,02+0,053+3*0,02</t>
  </si>
  <si>
    <t>5909032020</t>
  </si>
  <si>
    <t>Přesná úprava GPK koleje směrové a výškové uspořádání pražce betonové</t>
  </si>
  <si>
    <t>144</t>
  </si>
  <si>
    <t>0,025+0,271+3*0,05</t>
  </si>
  <si>
    <t>73</t>
  </si>
  <si>
    <t>5909040010</t>
  </si>
  <si>
    <t>Následná úprava GPK výhybky směrové a výškové uspořádání pražce dřevěné nebo ocelové</t>
  </si>
  <si>
    <t>146</t>
  </si>
  <si>
    <t>5909050010</t>
  </si>
  <si>
    <t>Stabilizace kolejového lože koleje nově zřízeného nebo čistého</t>
  </si>
  <si>
    <t>148</t>
  </si>
  <si>
    <t>75</t>
  </si>
  <si>
    <t>5909050030</t>
  </si>
  <si>
    <t>Stabilizace kolejového lože výhybky nově zřízeného nebo čistého</t>
  </si>
  <si>
    <t>150</t>
  </si>
  <si>
    <t>5910131030</t>
  </si>
  <si>
    <t>Montáž zádržné opěrky na jazyk i opornici</t>
  </si>
  <si>
    <t>pár</t>
  </si>
  <si>
    <t>152</t>
  </si>
  <si>
    <t>77</t>
  </si>
  <si>
    <t>5907055030</t>
  </si>
  <si>
    <t>Vrtání kolejnic otvor o průměru přes 23 mm</t>
  </si>
  <si>
    <t>154</t>
  </si>
  <si>
    <t>5910136010</t>
  </si>
  <si>
    <t>Montáž pražcové kotvy v koleji</t>
  </si>
  <si>
    <t>156</t>
  </si>
  <si>
    <t>79</t>
  </si>
  <si>
    <t>5911313010</t>
  </si>
  <si>
    <t>Seřízení hákového závěru výhybky jednoduché jednozávěrové soustavy R65</t>
  </si>
  <si>
    <t>158</t>
  </si>
  <si>
    <t>5911313020</t>
  </si>
  <si>
    <t>Seřízení hákového závěru výhybky jednoduché jednozávěrové soustavy S49</t>
  </si>
  <si>
    <t>160</t>
  </si>
  <si>
    <t>81</t>
  </si>
  <si>
    <t>5911629030</t>
  </si>
  <si>
    <t>Montáž jednoduché výhybky na úložišti dřevěné pražce soustavy R65</t>
  </si>
  <si>
    <t>162</t>
  </si>
  <si>
    <t>33,6+3*33,2</t>
  </si>
  <si>
    <t>5911629040</t>
  </si>
  <si>
    <t>Montáž jednoduché výhybky na úložišti dřevěné pražce soustavy S49</t>
  </si>
  <si>
    <t>164</t>
  </si>
  <si>
    <t>33,2</t>
  </si>
  <si>
    <t>83</t>
  </si>
  <si>
    <t>5911655040</t>
  </si>
  <si>
    <t>Demontáž jednoduché výhybky na úložišti dřevěné pražce soustavy S49</t>
  </si>
  <si>
    <t>166</t>
  </si>
  <si>
    <t>2*33,6+2*33,2</t>
  </si>
  <si>
    <t>5911655050</t>
  </si>
  <si>
    <t>Demontáž jednoduché výhybky na úložišti dřevěné pražce soustavy T</t>
  </si>
  <si>
    <t>168</t>
  </si>
  <si>
    <t>85</t>
  </si>
  <si>
    <t>5912075020</t>
  </si>
  <si>
    <t>Demontáž magnetických bodů pro měřicí vůz (MV)</t>
  </si>
  <si>
    <t>170</t>
  </si>
  <si>
    <t>5912080020</t>
  </si>
  <si>
    <t>Montáž magnetických bodů pro měřicí vůz (MV)</t>
  </si>
  <si>
    <t>172</t>
  </si>
  <si>
    <t>87</t>
  </si>
  <si>
    <t>5999010010</t>
  </si>
  <si>
    <t>Vyjmutí a snesení konstrukcí nebo dílů hmotnosti do 10 t</t>
  </si>
  <si>
    <t>174</t>
  </si>
  <si>
    <t>9+2*11,4+2*11,6</t>
  </si>
  <si>
    <t>5999015010</t>
  </si>
  <si>
    <t>Vložení konstrukcí nebo dílů hmotnosti do 10 t</t>
  </si>
  <si>
    <t>176</t>
  </si>
  <si>
    <t>11,4+3*14,4+14,49</t>
  </si>
  <si>
    <t>89</t>
  </si>
  <si>
    <t>5912023010</t>
  </si>
  <si>
    <t>Demontáž návěstidla uloženého ve stezce námezníku</t>
  </si>
  <si>
    <t>178</t>
  </si>
  <si>
    <t>5912037010</t>
  </si>
  <si>
    <t>Montáž návěstidla uloženého ve stezce námezníku</t>
  </si>
  <si>
    <t>180</t>
  </si>
  <si>
    <t>91</t>
  </si>
  <si>
    <t>5910035020</t>
  </si>
  <si>
    <t>Dosažení dovolené upínací teploty v BK prodloužením kolejnicového pásu v koleji tv. R65</t>
  </si>
  <si>
    <t>svar</t>
  </si>
  <si>
    <t>182</t>
  </si>
  <si>
    <t>6*2</t>
  </si>
  <si>
    <t>5910035120</t>
  </si>
  <si>
    <t>Dosažení dovolené upínací teploty v BK prodloužením kolejnicového pásu ve výhybce tv. R65</t>
  </si>
  <si>
    <t>184</t>
  </si>
  <si>
    <t>3*4*2</t>
  </si>
  <si>
    <t>93</t>
  </si>
  <si>
    <t>5910035130</t>
  </si>
  <si>
    <t>Dosažení dovolené upínací teploty v BK prodloužením kolejnicového pásu ve výhybce tv. S49</t>
  </si>
  <si>
    <t>186</t>
  </si>
  <si>
    <t>3*2</t>
  </si>
  <si>
    <t>5910040330</t>
  </si>
  <si>
    <t>Umožnění volné dilatace kolejnice demontáž upevňovadel s osazením kluzných podložek rozdělení pražců "u"</t>
  </si>
  <si>
    <t>188</t>
  </si>
  <si>
    <t>(30+12+44+47+76+49+15+27+13)+400</t>
  </si>
  <si>
    <t>95</t>
  </si>
  <si>
    <t>5910040430</t>
  </si>
  <si>
    <t>Umožnění volné dilatace kolejnice montáž upevňovadel s odstraněním kluzných podložek rozdělení pražců "u"</t>
  </si>
  <si>
    <t>190</t>
  </si>
  <si>
    <t>5910050010</t>
  </si>
  <si>
    <t>Umožnění volné dilatace dílů výhybek demontáž upevňovadel výhybka I. Generace</t>
  </si>
  <si>
    <t>192</t>
  </si>
  <si>
    <t>97</t>
  </si>
  <si>
    <t>5910050110</t>
  </si>
  <si>
    <t>Umožnění volné dilatace dílů výhybek montáž upevňovadel výhybka I. Generace</t>
  </si>
  <si>
    <t>194</t>
  </si>
  <si>
    <t>5910020120</t>
  </si>
  <si>
    <t>Svařování kolejnic termitem plný předehřev standardní spára svar jednotlivý tv. R65</t>
  </si>
  <si>
    <t>196</t>
  </si>
  <si>
    <t>3*4*2+6*2+9*2+2</t>
  </si>
  <si>
    <t>99</t>
  </si>
  <si>
    <t>5910020130</t>
  </si>
  <si>
    <t>Svařování kolejnic termitem plný předehřev standardní spára svar jednotlivý tv. S49</t>
  </si>
  <si>
    <t>198</t>
  </si>
  <si>
    <t>3*2+2*2</t>
  </si>
  <si>
    <t>5912065010</t>
  </si>
  <si>
    <t>Montáž zajišťovací značky samostatné konzolové</t>
  </si>
  <si>
    <t>200</t>
  </si>
  <si>
    <t>101</t>
  </si>
  <si>
    <t>7592005120</t>
  </si>
  <si>
    <t>Montáž informačního bodu MIB 6 - uložení a připevnění na určené místo, seřízení, přezkoušení</t>
  </si>
  <si>
    <t>202</t>
  </si>
  <si>
    <t>7592007120</t>
  </si>
  <si>
    <t>Demontáž informačního bodu MIB 6</t>
  </si>
  <si>
    <t>204</t>
  </si>
  <si>
    <t>D3</t>
  </si>
  <si>
    <t>Doprava</t>
  </si>
  <si>
    <t>103</t>
  </si>
  <si>
    <t>9902100300</t>
  </si>
  <si>
    <t>Doprava mechanizací přes 3,5 t sypanin do 30 km</t>
  </si>
  <si>
    <t>206</t>
  </si>
  <si>
    <t>((0,313*1893)+(70*4+72))*1,808+((167+125+31+92+61+34+66+66)*0,35)*1,808</t>
  </si>
  <si>
    <t>9902200100</t>
  </si>
  <si>
    <t>Doprava objemnějšího kusového materiálu do 10 km</t>
  </si>
  <si>
    <t>208</t>
  </si>
  <si>
    <t>105</t>
  </si>
  <si>
    <t>9902201000</t>
  </si>
  <si>
    <t>Doprava objemnějšího kusového materiálu do 250 km</t>
  </si>
  <si>
    <t>210</t>
  </si>
  <si>
    <t>9902200700</t>
  </si>
  <si>
    <t>Doprava objemnějšího kusového materiálu do 100 km</t>
  </si>
  <si>
    <t>212</t>
  </si>
  <si>
    <t>(12,46+38,68+2,87+0,87+2,67+1,82)+2,72+0,71+(0,3+0,95+0,86)+(0,094+1,53)+(0,11+0,16+0,03+0,05)+0,56</t>
  </si>
  <si>
    <t>107</t>
  </si>
  <si>
    <t>9902200800</t>
  </si>
  <si>
    <t>Doprava objemnějšího kusového materiálu do 150 km</t>
  </si>
  <si>
    <t>214</t>
  </si>
  <si>
    <t>4,97+0,64+0,74+1,78+3,75*2</t>
  </si>
  <si>
    <t>109</t>
  </si>
  <si>
    <t>9902201100</t>
  </si>
  <si>
    <t>Doprava objemnějšího kusového materiálu do 300 km</t>
  </si>
  <si>
    <t>218</t>
  </si>
  <si>
    <t>14,4*2</t>
  </si>
  <si>
    <t>9902200900</t>
  </si>
  <si>
    <t>Doprava objemnějšího kusového materiálu do 200 km</t>
  </si>
  <si>
    <t>220</t>
  </si>
  <si>
    <t>14,4</t>
  </si>
  <si>
    <t>9902900200</t>
  </si>
  <si>
    <t>Naložení objemnějšího kusového materiálu, vybouraných hmot</t>
  </si>
  <si>
    <t>224</t>
  </si>
  <si>
    <t>113</t>
  </si>
  <si>
    <t>9902200400</t>
  </si>
  <si>
    <t>Doprava objemnějšího kusového materiálu do 40 km</t>
  </si>
  <si>
    <t>226</t>
  </si>
  <si>
    <t>7,8</t>
  </si>
  <si>
    <t>9902100600</t>
  </si>
  <si>
    <t>Doprava mechanizací přes 3,5 t sypanin do 80 km</t>
  </si>
  <si>
    <t>228</t>
  </si>
  <si>
    <t>1922,076+415,695+77,321</t>
  </si>
  <si>
    <t>115</t>
  </si>
  <si>
    <t>9903200100</t>
  </si>
  <si>
    <t>Přeprava mechanizace na místo prováděných pracío hmotnosti přes 12 t přes 50 do 100 km</t>
  </si>
  <si>
    <t>230</t>
  </si>
  <si>
    <t>9903200200</t>
  </si>
  <si>
    <t>Přeprava mechanizace na místo prováděných pracío hmotnosti přes 12 t přes do 200 km</t>
  </si>
  <si>
    <t>232</t>
  </si>
  <si>
    <t>D4</t>
  </si>
  <si>
    <t>Poplatky</t>
  </si>
  <si>
    <t>117</t>
  </si>
  <si>
    <t>9909000100</t>
  </si>
  <si>
    <t>Poplatky za uložení suti nebo hmot na oficiálnískládku</t>
  </si>
  <si>
    <t>234</t>
  </si>
  <si>
    <t>990900300</t>
  </si>
  <si>
    <t>Poplatek za likvidaci dřevěných kolejnicových podpor</t>
  </si>
  <si>
    <t>236</t>
  </si>
  <si>
    <t>119</t>
  </si>
  <si>
    <t>990900400</t>
  </si>
  <si>
    <t>Poplatek za likvidaci plastových součástí</t>
  </si>
  <si>
    <t>238</t>
  </si>
  <si>
    <t>(0,00018+0,00009)*4*(116+63+114)/0,6</t>
  </si>
  <si>
    <t>9909000200</t>
  </si>
  <si>
    <t>Poplatek za uložení nebezpečného odpadu na oficiální skládku</t>
  </si>
  <si>
    <t>240</t>
  </si>
  <si>
    <t>SO 02 - Trakční vedení</t>
  </si>
  <si>
    <t>7497100020</t>
  </si>
  <si>
    <t>Základy trakčního vedení Hloubený základ TV - materiál</t>
  </si>
  <si>
    <t>7497100080</t>
  </si>
  <si>
    <t>Základy trakčního vedení Svorníkový koš pro základ TV</t>
  </si>
  <si>
    <t>7497200110</t>
  </si>
  <si>
    <t>Stožáry trakčního vedení Stožár TV  -  typ  ( TS,TSI 219 ) do 10m     vč. uzavíracího nátěru</t>
  </si>
  <si>
    <t>7497300240</t>
  </si>
  <si>
    <t>Vodiče trakčního vedení Křížení sestav</t>
  </si>
  <si>
    <t>7497300260</t>
  </si>
  <si>
    <t>Vodiče trakčního vedení Věšák troleje pohyblivý s proměnnou délkou</t>
  </si>
  <si>
    <t>7497300270</t>
  </si>
  <si>
    <t>Vodiče trakčního vedení Proudová propojení</t>
  </si>
  <si>
    <t>7497300280</t>
  </si>
  <si>
    <t>Vodiče trakčního vedení Spojka  2  lan    nebo    TR + lana</t>
  </si>
  <si>
    <t>7497300290</t>
  </si>
  <si>
    <t>Vodiče trakčního vedení Izolovaná spojka troleje</t>
  </si>
  <si>
    <t>7497300300</t>
  </si>
  <si>
    <t>Vodiče trakčního vedení Sjízdná spojka troleje</t>
  </si>
  <si>
    <t>7497300310</t>
  </si>
  <si>
    <t>Vodiče trakčního vedení Dělič v troleji vč. tabulky</t>
  </si>
  <si>
    <t>7497300410</t>
  </si>
  <si>
    <t>Vodiče trakčního vedení Odtah TR a NL</t>
  </si>
  <si>
    <t>7497300470</t>
  </si>
  <si>
    <t>Vodiče trakčního vedení Pevné kotvení dvou lan 50-70 mm2 na T</t>
  </si>
  <si>
    <t>7497300510</t>
  </si>
  <si>
    <t>Vodiče trakčního vedení Vložená izolace v podélných a příčných polích</t>
  </si>
  <si>
    <t>7497300540</t>
  </si>
  <si>
    <t>Vodiče trakčního vedení lano 50 mm2 Bz (např. lano nosné, směrové, příčné, pevných bodů, odtahů)</t>
  </si>
  <si>
    <t>7497300860</t>
  </si>
  <si>
    <t>Vodiče trakčního vedení Trolejový drát  100 mm2 Cu</t>
  </si>
  <si>
    <t>7497302250</t>
  </si>
  <si>
    <t>Vodiče trakčního vedení Výstražné tabulky na stožáru T, P, BP, DS</t>
  </si>
  <si>
    <t>7497302260</t>
  </si>
  <si>
    <t>Vodiče trakčního vedení Tabulka číslování stožárů a pohonů odpojovačů 1 - 3 znaky</t>
  </si>
  <si>
    <t>7499700390</t>
  </si>
  <si>
    <t>Nátěry trakčního vedení Barva a řed. pro bezpečnostní černožluté pruhy na podpěře TV</t>
  </si>
  <si>
    <t>7499700400</t>
  </si>
  <si>
    <t>Nátěry trakčního vedení Barva a řed. pro bezpečnostní bíločervený pruh na podpěře TV</t>
  </si>
  <si>
    <t>7497251015</t>
  </si>
  <si>
    <t>Montáž stožárů trakčního vedení výšky do 14 m, typ TS, TSI, TBS, TBSI - včetně konečné regulace po zatížení</t>
  </si>
  <si>
    <t>7497350045</t>
  </si>
  <si>
    <t>Montáž držáku bočního</t>
  </si>
  <si>
    <t>7497350100</t>
  </si>
  <si>
    <t>Montáž závěsu lana na bráně (táhlem, bez táhla)</t>
  </si>
  <si>
    <t>7497350070</t>
  </si>
  <si>
    <t>Uvolnění a zpětná montáž troleje nebo nosného lana z ramene trakčního vedení, SIK, závěsu</t>
  </si>
  <si>
    <t>7497350215</t>
  </si>
  <si>
    <t>Demontáž a opětovná montáž přeponky nad výhybkou</t>
  </si>
  <si>
    <t>7497350190</t>
  </si>
  <si>
    <t>Montáž křížení sestav</t>
  </si>
  <si>
    <t>7497350200</t>
  </si>
  <si>
    <t>Montáž věšáku troleje</t>
  </si>
  <si>
    <t>7497350210</t>
  </si>
  <si>
    <t>Demontáž a opětovná montáž proudového propojení</t>
  </si>
  <si>
    <t>7497350230</t>
  </si>
  <si>
    <t>Montáž spojky - svorky dvou lan nebo troleje a lana</t>
  </si>
  <si>
    <t>7497350240</t>
  </si>
  <si>
    <t>Montáž spojky - svorky sjízdné trolejové</t>
  </si>
  <si>
    <t>7497350250</t>
  </si>
  <si>
    <t>Montáž děliče v troleji včetně tabulky</t>
  </si>
  <si>
    <t>7497350420</t>
  </si>
  <si>
    <t>Vložení izolace v podélných a příčných polích</t>
  </si>
  <si>
    <t>7497350430</t>
  </si>
  <si>
    <t>Tažení směrového, příčného lana do 120 mm2 Bz, Cu</t>
  </si>
  <si>
    <t>7497350710</t>
  </si>
  <si>
    <t>Tažení troleje do 150 mm2 Cu</t>
  </si>
  <si>
    <t>7497350720</t>
  </si>
  <si>
    <t>Výšková regulace troleje</t>
  </si>
  <si>
    <t>7497350730</t>
  </si>
  <si>
    <t>Montáž definitivní regulace pohyblivého kotvení troleje</t>
  </si>
  <si>
    <t>7497350732</t>
  </si>
  <si>
    <t>Montáž definitivní regulace pohyblivého kotvení nosného lana</t>
  </si>
  <si>
    <t>7497350750</t>
  </si>
  <si>
    <t>Zajištění kotvení nosného lana a troleje všech sestavení</t>
  </si>
  <si>
    <t>7497350760</t>
  </si>
  <si>
    <t>Zkouška trakčního vedení vlastností mechanických - prvotní zkouška dodaného zařízení podle TKP</t>
  </si>
  <si>
    <t>7497350765</t>
  </si>
  <si>
    <t>Zkouška trakčního vedení vlastností elektrických - prvotní zkouška dodaného zařízení podle TKP</t>
  </si>
  <si>
    <t>7497351770</t>
  </si>
  <si>
    <t>Montáž výstražných tabulek na stožáru T, P, BP, DS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</si>
  <si>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</si>
  <si>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</si>
  <si>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7497371010</t>
  </si>
  <si>
    <t>Demontáže zařízení trakčního vedení závěsu na bráně - demontáž stávajícího zařízení se všemi pomocnými doplňujícími úpravami</t>
  </si>
  <si>
    <t>7497371115</t>
  </si>
  <si>
    <t>Demontáže zařízení trakčního vedení troleje včetně nástavků stočení na buben - demontáž stávajícího zařízení se všemi pomocnými doplňujícími úpravami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</si>
  <si>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</si>
  <si>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</si>
  <si>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</si>
  <si>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Dokončovací práce na elektrickém zařízení - uvádění zařízení do provozu, drobné montážní práce v rozvaděčích, koordinaci se zhotoviteli souvisejících zařízení apod.</t>
  </si>
  <si>
    <t>7499251010</t>
  </si>
  <si>
    <t>Montáž bezpečnostní tabulky výstražné nebo označovací</t>
  </si>
  <si>
    <t>SO 03 - Ukolejnění kovových konstrukcí</t>
  </si>
  <si>
    <t>7497301980</t>
  </si>
  <si>
    <t>Vodiče trakčního vedení Ukolejnění s průrazkou T, P, 2T, BP, DS, OK   - 1 vodič</t>
  </si>
  <si>
    <t>7497302070</t>
  </si>
  <si>
    <t>Vodiče trakčního vedení Připojení trakční podpěry k zemnící tyči</t>
  </si>
  <si>
    <t>7497100140</t>
  </si>
  <si>
    <t>Základy trakčního vedení Uzemnění  stožáru TV</t>
  </si>
  <si>
    <t>7497351590</t>
  </si>
  <si>
    <t>Montáž ukolejnění s průrazkou T, P, 2T, BP, DS, OK - 1 vodič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</si>
  <si>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</si>
  <si>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</si>
  <si>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7497351840</t>
  </si>
  <si>
    <t>Zpracování KSU a TP pro účely zavedení do provozu za 100 m - při uvádění do provozu</t>
  </si>
  <si>
    <t>7498150515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</si>
  <si>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</si>
  <si>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</si>
  <si>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hof</t>
  </si>
  <si>
    <t>VON - Vedlejší a ostatní náklady</t>
  </si>
  <si>
    <t>VRN - Vedlejší a ostatní náklady</t>
  </si>
  <si>
    <t>VRN</t>
  </si>
  <si>
    <t>021211001</t>
  </si>
  <si>
    <t>Průzkumné práce pro opravy Doplňující laboratorní rozbor kontaminace zeminy nebo kol. lože</t>
  </si>
  <si>
    <t>022101001</t>
  </si>
  <si>
    <t>Geodetické práce</t>
  </si>
  <si>
    <t>Soubor</t>
  </si>
  <si>
    <t>022111001</t>
  </si>
  <si>
    <t>Geodetické práce Kontrola PPK při směrové a výškové úpravě koleje zaměřením APK trať jednokolejná</t>
  </si>
  <si>
    <t>022121001</t>
  </si>
  <si>
    <t>Geodetické práce Diagnostika technické infrastruktury Vytýčení trasy inženýrských sítí</t>
  </si>
  <si>
    <t>023113001</t>
  </si>
  <si>
    <t>Projektové práce Technický projekt zajištění PPK s optimalizací nivelety/osy koleje trať jednokolejná</t>
  </si>
  <si>
    <t>023131001</t>
  </si>
  <si>
    <t>Projektové práce Dokumentace skutečného provedení železničního svršku a spodku</t>
  </si>
  <si>
    <t>024101401</t>
  </si>
  <si>
    <t>Inženýrská činnost koordinační a kompletační činnost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</si>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</sst>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166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6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6" fontId="8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6" fontId="33" fillId="0" borderId="23" xfId="0" applyNumberFormat="1" applyFont="1" applyBorder="1" applyAlignment="1" applyProtection="1">
      <alignment vertical="center"/>
    </xf>
    <xf numFmtId="166" fontId="33" fillId="2" borderId="23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166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6" fontId="21" fillId="0" borderId="23" xfId="0" applyNumberFormat="1" applyFont="1" applyBorder="1" applyAlignment="1" applyProtection="1">
      <alignment vertical="center"/>
    </xf>
    <xf numFmtId="166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6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5" borderId="23" xfId="0" applyFont="1" applyFill="1" applyBorder="1" applyAlignment="1" applyProtection="1">
      <alignment horizontal="center"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166" fontId="11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6" fontId="11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pans="1:74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355" t="s">
        <v>13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3"/>
      <c r="AQ5" s="23"/>
      <c r="AR5" s="21"/>
      <c r="BE5" s="334" t="s">
        <v>14</v>
      </c>
      <c r="BS5" s="18" t="s">
        <v>6</v>
      </c>
    </row>
    <row r="6" spans="1:74" s="1" customFormat="1" ht="36.9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357" t="s">
        <v>16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3"/>
      <c r="AQ6" s="23"/>
      <c r="AR6" s="21"/>
      <c r="BE6" s="335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18</v>
      </c>
      <c r="AO7" s="23"/>
      <c r="AP7" s="23"/>
      <c r="AQ7" s="23"/>
      <c r="AR7" s="21"/>
      <c r="BE7" s="335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3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5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35"/>
      <c r="BS10" s="18" t="s">
        <v>6</v>
      </c>
    </row>
    <row r="11" spans="1:74" s="1" customFormat="1" ht="18.45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18</v>
      </c>
      <c r="AO11" s="23"/>
      <c r="AP11" s="23"/>
      <c r="AQ11" s="23"/>
      <c r="AR11" s="21"/>
      <c r="BE11" s="335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5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35"/>
      <c r="BS13" s="18" t="s">
        <v>6</v>
      </c>
    </row>
    <row r="14" spans="1:74" ht="13.2">
      <c r="B14" s="22"/>
      <c r="C14" s="23"/>
      <c r="D14" s="23"/>
      <c r="E14" s="358" t="s">
        <v>29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35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5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35"/>
      <c r="BS16" s="18" t="s">
        <v>4</v>
      </c>
    </row>
    <row r="17" spans="1:71" s="1" customFormat="1" ht="18.45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18</v>
      </c>
      <c r="AO17" s="23"/>
      <c r="AP17" s="23"/>
      <c r="AQ17" s="23"/>
      <c r="AR17" s="21"/>
      <c r="BE17" s="335"/>
      <c r="BS17" s="18" t="s">
        <v>31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5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35"/>
      <c r="BS19" s="18" t="s">
        <v>6</v>
      </c>
    </row>
    <row r="20" spans="1:71" s="1" customFormat="1" ht="18.45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18</v>
      </c>
      <c r="AO20" s="23"/>
      <c r="AP20" s="23"/>
      <c r="AQ20" s="23"/>
      <c r="AR20" s="21"/>
      <c r="BE20" s="335"/>
      <c r="BS20" s="18" t="s">
        <v>31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5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5"/>
    </row>
    <row r="23" spans="1:71" s="1" customFormat="1" ht="60" customHeight="1">
      <c r="B23" s="22"/>
      <c r="C23" s="23"/>
      <c r="D23" s="23"/>
      <c r="E23" s="360" t="s">
        <v>34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3"/>
      <c r="AP23" s="23"/>
      <c r="AQ23" s="23"/>
      <c r="AR23" s="21"/>
      <c r="BE23" s="335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5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5"/>
    </row>
    <row r="26" spans="1:71" s="2" customFormat="1" ht="25.95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7">
        <f>ROUND(AG54,15)</f>
        <v>0</v>
      </c>
      <c r="AL26" s="338"/>
      <c r="AM26" s="338"/>
      <c r="AN26" s="338"/>
      <c r="AO26" s="338"/>
      <c r="AP26" s="37"/>
      <c r="AQ26" s="37"/>
      <c r="AR26" s="40"/>
      <c r="BE26" s="335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5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1" t="s">
        <v>36</v>
      </c>
      <c r="M28" s="361"/>
      <c r="N28" s="361"/>
      <c r="O28" s="361"/>
      <c r="P28" s="361"/>
      <c r="Q28" s="37"/>
      <c r="R28" s="37"/>
      <c r="S28" s="37"/>
      <c r="T28" s="37"/>
      <c r="U28" s="37"/>
      <c r="V28" s="37"/>
      <c r="W28" s="361" t="s">
        <v>37</v>
      </c>
      <c r="X28" s="361"/>
      <c r="Y28" s="361"/>
      <c r="Z28" s="361"/>
      <c r="AA28" s="361"/>
      <c r="AB28" s="361"/>
      <c r="AC28" s="361"/>
      <c r="AD28" s="361"/>
      <c r="AE28" s="361"/>
      <c r="AF28" s="37"/>
      <c r="AG28" s="37"/>
      <c r="AH28" s="37"/>
      <c r="AI28" s="37"/>
      <c r="AJ28" s="37"/>
      <c r="AK28" s="361" t="s">
        <v>38</v>
      </c>
      <c r="AL28" s="361"/>
      <c r="AM28" s="361"/>
      <c r="AN28" s="361"/>
      <c r="AO28" s="361"/>
      <c r="AP28" s="37"/>
      <c r="AQ28" s="37"/>
      <c r="AR28" s="40"/>
      <c r="BE28" s="335"/>
    </row>
    <row r="29" spans="1:71" s="3" customFormat="1" ht="14.4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62">
        <v>0.21</v>
      </c>
      <c r="M29" s="333"/>
      <c r="N29" s="333"/>
      <c r="O29" s="333"/>
      <c r="P29" s="333"/>
      <c r="Q29" s="42"/>
      <c r="R29" s="42"/>
      <c r="S29" s="42"/>
      <c r="T29" s="42"/>
      <c r="U29" s="42"/>
      <c r="V29" s="42"/>
      <c r="W29" s="332">
        <f>ROUND(AZ54, 15)</f>
        <v>0</v>
      </c>
      <c r="X29" s="333"/>
      <c r="Y29" s="333"/>
      <c r="Z29" s="333"/>
      <c r="AA29" s="333"/>
      <c r="AB29" s="333"/>
      <c r="AC29" s="333"/>
      <c r="AD29" s="333"/>
      <c r="AE29" s="333"/>
      <c r="AF29" s="42"/>
      <c r="AG29" s="42"/>
      <c r="AH29" s="42"/>
      <c r="AI29" s="42"/>
      <c r="AJ29" s="42"/>
      <c r="AK29" s="332">
        <f>ROUND(AV54, 15)</f>
        <v>0</v>
      </c>
      <c r="AL29" s="333"/>
      <c r="AM29" s="333"/>
      <c r="AN29" s="333"/>
      <c r="AO29" s="333"/>
      <c r="AP29" s="42"/>
      <c r="AQ29" s="42"/>
      <c r="AR29" s="43"/>
      <c r="BE29" s="336"/>
    </row>
    <row r="30" spans="1:71" s="3" customFormat="1" ht="14.4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62">
        <v>0.15</v>
      </c>
      <c r="M30" s="333"/>
      <c r="N30" s="333"/>
      <c r="O30" s="333"/>
      <c r="P30" s="333"/>
      <c r="Q30" s="42"/>
      <c r="R30" s="42"/>
      <c r="S30" s="42"/>
      <c r="T30" s="42"/>
      <c r="U30" s="42"/>
      <c r="V30" s="42"/>
      <c r="W30" s="332">
        <f>ROUND(BA54, 15)</f>
        <v>0</v>
      </c>
      <c r="X30" s="333"/>
      <c r="Y30" s="333"/>
      <c r="Z30" s="333"/>
      <c r="AA30" s="333"/>
      <c r="AB30" s="333"/>
      <c r="AC30" s="333"/>
      <c r="AD30" s="333"/>
      <c r="AE30" s="333"/>
      <c r="AF30" s="42"/>
      <c r="AG30" s="42"/>
      <c r="AH30" s="42"/>
      <c r="AI30" s="42"/>
      <c r="AJ30" s="42"/>
      <c r="AK30" s="332">
        <f>ROUND(AW54, 15)</f>
        <v>0</v>
      </c>
      <c r="AL30" s="333"/>
      <c r="AM30" s="333"/>
      <c r="AN30" s="333"/>
      <c r="AO30" s="333"/>
      <c r="AP30" s="42"/>
      <c r="AQ30" s="42"/>
      <c r="AR30" s="43"/>
      <c r="BE30" s="336"/>
    </row>
    <row r="31" spans="1:71" s="3" customFormat="1" ht="14.4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62">
        <v>0.21</v>
      </c>
      <c r="M31" s="333"/>
      <c r="N31" s="333"/>
      <c r="O31" s="333"/>
      <c r="P31" s="333"/>
      <c r="Q31" s="42"/>
      <c r="R31" s="42"/>
      <c r="S31" s="42"/>
      <c r="T31" s="42"/>
      <c r="U31" s="42"/>
      <c r="V31" s="42"/>
      <c r="W31" s="332">
        <f>ROUND(BB54, 15)</f>
        <v>0</v>
      </c>
      <c r="X31" s="333"/>
      <c r="Y31" s="333"/>
      <c r="Z31" s="333"/>
      <c r="AA31" s="333"/>
      <c r="AB31" s="333"/>
      <c r="AC31" s="333"/>
      <c r="AD31" s="333"/>
      <c r="AE31" s="333"/>
      <c r="AF31" s="42"/>
      <c r="AG31" s="42"/>
      <c r="AH31" s="42"/>
      <c r="AI31" s="42"/>
      <c r="AJ31" s="42"/>
      <c r="AK31" s="332">
        <v>0</v>
      </c>
      <c r="AL31" s="333"/>
      <c r="AM31" s="333"/>
      <c r="AN31" s="333"/>
      <c r="AO31" s="333"/>
      <c r="AP31" s="42"/>
      <c r="AQ31" s="42"/>
      <c r="AR31" s="43"/>
      <c r="BE31" s="336"/>
    </row>
    <row r="32" spans="1:71" s="3" customFormat="1" ht="14.4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62">
        <v>0.15</v>
      </c>
      <c r="M32" s="333"/>
      <c r="N32" s="333"/>
      <c r="O32" s="333"/>
      <c r="P32" s="333"/>
      <c r="Q32" s="42"/>
      <c r="R32" s="42"/>
      <c r="S32" s="42"/>
      <c r="T32" s="42"/>
      <c r="U32" s="42"/>
      <c r="V32" s="42"/>
      <c r="W32" s="332">
        <f>ROUND(BC54, 15)</f>
        <v>0</v>
      </c>
      <c r="X32" s="333"/>
      <c r="Y32" s="333"/>
      <c r="Z32" s="333"/>
      <c r="AA32" s="333"/>
      <c r="AB32" s="333"/>
      <c r="AC32" s="333"/>
      <c r="AD32" s="333"/>
      <c r="AE32" s="333"/>
      <c r="AF32" s="42"/>
      <c r="AG32" s="42"/>
      <c r="AH32" s="42"/>
      <c r="AI32" s="42"/>
      <c r="AJ32" s="42"/>
      <c r="AK32" s="332">
        <v>0</v>
      </c>
      <c r="AL32" s="333"/>
      <c r="AM32" s="333"/>
      <c r="AN32" s="333"/>
      <c r="AO32" s="333"/>
      <c r="AP32" s="42"/>
      <c r="AQ32" s="42"/>
      <c r="AR32" s="43"/>
      <c r="BE32" s="336"/>
    </row>
    <row r="33" spans="1:57" s="3" customFormat="1" ht="14.4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62">
        <v>0</v>
      </c>
      <c r="M33" s="333"/>
      <c r="N33" s="333"/>
      <c r="O33" s="333"/>
      <c r="P33" s="333"/>
      <c r="Q33" s="42"/>
      <c r="R33" s="42"/>
      <c r="S33" s="42"/>
      <c r="T33" s="42"/>
      <c r="U33" s="42"/>
      <c r="V33" s="42"/>
      <c r="W33" s="332">
        <f>ROUND(BD54, 15)</f>
        <v>0</v>
      </c>
      <c r="X33" s="333"/>
      <c r="Y33" s="333"/>
      <c r="Z33" s="333"/>
      <c r="AA33" s="333"/>
      <c r="AB33" s="333"/>
      <c r="AC33" s="333"/>
      <c r="AD33" s="333"/>
      <c r="AE33" s="333"/>
      <c r="AF33" s="42"/>
      <c r="AG33" s="42"/>
      <c r="AH33" s="42"/>
      <c r="AI33" s="42"/>
      <c r="AJ33" s="42"/>
      <c r="AK33" s="332">
        <v>0</v>
      </c>
      <c r="AL33" s="333"/>
      <c r="AM33" s="333"/>
      <c r="AN33" s="333"/>
      <c r="AO33" s="333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39" t="s">
        <v>47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41">
        <f>SUM(AK26:AK33)</f>
        <v>0</v>
      </c>
      <c r="AL35" s="340"/>
      <c r="AM35" s="340"/>
      <c r="AN35" s="340"/>
      <c r="AO35" s="342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12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2019_8_13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15</v>
      </c>
      <c r="D45" s="57"/>
      <c r="E45" s="57"/>
      <c r="F45" s="57"/>
      <c r="G45" s="57"/>
      <c r="H45" s="57"/>
      <c r="I45" s="57"/>
      <c r="J45" s="57"/>
      <c r="K45" s="57"/>
      <c r="L45" s="352" t="str">
        <f>K6</f>
        <v>Oprava výhybek č. 19, 23, 24, 25, 26 v žst. Borohrádek</v>
      </c>
      <c r="M45" s="353"/>
      <c r="N45" s="353"/>
      <c r="O45" s="353"/>
      <c r="P45" s="353"/>
      <c r="Q45" s="353"/>
      <c r="R45" s="353"/>
      <c r="S45" s="353"/>
      <c r="T45" s="353"/>
      <c r="U45" s="353"/>
      <c r="V45" s="353"/>
      <c r="W45" s="353"/>
      <c r="X45" s="353"/>
      <c r="Y45" s="353"/>
      <c r="Z45" s="353"/>
      <c r="AA45" s="353"/>
      <c r="AB45" s="353"/>
      <c r="AC45" s="353"/>
      <c r="AD45" s="353"/>
      <c r="AE45" s="353"/>
      <c r="AF45" s="353"/>
      <c r="AG45" s="353"/>
      <c r="AH45" s="353"/>
      <c r="AI45" s="353"/>
      <c r="AJ45" s="353"/>
      <c r="AK45" s="353"/>
      <c r="AL45" s="353"/>
      <c r="AM45" s="353"/>
      <c r="AN45" s="353"/>
      <c r="AO45" s="353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Žst. Borohrádek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354" t="str">
        <f>IF(AN8= "","",AN8)</f>
        <v>13. 8. 2019</v>
      </c>
      <c r="AN47" s="354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6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30</v>
      </c>
      <c r="AJ49" s="37"/>
      <c r="AK49" s="37"/>
      <c r="AL49" s="37"/>
      <c r="AM49" s="350" t="str">
        <f>IF(E17="","",E17)</f>
        <v xml:space="preserve"> </v>
      </c>
      <c r="AN49" s="351"/>
      <c r="AO49" s="351"/>
      <c r="AP49" s="351"/>
      <c r="AQ49" s="37"/>
      <c r="AR49" s="40"/>
      <c r="AS49" s="344" t="s">
        <v>49</v>
      </c>
      <c r="AT49" s="34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6" customHeight="1">
      <c r="A50" s="35"/>
      <c r="B50" s="36"/>
      <c r="C50" s="30" t="s">
        <v>28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32</v>
      </c>
      <c r="AJ50" s="37"/>
      <c r="AK50" s="37"/>
      <c r="AL50" s="37"/>
      <c r="AM50" s="350" t="str">
        <f>IF(E20="","",E20)</f>
        <v xml:space="preserve"> </v>
      </c>
      <c r="AN50" s="351"/>
      <c r="AO50" s="351"/>
      <c r="AP50" s="351"/>
      <c r="AQ50" s="37"/>
      <c r="AR50" s="40"/>
      <c r="AS50" s="346"/>
      <c r="AT50" s="34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8"/>
      <c r="AT51" s="34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70" t="s">
        <v>50</v>
      </c>
      <c r="D52" s="364"/>
      <c r="E52" s="364"/>
      <c r="F52" s="364"/>
      <c r="G52" s="364"/>
      <c r="H52" s="67"/>
      <c r="I52" s="363" t="s">
        <v>51</v>
      </c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5" t="s">
        <v>52</v>
      </c>
      <c r="AH52" s="364"/>
      <c r="AI52" s="364"/>
      <c r="AJ52" s="364"/>
      <c r="AK52" s="364"/>
      <c r="AL52" s="364"/>
      <c r="AM52" s="364"/>
      <c r="AN52" s="363" t="s">
        <v>53</v>
      </c>
      <c r="AO52" s="364"/>
      <c r="AP52" s="364"/>
      <c r="AQ52" s="68" t="s">
        <v>54</v>
      </c>
      <c r="AR52" s="40"/>
      <c r="AS52" s="69" t="s">
        <v>55</v>
      </c>
      <c r="AT52" s="70" t="s">
        <v>56</v>
      </c>
      <c r="AU52" s="70" t="s">
        <v>57</v>
      </c>
      <c r="AV52" s="70" t="s">
        <v>58</v>
      </c>
      <c r="AW52" s="70" t="s">
        <v>59</v>
      </c>
      <c r="AX52" s="70" t="s">
        <v>60</v>
      </c>
      <c r="AY52" s="70" t="s">
        <v>61</v>
      </c>
      <c r="AZ52" s="70" t="s">
        <v>62</v>
      </c>
      <c r="BA52" s="70" t="s">
        <v>63</v>
      </c>
      <c r="BB52" s="70" t="s">
        <v>64</v>
      </c>
      <c r="BC52" s="70" t="s">
        <v>65</v>
      </c>
      <c r="BD52" s="71" t="s">
        <v>66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67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8">
        <f>ROUND(SUM(AG55:AG59),15)</f>
        <v>0</v>
      </c>
      <c r="AH54" s="368"/>
      <c r="AI54" s="368"/>
      <c r="AJ54" s="368"/>
      <c r="AK54" s="368"/>
      <c r="AL54" s="368"/>
      <c r="AM54" s="368"/>
      <c r="AN54" s="369">
        <f t="shared" ref="AN54:AN59" si="0">SUM(AG54,AT54)</f>
        <v>0</v>
      </c>
      <c r="AO54" s="369"/>
      <c r="AP54" s="369"/>
      <c r="AQ54" s="79" t="s">
        <v>18</v>
      </c>
      <c r="AR54" s="80"/>
      <c r="AS54" s="81">
        <f>ROUND(SUM(AS55:AS59),15)</f>
        <v>0</v>
      </c>
      <c r="AT54" s="82">
        <f t="shared" ref="AT54:AT59" si="1">ROUND(SUM(AV54:AW54),15)</f>
        <v>0</v>
      </c>
      <c r="AU54" s="83">
        <f>ROUND(SUM(AU55:AU59),5)</f>
        <v>0</v>
      </c>
      <c r="AV54" s="82">
        <f>ROUND(AZ54*L29,15)</f>
        <v>0</v>
      </c>
      <c r="AW54" s="82">
        <f>ROUND(BA54*L30,15)</f>
        <v>0</v>
      </c>
      <c r="AX54" s="82">
        <f>ROUND(BB54*L29,15)</f>
        <v>0</v>
      </c>
      <c r="AY54" s="82">
        <f>ROUND(BC54*L30,15)</f>
        <v>0</v>
      </c>
      <c r="AZ54" s="82">
        <f>ROUND(SUM(AZ55:AZ59),15)</f>
        <v>0</v>
      </c>
      <c r="BA54" s="82">
        <f>ROUND(SUM(BA55:BA59),15)</f>
        <v>0</v>
      </c>
      <c r="BB54" s="82">
        <f>ROUND(SUM(BB55:BB59),15)</f>
        <v>0</v>
      </c>
      <c r="BC54" s="82">
        <f>ROUND(SUM(BC55:BC59),15)</f>
        <v>0</v>
      </c>
      <c r="BD54" s="84">
        <f>ROUND(SUM(BD55:BD59),15)</f>
        <v>0</v>
      </c>
      <c r="BS54" s="85" t="s">
        <v>68</v>
      </c>
      <c r="BT54" s="85" t="s">
        <v>6</v>
      </c>
      <c r="BU54" s="86" t="s">
        <v>69</v>
      </c>
      <c r="BV54" s="85" t="s">
        <v>70</v>
      </c>
      <c r="BW54" s="85" t="s">
        <v>5</v>
      </c>
      <c r="BX54" s="85" t="s">
        <v>71</v>
      </c>
      <c r="CL54" s="85" t="s">
        <v>18</v>
      </c>
    </row>
    <row r="55" spans="1:91" s="7" customFormat="1" ht="26.4" customHeight="1">
      <c r="A55" s="87" t="s">
        <v>72</v>
      </c>
      <c r="B55" s="88"/>
      <c r="C55" s="89"/>
      <c r="D55" s="371" t="s">
        <v>73</v>
      </c>
      <c r="E55" s="371"/>
      <c r="F55" s="371"/>
      <c r="G55" s="371"/>
      <c r="H55" s="371"/>
      <c r="I55" s="90"/>
      <c r="J55" s="371" t="s">
        <v>74</v>
      </c>
      <c r="K55" s="371"/>
      <c r="L55" s="371"/>
      <c r="M55" s="371"/>
      <c r="N55" s="371"/>
      <c r="O55" s="371"/>
      <c r="P55" s="371"/>
      <c r="Q55" s="371"/>
      <c r="R55" s="371"/>
      <c r="S55" s="371"/>
      <c r="T55" s="371"/>
      <c r="U55" s="371"/>
      <c r="V55" s="371"/>
      <c r="W55" s="371"/>
      <c r="X55" s="371"/>
      <c r="Y55" s="371"/>
      <c r="Z55" s="371"/>
      <c r="AA55" s="371"/>
      <c r="AB55" s="371"/>
      <c r="AC55" s="371"/>
      <c r="AD55" s="371"/>
      <c r="AE55" s="371"/>
      <c r="AF55" s="371"/>
      <c r="AG55" s="366">
        <f>'PS 01 - Zabezpečovací zař...'!J30</f>
        <v>0</v>
      </c>
      <c r="AH55" s="367"/>
      <c r="AI55" s="367"/>
      <c r="AJ55" s="367"/>
      <c r="AK55" s="367"/>
      <c r="AL55" s="367"/>
      <c r="AM55" s="367"/>
      <c r="AN55" s="366">
        <f t="shared" si="0"/>
        <v>0</v>
      </c>
      <c r="AO55" s="367"/>
      <c r="AP55" s="367"/>
      <c r="AQ55" s="91" t="s">
        <v>75</v>
      </c>
      <c r="AR55" s="92"/>
      <c r="AS55" s="93">
        <v>0</v>
      </c>
      <c r="AT55" s="94">
        <f t="shared" si="1"/>
        <v>0</v>
      </c>
      <c r="AU55" s="95">
        <f>'PS 01 - Zabezpečovací zař...'!P81</f>
        <v>0</v>
      </c>
      <c r="AV55" s="94">
        <f>'PS 01 - Zabezpečovací zař...'!J33</f>
        <v>0</v>
      </c>
      <c r="AW55" s="94">
        <f>'PS 01 - Zabezpečovací zař...'!J34</f>
        <v>0</v>
      </c>
      <c r="AX55" s="94">
        <f>'PS 01 - Zabezpečovací zař...'!J35</f>
        <v>0</v>
      </c>
      <c r="AY55" s="94">
        <f>'PS 01 - Zabezpečovací zař...'!J36</f>
        <v>0</v>
      </c>
      <c r="AZ55" s="94">
        <f>'PS 01 - Zabezpečovací zař...'!F33</f>
        <v>0</v>
      </c>
      <c r="BA55" s="94">
        <f>'PS 01 - Zabezpečovací zař...'!F34</f>
        <v>0</v>
      </c>
      <c r="BB55" s="94">
        <f>'PS 01 - Zabezpečovací zař...'!F35</f>
        <v>0</v>
      </c>
      <c r="BC55" s="94">
        <f>'PS 01 - Zabezpečovací zař...'!F36</f>
        <v>0</v>
      </c>
      <c r="BD55" s="96">
        <f>'PS 01 - Zabezpečovací zař...'!F37</f>
        <v>0</v>
      </c>
      <c r="BT55" s="97" t="s">
        <v>76</v>
      </c>
      <c r="BV55" s="97" t="s">
        <v>70</v>
      </c>
      <c r="BW55" s="97" t="s">
        <v>77</v>
      </c>
      <c r="BX55" s="97" t="s">
        <v>5</v>
      </c>
      <c r="CL55" s="97" t="s">
        <v>18</v>
      </c>
      <c r="CM55" s="97" t="s">
        <v>78</v>
      </c>
    </row>
    <row r="56" spans="1:91" s="7" customFormat="1" ht="26.4" customHeight="1">
      <c r="A56" s="87" t="s">
        <v>72</v>
      </c>
      <c r="B56" s="88"/>
      <c r="C56" s="89"/>
      <c r="D56" s="371" t="s">
        <v>79</v>
      </c>
      <c r="E56" s="371"/>
      <c r="F56" s="371"/>
      <c r="G56" s="371"/>
      <c r="H56" s="371"/>
      <c r="I56" s="90"/>
      <c r="J56" s="371" t="s">
        <v>80</v>
      </c>
      <c r="K56" s="371"/>
      <c r="L56" s="371"/>
      <c r="M56" s="371"/>
      <c r="N56" s="371"/>
      <c r="O56" s="371"/>
      <c r="P56" s="371"/>
      <c r="Q56" s="371"/>
      <c r="R56" s="371"/>
      <c r="S56" s="371"/>
      <c r="T56" s="371"/>
      <c r="U56" s="371"/>
      <c r="V56" s="371"/>
      <c r="W56" s="371"/>
      <c r="X56" s="371"/>
      <c r="Y56" s="371"/>
      <c r="Z56" s="371"/>
      <c r="AA56" s="371"/>
      <c r="AB56" s="371"/>
      <c r="AC56" s="371"/>
      <c r="AD56" s="371"/>
      <c r="AE56" s="371"/>
      <c r="AF56" s="371"/>
      <c r="AG56" s="366">
        <f>'SO 01 - Železniční svršek'!J30</f>
        <v>0</v>
      </c>
      <c r="AH56" s="367"/>
      <c r="AI56" s="367"/>
      <c r="AJ56" s="367"/>
      <c r="AK56" s="367"/>
      <c r="AL56" s="367"/>
      <c r="AM56" s="367"/>
      <c r="AN56" s="366">
        <f t="shared" si="0"/>
        <v>0</v>
      </c>
      <c r="AO56" s="367"/>
      <c r="AP56" s="367"/>
      <c r="AQ56" s="91" t="s">
        <v>75</v>
      </c>
      <c r="AR56" s="92"/>
      <c r="AS56" s="93">
        <v>0</v>
      </c>
      <c r="AT56" s="94">
        <f t="shared" si="1"/>
        <v>0</v>
      </c>
      <c r="AU56" s="95">
        <f>'SO 01 - Železniční svršek'!P83</f>
        <v>0</v>
      </c>
      <c r="AV56" s="94">
        <f>'SO 01 - Železniční svršek'!J33</f>
        <v>0</v>
      </c>
      <c r="AW56" s="94">
        <f>'SO 01 - Železniční svršek'!J34</f>
        <v>0</v>
      </c>
      <c r="AX56" s="94">
        <f>'SO 01 - Železniční svršek'!J35</f>
        <v>0</v>
      </c>
      <c r="AY56" s="94">
        <f>'SO 01 - Železniční svršek'!J36</f>
        <v>0</v>
      </c>
      <c r="AZ56" s="94">
        <f>'SO 01 - Železniční svršek'!F33</f>
        <v>0</v>
      </c>
      <c r="BA56" s="94">
        <f>'SO 01 - Železniční svršek'!F34</f>
        <v>0</v>
      </c>
      <c r="BB56" s="94">
        <f>'SO 01 - Železniční svršek'!F35</f>
        <v>0</v>
      </c>
      <c r="BC56" s="94">
        <f>'SO 01 - Železniční svršek'!F36</f>
        <v>0</v>
      </c>
      <c r="BD56" s="96">
        <f>'SO 01 - Železniční svršek'!F37</f>
        <v>0</v>
      </c>
      <c r="BT56" s="97" t="s">
        <v>76</v>
      </c>
      <c r="BV56" s="97" t="s">
        <v>70</v>
      </c>
      <c r="BW56" s="97" t="s">
        <v>81</v>
      </c>
      <c r="BX56" s="97" t="s">
        <v>5</v>
      </c>
      <c r="CL56" s="97" t="s">
        <v>18</v>
      </c>
      <c r="CM56" s="97" t="s">
        <v>78</v>
      </c>
    </row>
    <row r="57" spans="1:91" s="7" customFormat="1" ht="26.4" customHeight="1">
      <c r="A57" s="87" t="s">
        <v>72</v>
      </c>
      <c r="B57" s="88"/>
      <c r="C57" s="89"/>
      <c r="D57" s="371" t="s">
        <v>82</v>
      </c>
      <c r="E57" s="371"/>
      <c r="F57" s="371"/>
      <c r="G57" s="371"/>
      <c r="H57" s="371"/>
      <c r="I57" s="90"/>
      <c r="J57" s="371" t="s">
        <v>83</v>
      </c>
      <c r="K57" s="371"/>
      <c r="L57" s="371"/>
      <c r="M57" s="371"/>
      <c r="N57" s="371"/>
      <c r="O57" s="371"/>
      <c r="P57" s="371"/>
      <c r="Q57" s="371"/>
      <c r="R57" s="371"/>
      <c r="S57" s="371"/>
      <c r="T57" s="371"/>
      <c r="U57" s="371"/>
      <c r="V57" s="371"/>
      <c r="W57" s="371"/>
      <c r="X57" s="371"/>
      <c r="Y57" s="371"/>
      <c r="Z57" s="371"/>
      <c r="AA57" s="371"/>
      <c r="AB57" s="371"/>
      <c r="AC57" s="371"/>
      <c r="AD57" s="371"/>
      <c r="AE57" s="371"/>
      <c r="AF57" s="371"/>
      <c r="AG57" s="366">
        <f>'SO 02 - Trakční vedení'!J30</f>
        <v>0</v>
      </c>
      <c r="AH57" s="367"/>
      <c r="AI57" s="367"/>
      <c r="AJ57" s="367"/>
      <c r="AK57" s="367"/>
      <c r="AL57" s="367"/>
      <c r="AM57" s="367"/>
      <c r="AN57" s="366">
        <f t="shared" si="0"/>
        <v>0</v>
      </c>
      <c r="AO57" s="367"/>
      <c r="AP57" s="367"/>
      <c r="AQ57" s="91" t="s">
        <v>75</v>
      </c>
      <c r="AR57" s="92"/>
      <c r="AS57" s="93">
        <v>0</v>
      </c>
      <c r="AT57" s="94">
        <f t="shared" si="1"/>
        <v>0</v>
      </c>
      <c r="AU57" s="95">
        <f>'SO 02 - Trakční vedení'!P81</f>
        <v>0</v>
      </c>
      <c r="AV57" s="94">
        <f>'SO 02 - Trakční vedení'!J33</f>
        <v>0</v>
      </c>
      <c r="AW57" s="94">
        <f>'SO 02 - Trakční vedení'!J34</f>
        <v>0</v>
      </c>
      <c r="AX57" s="94">
        <f>'SO 02 - Trakční vedení'!J35</f>
        <v>0</v>
      </c>
      <c r="AY57" s="94">
        <f>'SO 02 - Trakční vedení'!J36</f>
        <v>0</v>
      </c>
      <c r="AZ57" s="94">
        <f>'SO 02 - Trakční vedení'!F33</f>
        <v>0</v>
      </c>
      <c r="BA57" s="94">
        <f>'SO 02 - Trakční vedení'!F34</f>
        <v>0</v>
      </c>
      <c r="BB57" s="94">
        <f>'SO 02 - Trakční vedení'!F35</f>
        <v>0</v>
      </c>
      <c r="BC57" s="94">
        <f>'SO 02 - Trakční vedení'!F36</f>
        <v>0</v>
      </c>
      <c r="BD57" s="96">
        <f>'SO 02 - Trakční vedení'!F37</f>
        <v>0</v>
      </c>
      <c r="BT57" s="97" t="s">
        <v>76</v>
      </c>
      <c r="BV57" s="97" t="s">
        <v>70</v>
      </c>
      <c r="BW57" s="97" t="s">
        <v>84</v>
      </c>
      <c r="BX57" s="97" t="s">
        <v>5</v>
      </c>
      <c r="CL57" s="97" t="s">
        <v>18</v>
      </c>
      <c r="CM57" s="97" t="s">
        <v>78</v>
      </c>
    </row>
    <row r="58" spans="1:91" s="7" customFormat="1" ht="26.4" customHeight="1">
      <c r="A58" s="87" t="s">
        <v>72</v>
      </c>
      <c r="B58" s="88"/>
      <c r="C58" s="89"/>
      <c r="D58" s="371" t="s">
        <v>85</v>
      </c>
      <c r="E58" s="371"/>
      <c r="F58" s="371"/>
      <c r="G58" s="371"/>
      <c r="H58" s="371"/>
      <c r="I58" s="90"/>
      <c r="J58" s="371" t="s">
        <v>86</v>
      </c>
      <c r="K58" s="371"/>
      <c r="L58" s="371"/>
      <c r="M58" s="371"/>
      <c r="N58" s="371"/>
      <c r="O58" s="371"/>
      <c r="P58" s="371"/>
      <c r="Q58" s="371"/>
      <c r="R58" s="371"/>
      <c r="S58" s="371"/>
      <c r="T58" s="371"/>
      <c r="U58" s="371"/>
      <c r="V58" s="371"/>
      <c r="W58" s="371"/>
      <c r="X58" s="371"/>
      <c r="Y58" s="371"/>
      <c r="Z58" s="371"/>
      <c r="AA58" s="371"/>
      <c r="AB58" s="371"/>
      <c r="AC58" s="371"/>
      <c r="AD58" s="371"/>
      <c r="AE58" s="371"/>
      <c r="AF58" s="371"/>
      <c r="AG58" s="366">
        <f>'SO 03 - Ukolejnění kovový...'!J30</f>
        <v>0</v>
      </c>
      <c r="AH58" s="367"/>
      <c r="AI58" s="367"/>
      <c r="AJ58" s="367"/>
      <c r="AK58" s="367"/>
      <c r="AL58" s="367"/>
      <c r="AM58" s="367"/>
      <c r="AN58" s="366">
        <f t="shared" si="0"/>
        <v>0</v>
      </c>
      <c r="AO58" s="367"/>
      <c r="AP58" s="367"/>
      <c r="AQ58" s="91" t="s">
        <v>75</v>
      </c>
      <c r="AR58" s="92"/>
      <c r="AS58" s="93">
        <v>0</v>
      </c>
      <c r="AT58" s="94">
        <f t="shared" si="1"/>
        <v>0</v>
      </c>
      <c r="AU58" s="95">
        <f>'SO 03 - Ukolejnění kovový...'!P81</f>
        <v>0</v>
      </c>
      <c r="AV58" s="94">
        <f>'SO 03 - Ukolejnění kovový...'!J33</f>
        <v>0</v>
      </c>
      <c r="AW58" s="94">
        <f>'SO 03 - Ukolejnění kovový...'!J34</f>
        <v>0</v>
      </c>
      <c r="AX58" s="94">
        <f>'SO 03 - Ukolejnění kovový...'!J35</f>
        <v>0</v>
      </c>
      <c r="AY58" s="94">
        <f>'SO 03 - Ukolejnění kovový...'!J36</f>
        <v>0</v>
      </c>
      <c r="AZ58" s="94">
        <f>'SO 03 - Ukolejnění kovový...'!F33</f>
        <v>0</v>
      </c>
      <c r="BA58" s="94">
        <f>'SO 03 - Ukolejnění kovový...'!F34</f>
        <v>0</v>
      </c>
      <c r="BB58" s="94">
        <f>'SO 03 - Ukolejnění kovový...'!F35</f>
        <v>0</v>
      </c>
      <c r="BC58" s="94">
        <f>'SO 03 - Ukolejnění kovový...'!F36</f>
        <v>0</v>
      </c>
      <c r="BD58" s="96">
        <f>'SO 03 - Ukolejnění kovový...'!F37</f>
        <v>0</v>
      </c>
      <c r="BT58" s="97" t="s">
        <v>76</v>
      </c>
      <c r="BV58" s="97" t="s">
        <v>70</v>
      </c>
      <c r="BW58" s="97" t="s">
        <v>87</v>
      </c>
      <c r="BX58" s="97" t="s">
        <v>5</v>
      </c>
      <c r="CL58" s="97" t="s">
        <v>18</v>
      </c>
      <c r="CM58" s="97" t="s">
        <v>78</v>
      </c>
    </row>
    <row r="59" spans="1:91" s="7" customFormat="1" ht="14.4" customHeight="1">
      <c r="A59" s="87" t="s">
        <v>72</v>
      </c>
      <c r="B59" s="88"/>
      <c r="C59" s="89"/>
      <c r="D59" s="371" t="s">
        <v>88</v>
      </c>
      <c r="E59" s="371"/>
      <c r="F59" s="371"/>
      <c r="G59" s="371"/>
      <c r="H59" s="371"/>
      <c r="I59" s="90"/>
      <c r="J59" s="371" t="s">
        <v>89</v>
      </c>
      <c r="K59" s="371"/>
      <c r="L59" s="371"/>
      <c r="M59" s="371"/>
      <c r="N59" s="371"/>
      <c r="O59" s="371"/>
      <c r="P59" s="371"/>
      <c r="Q59" s="371"/>
      <c r="R59" s="371"/>
      <c r="S59" s="371"/>
      <c r="T59" s="371"/>
      <c r="U59" s="371"/>
      <c r="V59" s="371"/>
      <c r="W59" s="371"/>
      <c r="X59" s="371"/>
      <c r="Y59" s="371"/>
      <c r="Z59" s="371"/>
      <c r="AA59" s="371"/>
      <c r="AB59" s="371"/>
      <c r="AC59" s="371"/>
      <c r="AD59" s="371"/>
      <c r="AE59" s="371"/>
      <c r="AF59" s="371"/>
      <c r="AG59" s="366">
        <f>'VON - Vedlejší a ostatní ...'!J30</f>
        <v>0</v>
      </c>
      <c r="AH59" s="367"/>
      <c r="AI59" s="367"/>
      <c r="AJ59" s="367"/>
      <c r="AK59" s="367"/>
      <c r="AL59" s="367"/>
      <c r="AM59" s="367"/>
      <c r="AN59" s="366">
        <f t="shared" si="0"/>
        <v>0</v>
      </c>
      <c r="AO59" s="367"/>
      <c r="AP59" s="367"/>
      <c r="AQ59" s="91" t="s">
        <v>75</v>
      </c>
      <c r="AR59" s="92"/>
      <c r="AS59" s="98">
        <v>0</v>
      </c>
      <c r="AT59" s="99">
        <f t="shared" si="1"/>
        <v>0</v>
      </c>
      <c r="AU59" s="100">
        <f>'VON - Vedlejší a ostatní ...'!P80</f>
        <v>0</v>
      </c>
      <c r="AV59" s="99">
        <f>'VON - Vedlejší a ostatní ...'!J33</f>
        <v>0</v>
      </c>
      <c r="AW59" s="99">
        <f>'VON - Vedlejší a ostatní ...'!J34</f>
        <v>0</v>
      </c>
      <c r="AX59" s="99">
        <f>'VON - Vedlejší a ostatní ...'!J35</f>
        <v>0</v>
      </c>
      <c r="AY59" s="99">
        <f>'VON - Vedlejší a ostatní ...'!J36</f>
        <v>0</v>
      </c>
      <c r="AZ59" s="99">
        <f>'VON - Vedlejší a ostatní ...'!F33</f>
        <v>0</v>
      </c>
      <c r="BA59" s="99">
        <f>'VON - Vedlejší a ostatní ...'!F34</f>
        <v>0</v>
      </c>
      <c r="BB59" s="99">
        <f>'VON - Vedlejší a ostatní ...'!F35</f>
        <v>0</v>
      </c>
      <c r="BC59" s="99">
        <f>'VON - Vedlejší a ostatní ...'!F36</f>
        <v>0</v>
      </c>
      <c r="BD59" s="101">
        <f>'VON - Vedlejší a ostatní ...'!F37</f>
        <v>0</v>
      </c>
      <c r="BT59" s="97" t="s">
        <v>76</v>
      </c>
      <c r="BV59" s="97" t="s">
        <v>70</v>
      </c>
      <c r="BW59" s="97" t="s">
        <v>90</v>
      </c>
      <c r="BX59" s="97" t="s">
        <v>5</v>
      </c>
      <c r="CL59" s="97" t="s">
        <v>18</v>
      </c>
      <c r="CM59" s="97" t="s">
        <v>78</v>
      </c>
    </row>
    <row r="60" spans="1:91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0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91" s="2" customFormat="1" ht="6.9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algorithmName="SHA-512" hashValue="DS1tz5A2thl+Gva8qzoAE3huupwcoH3nIfQMXdzVS6iZzRC/UEbqn6E9F4CawBkkB7WNHwipwy3/pd6B9OrCtg==" saltValue="hFiQt/PN6zUoyFStTc9ueCP8WaeZPFycjJ8/TBXiyaPMCWUuZLXLsZ1ThXE1v+HAoXRWFFB1U438tuN09PxEKA==" spinCount="100000" sheet="1" objects="1" scenarios="1" formatColumns="0" formatRows="0"/>
  <mergeCells count="58"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PS 01 - Zabezpečovací zař...'!C2" display="/"/>
    <hyperlink ref="A56" location="'SO 01 - Železniční svršek'!C2" display="/"/>
    <hyperlink ref="A57" location="'SO 02 - Trakční vedení'!C2" display="/"/>
    <hyperlink ref="A58" location="'SO 03 - Ukolejnění kovový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topLeftCell="A65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102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2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77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" customHeight="1">
      <c r="B4" s="21"/>
      <c r="D4" s="106" t="s">
        <v>91</v>
      </c>
      <c r="I4" s="102"/>
      <c r="L4" s="21"/>
      <c r="M4" s="107" t="s">
        <v>10</v>
      </c>
      <c r="AT4" s="18" t="s">
        <v>4</v>
      </c>
    </row>
    <row r="5" spans="1:46" s="1" customFormat="1" ht="6.9" customHeight="1">
      <c r="B5" s="21"/>
      <c r="I5" s="102"/>
      <c r="L5" s="21"/>
    </row>
    <row r="6" spans="1:46" s="1" customFormat="1" ht="12" customHeight="1">
      <c r="B6" s="21"/>
      <c r="D6" s="108" t="s">
        <v>15</v>
      </c>
      <c r="I6" s="102"/>
      <c r="L6" s="21"/>
    </row>
    <row r="7" spans="1:46" s="1" customFormat="1" ht="14.4" customHeight="1">
      <c r="B7" s="21"/>
      <c r="E7" s="372" t="str">
        <f>'Rekapitulace zakázky'!K6</f>
        <v>Oprava výhybek č. 19, 23, 24, 25, 26 v žst. Borohrádek</v>
      </c>
      <c r="F7" s="373"/>
      <c r="G7" s="373"/>
      <c r="H7" s="373"/>
      <c r="I7" s="102"/>
      <c r="L7" s="21"/>
    </row>
    <row r="8" spans="1:46" s="2" customFormat="1" ht="12" customHeight="1">
      <c r="A8" s="35"/>
      <c r="B8" s="40"/>
      <c r="C8" s="35"/>
      <c r="D8" s="108" t="s">
        <v>92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74" t="s">
        <v>93</v>
      </c>
      <c r="F9" s="375"/>
      <c r="G9" s="375"/>
      <c r="H9" s="375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17</v>
      </c>
      <c r="E11" s="35"/>
      <c r="F11" s="111" t="s">
        <v>18</v>
      </c>
      <c r="G11" s="35"/>
      <c r="H11" s="35"/>
      <c r="I11" s="112" t="s">
        <v>19</v>
      </c>
      <c r="J11" s="111" t="s">
        <v>18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20</v>
      </c>
      <c r="E12" s="35"/>
      <c r="F12" s="111" t="s">
        <v>26</v>
      </c>
      <c r="G12" s="35"/>
      <c r="H12" s="35"/>
      <c r="I12" s="112" t="s">
        <v>22</v>
      </c>
      <c r="J12" s="113" t="str">
        <f>'Rekapitulace zakázky'!AN8</f>
        <v>13. 8. 2019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27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28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6" t="str">
        <f>'Rekapitulace zakázky'!E14</f>
        <v>Vyplň údaj</v>
      </c>
      <c r="F18" s="377"/>
      <c r="G18" s="377"/>
      <c r="H18" s="377"/>
      <c r="I18" s="112" t="s">
        <v>27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30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27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32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27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33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4"/>
      <c r="B27" s="115"/>
      <c r="C27" s="114"/>
      <c r="D27" s="114"/>
      <c r="E27" s="378" t="s">
        <v>18</v>
      </c>
      <c r="F27" s="378"/>
      <c r="G27" s="378"/>
      <c r="H27" s="37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109"/>
      <c r="J30" s="121">
        <f>ROUND(J81, 15)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3" t="s">
        <v>36</v>
      </c>
      <c r="J32" s="122" t="s">
        <v>38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39</v>
      </c>
      <c r="E33" s="108" t="s">
        <v>40</v>
      </c>
      <c r="F33" s="125">
        <f>ROUND((SUM(BE81:BE193)),  15)</f>
        <v>0</v>
      </c>
      <c r="G33" s="35"/>
      <c r="H33" s="35"/>
      <c r="I33" s="126">
        <v>0.21</v>
      </c>
      <c r="J33" s="125">
        <f>ROUND(((SUM(BE81:BE193))*I33),  15)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8" t="s">
        <v>41</v>
      </c>
      <c r="F34" s="125">
        <f>ROUND((SUM(BF81:BF193)),  15)</f>
        <v>0</v>
      </c>
      <c r="G34" s="35"/>
      <c r="H34" s="35"/>
      <c r="I34" s="126">
        <v>0.15</v>
      </c>
      <c r="J34" s="125">
        <f>ROUND(((SUM(BF81:BF193))*I34),  15)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8" t="s">
        <v>42</v>
      </c>
      <c r="F35" s="125">
        <f>ROUND((SUM(BG81:BG193)),  15)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8" t="s">
        <v>43</v>
      </c>
      <c r="F36" s="125">
        <f>ROUND((SUM(BH81:BH193)),  15)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8" t="s">
        <v>44</v>
      </c>
      <c r="F37" s="125">
        <f>ROUND((SUM(BI81:BI193)),  15)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15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9" t="str">
        <f>E7</f>
        <v>Oprava výhybek č. 19, 23, 24, 25, 26 v žst. Borohrádek</v>
      </c>
      <c r="F48" s="380"/>
      <c r="G48" s="380"/>
      <c r="H48" s="380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customHeight="1">
      <c r="A50" s="35"/>
      <c r="B50" s="36"/>
      <c r="C50" s="37"/>
      <c r="D50" s="37"/>
      <c r="E50" s="352" t="str">
        <f>E9</f>
        <v>PS 01 - Zabezpečovací zařízení</v>
      </c>
      <c r="F50" s="381"/>
      <c r="G50" s="381"/>
      <c r="H50" s="381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112" t="s">
        <v>22</v>
      </c>
      <c r="J52" s="60" t="str">
        <f>IF(J12="","",J12)</f>
        <v>13. 8. 2019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6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30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112" t="s">
        <v>32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95</v>
      </c>
      <c r="D57" s="142"/>
      <c r="E57" s="142"/>
      <c r="F57" s="142"/>
      <c r="G57" s="142"/>
      <c r="H57" s="142"/>
      <c r="I57" s="143"/>
      <c r="J57" s="144" t="s">
        <v>96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5" t="s">
        <v>67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46"/>
      <c r="C60" s="147"/>
      <c r="D60" s="148" t="s">
        <v>98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95" customHeight="1">
      <c r="B61" s="153"/>
      <c r="C61" s="154"/>
      <c r="D61" s="155" t="s">
        <v>99</v>
      </c>
      <c r="E61" s="156"/>
      <c r="F61" s="156"/>
      <c r="G61" s="156"/>
      <c r="H61" s="156"/>
      <c r="I61" s="157"/>
      <c r="J61" s="158">
        <f>J125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100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15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9" t="str">
        <f>E7</f>
        <v>Oprava výhybek č. 19, 23, 24, 25, 26 v žst. Borohrádek</v>
      </c>
      <c r="F71" s="380"/>
      <c r="G71" s="380"/>
      <c r="H71" s="380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92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52" t="str">
        <f>E9</f>
        <v>PS 01 - Zabezpečovací zařízení</v>
      </c>
      <c r="F73" s="381"/>
      <c r="G73" s="381"/>
      <c r="H73" s="381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20</v>
      </c>
      <c r="D75" s="37"/>
      <c r="E75" s="37"/>
      <c r="F75" s="28" t="str">
        <f>F12</f>
        <v xml:space="preserve"> </v>
      </c>
      <c r="G75" s="37"/>
      <c r="H75" s="37"/>
      <c r="I75" s="112" t="s">
        <v>22</v>
      </c>
      <c r="J75" s="60" t="str">
        <f>IF(J12="","",J12)</f>
        <v>13. 8. 2019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6" customHeight="1">
      <c r="A77" s="35"/>
      <c r="B77" s="36"/>
      <c r="C77" s="30" t="s">
        <v>24</v>
      </c>
      <c r="D77" s="37"/>
      <c r="E77" s="37"/>
      <c r="F77" s="28" t="str">
        <f>E15</f>
        <v xml:space="preserve"> </v>
      </c>
      <c r="G77" s="37"/>
      <c r="H77" s="37"/>
      <c r="I77" s="112" t="s">
        <v>30</v>
      </c>
      <c r="J77" s="33" t="str">
        <f>E21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28</v>
      </c>
      <c r="D78" s="37"/>
      <c r="E78" s="37"/>
      <c r="F78" s="28" t="str">
        <f>IF(E18="","",E18)</f>
        <v>Vyplň údaj</v>
      </c>
      <c r="G78" s="37"/>
      <c r="H78" s="37"/>
      <c r="I78" s="112" t="s">
        <v>32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101</v>
      </c>
      <c r="D80" s="163" t="s">
        <v>54</v>
      </c>
      <c r="E80" s="163" t="s">
        <v>50</v>
      </c>
      <c r="F80" s="163" t="s">
        <v>51</v>
      </c>
      <c r="G80" s="163" t="s">
        <v>102</v>
      </c>
      <c r="H80" s="163" t="s">
        <v>103</v>
      </c>
      <c r="I80" s="164" t="s">
        <v>104</v>
      </c>
      <c r="J80" s="163" t="s">
        <v>96</v>
      </c>
      <c r="K80" s="165" t="s">
        <v>105</v>
      </c>
      <c r="L80" s="166"/>
      <c r="M80" s="69" t="s">
        <v>18</v>
      </c>
      <c r="N80" s="70" t="s">
        <v>39</v>
      </c>
      <c r="O80" s="70" t="s">
        <v>106</v>
      </c>
      <c r="P80" s="70" t="s">
        <v>107</v>
      </c>
      <c r="Q80" s="70" t="s">
        <v>108</v>
      </c>
      <c r="R80" s="70" t="s">
        <v>109</v>
      </c>
      <c r="S80" s="70" t="s">
        <v>110</v>
      </c>
      <c r="T80" s="71" t="s">
        <v>111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8" customHeight="1">
      <c r="A81" s="35"/>
      <c r="B81" s="36"/>
      <c r="C81" s="76" t="s">
        <v>112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68</v>
      </c>
      <c r="AU81" s="18" t="s">
        <v>97</v>
      </c>
      <c r="BK81" s="171">
        <f>BK82</f>
        <v>0</v>
      </c>
    </row>
    <row r="82" spans="1:65" s="12" customFormat="1" ht="25.95" customHeight="1">
      <c r="B82" s="172"/>
      <c r="C82" s="173"/>
      <c r="D82" s="174" t="s">
        <v>68</v>
      </c>
      <c r="E82" s="175" t="s">
        <v>113</v>
      </c>
      <c r="F82" s="175" t="s">
        <v>114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P83+SUM(P84:P125)</f>
        <v>0</v>
      </c>
      <c r="Q82" s="180"/>
      <c r="R82" s="181">
        <f>R83+SUM(R84:R125)</f>
        <v>0</v>
      </c>
      <c r="S82" s="180"/>
      <c r="T82" s="182">
        <f>T83+SUM(T84:T125)</f>
        <v>0</v>
      </c>
      <c r="AR82" s="183" t="s">
        <v>76</v>
      </c>
      <c r="AT82" s="184" t="s">
        <v>68</v>
      </c>
      <c r="AU82" s="184" t="s">
        <v>6</v>
      </c>
      <c r="AY82" s="183" t="s">
        <v>115</v>
      </c>
      <c r="BK82" s="185">
        <f>BK83+SUM(BK84:BK125)</f>
        <v>0</v>
      </c>
    </row>
    <row r="83" spans="1:65" s="2" customFormat="1" ht="21.6" customHeight="1">
      <c r="A83" s="35"/>
      <c r="B83" s="36"/>
      <c r="C83" s="186" t="s">
        <v>76</v>
      </c>
      <c r="D83" s="186" t="s">
        <v>116</v>
      </c>
      <c r="E83" s="187" t="s">
        <v>117</v>
      </c>
      <c r="F83" s="188" t="s">
        <v>118</v>
      </c>
      <c r="G83" s="189" t="s">
        <v>119</v>
      </c>
      <c r="H83" s="190">
        <v>95</v>
      </c>
      <c r="I83" s="191"/>
      <c r="J83" s="190">
        <f>ROUND(I83*H83,15)</f>
        <v>0</v>
      </c>
      <c r="K83" s="188" t="s">
        <v>120</v>
      </c>
      <c r="L83" s="192"/>
      <c r="M83" s="193" t="s">
        <v>18</v>
      </c>
      <c r="N83" s="194" t="s">
        <v>40</v>
      </c>
      <c r="O83" s="65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121</v>
      </c>
      <c r="AT83" s="197" t="s">
        <v>116</v>
      </c>
      <c r="AU83" s="197" t="s">
        <v>76</v>
      </c>
      <c r="AY83" s="18" t="s">
        <v>115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8" t="s">
        <v>76</v>
      </c>
      <c r="BK83" s="199">
        <f>ROUND(I83*H83,15)</f>
        <v>0</v>
      </c>
      <c r="BL83" s="18" t="s">
        <v>122</v>
      </c>
      <c r="BM83" s="197" t="s">
        <v>78</v>
      </c>
    </row>
    <row r="84" spans="1:65" s="2" customFormat="1" ht="19.2">
      <c r="A84" s="35"/>
      <c r="B84" s="36"/>
      <c r="C84" s="37"/>
      <c r="D84" s="200" t="s">
        <v>123</v>
      </c>
      <c r="E84" s="37"/>
      <c r="F84" s="201" t="s">
        <v>118</v>
      </c>
      <c r="G84" s="37"/>
      <c r="H84" s="37"/>
      <c r="I84" s="109"/>
      <c r="J84" s="37"/>
      <c r="K84" s="37"/>
      <c r="L84" s="40"/>
      <c r="M84" s="202"/>
      <c r="N84" s="203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123</v>
      </c>
      <c r="AU84" s="18" t="s">
        <v>76</v>
      </c>
    </row>
    <row r="85" spans="1:65" s="2" customFormat="1" ht="32.4" customHeight="1">
      <c r="A85" s="35"/>
      <c r="B85" s="36"/>
      <c r="C85" s="186" t="s">
        <v>78</v>
      </c>
      <c r="D85" s="186" t="s">
        <v>116</v>
      </c>
      <c r="E85" s="187" t="s">
        <v>124</v>
      </c>
      <c r="F85" s="188" t="s">
        <v>125</v>
      </c>
      <c r="G85" s="189" t="s">
        <v>126</v>
      </c>
      <c r="H85" s="190">
        <v>39</v>
      </c>
      <c r="I85" s="191"/>
      <c r="J85" s="190">
        <f>ROUND(I85*H85,15)</f>
        <v>0</v>
      </c>
      <c r="K85" s="188" t="s">
        <v>120</v>
      </c>
      <c r="L85" s="192"/>
      <c r="M85" s="193" t="s">
        <v>18</v>
      </c>
      <c r="N85" s="194" t="s">
        <v>40</v>
      </c>
      <c r="O85" s="6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7" t="s">
        <v>121</v>
      </c>
      <c r="AT85" s="197" t="s">
        <v>116</v>
      </c>
      <c r="AU85" s="197" t="s">
        <v>76</v>
      </c>
      <c r="AY85" s="18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76</v>
      </c>
      <c r="BK85" s="199">
        <f>ROUND(I85*H85,15)</f>
        <v>0</v>
      </c>
      <c r="BL85" s="18" t="s">
        <v>122</v>
      </c>
      <c r="BM85" s="197" t="s">
        <v>122</v>
      </c>
    </row>
    <row r="86" spans="1:65" s="2" customFormat="1" ht="19.2">
      <c r="A86" s="35"/>
      <c r="B86" s="36"/>
      <c r="C86" s="37"/>
      <c r="D86" s="200" t="s">
        <v>123</v>
      </c>
      <c r="E86" s="37"/>
      <c r="F86" s="201" t="s">
        <v>125</v>
      </c>
      <c r="G86" s="37"/>
      <c r="H86" s="37"/>
      <c r="I86" s="109"/>
      <c r="J86" s="37"/>
      <c r="K86" s="37"/>
      <c r="L86" s="40"/>
      <c r="M86" s="202"/>
      <c r="N86" s="203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123</v>
      </c>
      <c r="AU86" s="18" t="s">
        <v>76</v>
      </c>
    </row>
    <row r="87" spans="1:65" s="2" customFormat="1" ht="32.4" customHeight="1">
      <c r="A87" s="35"/>
      <c r="B87" s="36"/>
      <c r="C87" s="186" t="s">
        <v>127</v>
      </c>
      <c r="D87" s="186" t="s">
        <v>116</v>
      </c>
      <c r="E87" s="187" t="s">
        <v>128</v>
      </c>
      <c r="F87" s="188" t="s">
        <v>129</v>
      </c>
      <c r="G87" s="189" t="s">
        <v>126</v>
      </c>
      <c r="H87" s="190">
        <v>38</v>
      </c>
      <c r="I87" s="191"/>
      <c r="J87" s="190">
        <f>ROUND(I87*H87,15)</f>
        <v>0</v>
      </c>
      <c r="K87" s="188" t="s">
        <v>120</v>
      </c>
      <c r="L87" s="192"/>
      <c r="M87" s="193" t="s">
        <v>18</v>
      </c>
      <c r="N87" s="194" t="s">
        <v>40</v>
      </c>
      <c r="O87" s="65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7" t="s">
        <v>121</v>
      </c>
      <c r="AT87" s="197" t="s">
        <v>116</v>
      </c>
      <c r="AU87" s="197" t="s">
        <v>76</v>
      </c>
      <c r="AY87" s="18" t="s">
        <v>115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8" t="s">
        <v>76</v>
      </c>
      <c r="BK87" s="199">
        <f>ROUND(I87*H87,15)</f>
        <v>0</v>
      </c>
      <c r="BL87" s="18" t="s">
        <v>122</v>
      </c>
      <c r="BM87" s="197" t="s">
        <v>130</v>
      </c>
    </row>
    <row r="88" spans="1:65" s="2" customFormat="1" ht="19.2">
      <c r="A88" s="35"/>
      <c r="B88" s="36"/>
      <c r="C88" s="37"/>
      <c r="D88" s="200" t="s">
        <v>123</v>
      </c>
      <c r="E88" s="37"/>
      <c r="F88" s="201" t="s">
        <v>129</v>
      </c>
      <c r="G88" s="37"/>
      <c r="H88" s="37"/>
      <c r="I88" s="109"/>
      <c r="J88" s="37"/>
      <c r="K88" s="37"/>
      <c r="L88" s="40"/>
      <c r="M88" s="202"/>
      <c r="N88" s="203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123</v>
      </c>
      <c r="AU88" s="18" t="s">
        <v>76</v>
      </c>
    </row>
    <row r="89" spans="1:65" s="2" customFormat="1" ht="32.4" customHeight="1">
      <c r="A89" s="35"/>
      <c r="B89" s="36"/>
      <c r="C89" s="186" t="s">
        <v>122</v>
      </c>
      <c r="D89" s="186" t="s">
        <v>116</v>
      </c>
      <c r="E89" s="187" t="s">
        <v>131</v>
      </c>
      <c r="F89" s="188" t="s">
        <v>132</v>
      </c>
      <c r="G89" s="189" t="s">
        <v>126</v>
      </c>
      <c r="H89" s="190">
        <v>14</v>
      </c>
      <c r="I89" s="191"/>
      <c r="J89" s="190">
        <f>ROUND(I89*H89,15)</f>
        <v>0</v>
      </c>
      <c r="K89" s="188" t="s">
        <v>120</v>
      </c>
      <c r="L89" s="192"/>
      <c r="M89" s="193" t="s">
        <v>18</v>
      </c>
      <c r="N89" s="194" t="s">
        <v>40</v>
      </c>
      <c r="O89" s="65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121</v>
      </c>
      <c r="AT89" s="197" t="s">
        <v>116</v>
      </c>
      <c r="AU89" s="197" t="s">
        <v>76</v>
      </c>
      <c r="AY89" s="18" t="s">
        <v>115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8" t="s">
        <v>76</v>
      </c>
      <c r="BK89" s="199">
        <f>ROUND(I89*H89,15)</f>
        <v>0</v>
      </c>
      <c r="BL89" s="18" t="s">
        <v>122</v>
      </c>
      <c r="BM89" s="197" t="s">
        <v>121</v>
      </c>
    </row>
    <row r="90" spans="1:65" s="2" customFormat="1" ht="19.2">
      <c r="A90" s="35"/>
      <c r="B90" s="36"/>
      <c r="C90" s="37"/>
      <c r="D90" s="200" t="s">
        <v>123</v>
      </c>
      <c r="E90" s="37"/>
      <c r="F90" s="201" t="s">
        <v>132</v>
      </c>
      <c r="G90" s="37"/>
      <c r="H90" s="37"/>
      <c r="I90" s="109"/>
      <c r="J90" s="37"/>
      <c r="K90" s="37"/>
      <c r="L90" s="40"/>
      <c r="M90" s="202"/>
      <c r="N90" s="20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123</v>
      </c>
      <c r="AU90" s="18" t="s">
        <v>76</v>
      </c>
    </row>
    <row r="91" spans="1:65" s="2" customFormat="1" ht="54" customHeight="1">
      <c r="A91" s="35"/>
      <c r="B91" s="36"/>
      <c r="C91" s="186" t="s">
        <v>133</v>
      </c>
      <c r="D91" s="186" t="s">
        <v>116</v>
      </c>
      <c r="E91" s="187" t="s">
        <v>134</v>
      </c>
      <c r="F91" s="188" t="s">
        <v>135</v>
      </c>
      <c r="G91" s="189" t="s">
        <v>119</v>
      </c>
      <c r="H91" s="190">
        <v>11</v>
      </c>
      <c r="I91" s="191"/>
      <c r="J91" s="190">
        <f>ROUND(I91*H91,15)</f>
        <v>0</v>
      </c>
      <c r="K91" s="188" t="s">
        <v>120</v>
      </c>
      <c r="L91" s="192"/>
      <c r="M91" s="193" t="s">
        <v>18</v>
      </c>
      <c r="N91" s="194" t="s">
        <v>40</v>
      </c>
      <c r="O91" s="6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7" t="s">
        <v>121</v>
      </c>
      <c r="AT91" s="197" t="s">
        <v>116</v>
      </c>
      <c r="AU91" s="197" t="s">
        <v>76</v>
      </c>
      <c r="AY91" s="18" t="s">
        <v>115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76</v>
      </c>
      <c r="BK91" s="199">
        <f>ROUND(I91*H91,15)</f>
        <v>0</v>
      </c>
      <c r="BL91" s="18" t="s">
        <v>122</v>
      </c>
      <c r="BM91" s="197" t="s">
        <v>136</v>
      </c>
    </row>
    <row r="92" spans="1:65" s="2" customFormat="1" ht="38.4">
      <c r="A92" s="35"/>
      <c r="B92" s="36"/>
      <c r="C92" s="37"/>
      <c r="D92" s="200" t="s">
        <v>123</v>
      </c>
      <c r="E92" s="37"/>
      <c r="F92" s="201" t="s">
        <v>135</v>
      </c>
      <c r="G92" s="37"/>
      <c r="H92" s="37"/>
      <c r="I92" s="109"/>
      <c r="J92" s="37"/>
      <c r="K92" s="37"/>
      <c r="L92" s="40"/>
      <c r="M92" s="202"/>
      <c r="N92" s="20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123</v>
      </c>
      <c r="AU92" s="18" t="s">
        <v>76</v>
      </c>
    </row>
    <row r="93" spans="1:65" s="2" customFormat="1" ht="21.6" customHeight="1">
      <c r="A93" s="35"/>
      <c r="B93" s="36"/>
      <c r="C93" s="186" t="s">
        <v>130</v>
      </c>
      <c r="D93" s="186" t="s">
        <v>116</v>
      </c>
      <c r="E93" s="187" t="s">
        <v>137</v>
      </c>
      <c r="F93" s="188" t="s">
        <v>138</v>
      </c>
      <c r="G93" s="189" t="s">
        <v>119</v>
      </c>
      <c r="H93" s="190">
        <v>2</v>
      </c>
      <c r="I93" s="191"/>
      <c r="J93" s="190">
        <f>ROUND(I93*H93,15)</f>
        <v>0</v>
      </c>
      <c r="K93" s="188" t="s">
        <v>120</v>
      </c>
      <c r="L93" s="192"/>
      <c r="M93" s="193" t="s">
        <v>18</v>
      </c>
      <c r="N93" s="194" t="s">
        <v>40</v>
      </c>
      <c r="O93" s="65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7" t="s">
        <v>121</v>
      </c>
      <c r="AT93" s="197" t="s">
        <v>116</v>
      </c>
      <c r="AU93" s="197" t="s">
        <v>76</v>
      </c>
      <c r="AY93" s="18" t="s">
        <v>115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8" t="s">
        <v>76</v>
      </c>
      <c r="BK93" s="199">
        <f>ROUND(I93*H93,15)</f>
        <v>0</v>
      </c>
      <c r="BL93" s="18" t="s">
        <v>122</v>
      </c>
      <c r="BM93" s="197" t="s">
        <v>139</v>
      </c>
    </row>
    <row r="94" spans="1:65" s="2" customFormat="1" ht="19.2">
      <c r="A94" s="35"/>
      <c r="B94" s="36"/>
      <c r="C94" s="37"/>
      <c r="D94" s="200" t="s">
        <v>123</v>
      </c>
      <c r="E94" s="37"/>
      <c r="F94" s="201" t="s">
        <v>138</v>
      </c>
      <c r="G94" s="37"/>
      <c r="H94" s="37"/>
      <c r="I94" s="109"/>
      <c r="J94" s="37"/>
      <c r="K94" s="37"/>
      <c r="L94" s="40"/>
      <c r="M94" s="202"/>
      <c r="N94" s="20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123</v>
      </c>
      <c r="AU94" s="18" t="s">
        <v>76</v>
      </c>
    </row>
    <row r="95" spans="1:65" s="2" customFormat="1" ht="21.6" customHeight="1">
      <c r="A95" s="35"/>
      <c r="B95" s="36"/>
      <c r="C95" s="186" t="s">
        <v>140</v>
      </c>
      <c r="D95" s="186" t="s">
        <v>116</v>
      </c>
      <c r="E95" s="187" t="s">
        <v>141</v>
      </c>
      <c r="F95" s="188" t="s">
        <v>142</v>
      </c>
      <c r="G95" s="189" t="s">
        <v>119</v>
      </c>
      <c r="H95" s="190">
        <v>3</v>
      </c>
      <c r="I95" s="191"/>
      <c r="J95" s="190">
        <f>ROUND(I95*H95,15)</f>
        <v>0</v>
      </c>
      <c r="K95" s="188" t="s">
        <v>120</v>
      </c>
      <c r="L95" s="192"/>
      <c r="M95" s="193" t="s">
        <v>18</v>
      </c>
      <c r="N95" s="194" t="s">
        <v>40</v>
      </c>
      <c r="O95" s="65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7" t="s">
        <v>121</v>
      </c>
      <c r="AT95" s="197" t="s">
        <v>116</v>
      </c>
      <c r="AU95" s="197" t="s">
        <v>76</v>
      </c>
      <c r="AY95" s="18" t="s">
        <v>115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76</v>
      </c>
      <c r="BK95" s="199">
        <f>ROUND(I95*H95,15)</f>
        <v>0</v>
      </c>
      <c r="BL95" s="18" t="s">
        <v>122</v>
      </c>
      <c r="BM95" s="197" t="s">
        <v>143</v>
      </c>
    </row>
    <row r="96" spans="1:65" s="2" customFormat="1" ht="19.2">
      <c r="A96" s="35"/>
      <c r="B96" s="36"/>
      <c r="C96" s="37"/>
      <c r="D96" s="200" t="s">
        <v>123</v>
      </c>
      <c r="E96" s="37"/>
      <c r="F96" s="201" t="s">
        <v>142</v>
      </c>
      <c r="G96" s="37"/>
      <c r="H96" s="37"/>
      <c r="I96" s="109"/>
      <c r="J96" s="37"/>
      <c r="K96" s="37"/>
      <c r="L96" s="40"/>
      <c r="M96" s="202"/>
      <c r="N96" s="203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123</v>
      </c>
      <c r="AU96" s="18" t="s">
        <v>76</v>
      </c>
    </row>
    <row r="97" spans="1:65" s="2" customFormat="1" ht="32.4" customHeight="1">
      <c r="A97" s="35"/>
      <c r="B97" s="36"/>
      <c r="C97" s="186" t="s">
        <v>121</v>
      </c>
      <c r="D97" s="186" t="s">
        <v>116</v>
      </c>
      <c r="E97" s="187" t="s">
        <v>144</v>
      </c>
      <c r="F97" s="188" t="s">
        <v>145</v>
      </c>
      <c r="G97" s="189" t="s">
        <v>119</v>
      </c>
      <c r="H97" s="190">
        <v>5</v>
      </c>
      <c r="I97" s="191"/>
      <c r="J97" s="190">
        <f>ROUND(I97*H97,15)</f>
        <v>0</v>
      </c>
      <c r="K97" s="188" t="s">
        <v>120</v>
      </c>
      <c r="L97" s="192"/>
      <c r="M97" s="193" t="s">
        <v>18</v>
      </c>
      <c r="N97" s="194" t="s">
        <v>40</v>
      </c>
      <c r="O97" s="65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7" t="s">
        <v>121</v>
      </c>
      <c r="AT97" s="197" t="s">
        <v>116</v>
      </c>
      <c r="AU97" s="197" t="s">
        <v>76</v>
      </c>
      <c r="AY97" s="18" t="s">
        <v>115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8" t="s">
        <v>76</v>
      </c>
      <c r="BK97" s="199">
        <f>ROUND(I97*H97,15)</f>
        <v>0</v>
      </c>
      <c r="BL97" s="18" t="s">
        <v>122</v>
      </c>
      <c r="BM97" s="197" t="s">
        <v>146</v>
      </c>
    </row>
    <row r="98" spans="1:65" s="2" customFormat="1" ht="19.2">
      <c r="A98" s="35"/>
      <c r="B98" s="36"/>
      <c r="C98" s="37"/>
      <c r="D98" s="200" t="s">
        <v>123</v>
      </c>
      <c r="E98" s="37"/>
      <c r="F98" s="201" t="s">
        <v>145</v>
      </c>
      <c r="G98" s="37"/>
      <c r="H98" s="37"/>
      <c r="I98" s="109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123</v>
      </c>
      <c r="AU98" s="18" t="s">
        <v>76</v>
      </c>
    </row>
    <row r="99" spans="1:65" s="2" customFormat="1" ht="21.6" customHeight="1">
      <c r="A99" s="35"/>
      <c r="B99" s="36"/>
      <c r="C99" s="186" t="s">
        <v>147</v>
      </c>
      <c r="D99" s="186" t="s">
        <v>116</v>
      </c>
      <c r="E99" s="187" t="s">
        <v>148</v>
      </c>
      <c r="F99" s="188" t="s">
        <v>149</v>
      </c>
      <c r="G99" s="189" t="s">
        <v>119</v>
      </c>
      <c r="H99" s="190">
        <v>5</v>
      </c>
      <c r="I99" s="191"/>
      <c r="J99" s="190">
        <f>ROUND(I99*H99,15)</f>
        <v>0</v>
      </c>
      <c r="K99" s="188" t="s">
        <v>120</v>
      </c>
      <c r="L99" s="192"/>
      <c r="M99" s="193" t="s">
        <v>18</v>
      </c>
      <c r="N99" s="194" t="s">
        <v>40</v>
      </c>
      <c r="O99" s="65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7" t="s">
        <v>121</v>
      </c>
      <c r="AT99" s="197" t="s">
        <v>116</v>
      </c>
      <c r="AU99" s="197" t="s">
        <v>76</v>
      </c>
      <c r="AY99" s="18" t="s">
        <v>115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76</v>
      </c>
      <c r="BK99" s="199">
        <f>ROUND(I99*H99,15)</f>
        <v>0</v>
      </c>
      <c r="BL99" s="18" t="s">
        <v>122</v>
      </c>
      <c r="BM99" s="197" t="s">
        <v>150</v>
      </c>
    </row>
    <row r="100" spans="1:65" s="2" customFormat="1" ht="19.2">
      <c r="A100" s="35"/>
      <c r="B100" s="36"/>
      <c r="C100" s="37"/>
      <c r="D100" s="200" t="s">
        <v>123</v>
      </c>
      <c r="E100" s="37"/>
      <c r="F100" s="201" t="s">
        <v>149</v>
      </c>
      <c r="G100" s="37"/>
      <c r="H100" s="37"/>
      <c r="I100" s="109"/>
      <c r="J100" s="37"/>
      <c r="K100" s="37"/>
      <c r="L100" s="40"/>
      <c r="M100" s="202"/>
      <c r="N100" s="20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123</v>
      </c>
      <c r="AU100" s="18" t="s">
        <v>76</v>
      </c>
    </row>
    <row r="101" spans="1:65" s="2" customFormat="1" ht="21.6" customHeight="1">
      <c r="A101" s="35"/>
      <c r="B101" s="36"/>
      <c r="C101" s="186" t="s">
        <v>136</v>
      </c>
      <c r="D101" s="186" t="s">
        <v>116</v>
      </c>
      <c r="E101" s="187" t="s">
        <v>151</v>
      </c>
      <c r="F101" s="188" t="s">
        <v>152</v>
      </c>
      <c r="G101" s="189" t="s">
        <v>119</v>
      </c>
      <c r="H101" s="190">
        <v>2</v>
      </c>
      <c r="I101" s="191"/>
      <c r="J101" s="190">
        <f>ROUND(I101*H101,15)</f>
        <v>0</v>
      </c>
      <c r="K101" s="188" t="s">
        <v>120</v>
      </c>
      <c r="L101" s="192"/>
      <c r="M101" s="193" t="s">
        <v>18</v>
      </c>
      <c r="N101" s="194" t="s">
        <v>40</v>
      </c>
      <c r="O101" s="6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7" t="s">
        <v>121</v>
      </c>
      <c r="AT101" s="197" t="s">
        <v>116</v>
      </c>
      <c r="AU101" s="197" t="s">
        <v>76</v>
      </c>
      <c r="AY101" s="18" t="s">
        <v>115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76</v>
      </c>
      <c r="BK101" s="199">
        <f>ROUND(I101*H101,15)</f>
        <v>0</v>
      </c>
      <c r="BL101" s="18" t="s">
        <v>122</v>
      </c>
      <c r="BM101" s="197" t="s">
        <v>153</v>
      </c>
    </row>
    <row r="102" spans="1:65" s="2" customFormat="1" ht="10.199999999999999">
      <c r="A102" s="35"/>
      <c r="B102" s="36"/>
      <c r="C102" s="37"/>
      <c r="D102" s="200" t="s">
        <v>123</v>
      </c>
      <c r="E102" s="37"/>
      <c r="F102" s="201" t="s">
        <v>152</v>
      </c>
      <c r="G102" s="37"/>
      <c r="H102" s="37"/>
      <c r="I102" s="109"/>
      <c r="J102" s="37"/>
      <c r="K102" s="37"/>
      <c r="L102" s="40"/>
      <c r="M102" s="202"/>
      <c r="N102" s="20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123</v>
      </c>
      <c r="AU102" s="18" t="s">
        <v>76</v>
      </c>
    </row>
    <row r="103" spans="1:65" s="2" customFormat="1" ht="21.6" customHeight="1">
      <c r="A103" s="35"/>
      <c r="B103" s="36"/>
      <c r="C103" s="186" t="s">
        <v>154</v>
      </c>
      <c r="D103" s="186" t="s">
        <v>116</v>
      </c>
      <c r="E103" s="187" t="s">
        <v>155</v>
      </c>
      <c r="F103" s="188" t="s">
        <v>156</v>
      </c>
      <c r="G103" s="189" t="s">
        <v>119</v>
      </c>
      <c r="H103" s="190">
        <v>2</v>
      </c>
      <c r="I103" s="191"/>
      <c r="J103" s="190">
        <f>ROUND(I103*H103,15)</f>
        <v>0</v>
      </c>
      <c r="K103" s="188" t="s">
        <v>120</v>
      </c>
      <c r="L103" s="192"/>
      <c r="M103" s="193" t="s">
        <v>18</v>
      </c>
      <c r="N103" s="194" t="s">
        <v>40</v>
      </c>
      <c r="O103" s="65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7" t="s">
        <v>121</v>
      </c>
      <c r="AT103" s="197" t="s">
        <v>116</v>
      </c>
      <c r="AU103" s="197" t="s">
        <v>76</v>
      </c>
      <c r="AY103" s="18" t="s">
        <v>115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76</v>
      </c>
      <c r="BK103" s="199">
        <f>ROUND(I103*H103,15)</f>
        <v>0</v>
      </c>
      <c r="BL103" s="18" t="s">
        <v>122</v>
      </c>
      <c r="BM103" s="197" t="s">
        <v>157</v>
      </c>
    </row>
    <row r="104" spans="1:65" s="2" customFormat="1" ht="10.199999999999999">
      <c r="A104" s="35"/>
      <c r="B104" s="36"/>
      <c r="C104" s="37"/>
      <c r="D104" s="200" t="s">
        <v>123</v>
      </c>
      <c r="E104" s="37"/>
      <c r="F104" s="201" t="s">
        <v>156</v>
      </c>
      <c r="G104" s="37"/>
      <c r="H104" s="37"/>
      <c r="I104" s="109"/>
      <c r="J104" s="37"/>
      <c r="K104" s="37"/>
      <c r="L104" s="40"/>
      <c r="M104" s="202"/>
      <c r="N104" s="20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123</v>
      </c>
      <c r="AU104" s="18" t="s">
        <v>76</v>
      </c>
    </row>
    <row r="105" spans="1:65" s="2" customFormat="1" ht="21.6" customHeight="1">
      <c r="A105" s="35"/>
      <c r="B105" s="36"/>
      <c r="C105" s="186" t="s">
        <v>139</v>
      </c>
      <c r="D105" s="186" t="s">
        <v>116</v>
      </c>
      <c r="E105" s="187" t="s">
        <v>158</v>
      </c>
      <c r="F105" s="188" t="s">
        <v>159</v>
      </c>
      <c r="G105" s="189" t="s">
        <v>119</v>
      </c>
      <c r="H105" s="190">
        <v>3</v>
      </c>
      <c r="I105" s="191"/>
      <c r="J105" s="190">
        <f>ROUND(I105*H105,15)</f>
        <v>0</v>
      </c>
      <c r="K105" s="188" t="s">
        <v>120</v>
      </c>
      <c r="L105" s="192"/>
      <c r="M105" s="193" t="s">
        <v>18</v>
      </c>
      <c r="N105" s="194" t="s">
        <v>40</v>
      </c>
      <c r="O105" s="6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7" t="s">
        <v>121</v>
      </c>
      <c r="AT105" s="197" t="s">
        <v>116</v>
      </c>
      <c r="AU105" s="197" t="s">
        <v>76</v>
      </c>
      <c r="AY105" s="18" t="s">
        <v>115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76</v>
      </c>
      <c r="BK105" s="199">
        <f>ROUND(I105*H105,15)</f>
        <v>0</v>
      </c>
      <c r="BL105" s="18" t="s">
        <v>122</v>
      </c>
      <c r="BM105" s="197" t="s">
        <v>160</v>
      </c>
    </row>
    <row r="106" spans="1:65" s="2" customFormat="1" ht="19.2">
      <c r="A106" s="35"/>
      <c r="B106" s="36"/>
      <c r="C106" s="37"/>
      <c r="D106" s="200" t="s">
        <v>123</v>
      </c>
      <c r="E106" s="37"/>
      <c r="F106" s="201" t="s">
        <v>159</v>
      </c>
      <c r="G106" s="37"/>
      <c r="H106" s="37"/>
      <c r="I106" s="109"/>
      <c r="J106" s="37"/>
      <c r="K106" s="37"/>
      <c r="L106" s="40"/>
      <c r="M106" s="202"/>
      <c r="N106" s="20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123</v>
      </c>
      <c r="AU106" s="18" t="s">
        <v>76</v>
      </c>
    </row>
    <row r="107" spans="1:65" s="2" customFormat="1" ht="21.6" customHeight="1">
      <c r="A107" s="35"/>
      <c r="B107" s="36"/>
      <c r="C107" s="186" t="s">
        <v>161</v>
      </c>
      <c r="D107" s="186" t="s">
        <v>116</v>
      </c>
      <c r="E107" s="187" t="s">
        <v>162</v>
      </c>
      <c r="F107" s="188" t="s">
        <v>163</v>
      </c>
      <c r="G107" s="189" t="s">
        <v>119</v>
      </c>
      <c r="H107" s="190">
        <v>3</v>
      </c>
      <c r="I107" s="191"/>
      <c r="J107" s="190">
        <f>ROUND(I107*H107,15)</f>
        <v>0</v>
      </c>
      <c r="K107" s="188" t="s">
        <v>120</v>
      </c>
      <c r="L107" s="192"/>
      <c r="M107" s="193" t="s">
        <v>18</v>
      </c>
      <c r="N107" s="194" t="s">
        <v>40</v>
      </c>
      <c r="O107" s="65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7" t="s">
        <v>121</v>
      </c>
      <c r="AT107" s="197" t="s">
        <v>116</v>
      </c>
      <c r="AU107" s="197" t="s">
        <v>76</v>
      </c>
      <c r="AY107" s="18" t="s">
        <v>115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8" t="s">
        <v>76</v>
      </c>
      <c r="BK107" s="199">
        <f>ROUND(I107*H107,15)</f>
        <v>0</v>
      </c>
      <c r="BL107" s="18" t="s">
        <v>122</v>
      </c>
      <c r="BM107" s="197" t="s">
        <v>164</v>
      </c>
    </row>
    <row r="108" spans="1:65" s="2" customFormat="1" ht="19.2">
      <c r="A108" s="35"/>
      <c r="B108" s="36"/>
      <c r="C108" s="37"/>
      <c r="D108" s="200" t="s">
        <v>123</v>
      </c>
      <c r="E108" s="37"/>
      <c r="F108" s="201" t="s">
        <v>163</v>
      </c>
      <c r="G108" s="37"/>
      <c r="H108" s="37"/>
      <c r="I108" s="109"/>
      <c r="J108" s="37"/>
      <c r="K108" s="37"/>
      <c r="L108" s="40"/>
      <c r="M108" s="202"/>
      <c r="N108" s="20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123</v>
      </c>
      <c r="AU108" s="18" t="s">
        <v>76</v>
      </c>
    </row>
    <row r="109" spans="1:65" s="2" customFormat="1" ht="21.6" customHeight="1">
      <c r="A109" s="35"/>
      <c r="B109" s="36"/>
      <c r="C109" s="186" t="s">
        <v>143</v>
      </c>
      <c r="D109" s="186" t="s">
        <v>116</v>
      </c>
      <c r="E109" s="187" t="s">
        <v>165</v>
      </c>
      <c r="F109" s="188" t="s">
        <v>166</v>
      </c>
      <c r="G109" s="189" t="s">
        <v>119</v>
      </c>
      <c r="H109" s="190">
        <v>2</v>
      </c>
      <c r="I109" s="191"/>
      <c r="J109" s="190">
        <f>ROUND(I109*H109,15)</f>
        <v>0</v>
      </c>
      <c r="K109" s="188" t="s">
        <v>120</v>
      </c>
      <c r="L109" s="192"/>
      <c r="M109" s="193" t="s">
        <v>18</v>
      </c>
      <c r="N109" s="194" t="s">
        <v>40</v>
      </c>
      <c r="O109" s="6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7" t="s">
        <v>121</v>
      </c>
      <c r="AT109" s="197" t="s">
        <v>116</v>
      </c>
      <c r="AU109" s="197" t="s">
        <v>76</v>
      </c>
      <c r="AY109" s="18" t="s">
        <v>115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76</v>
      </c>
      <c r="BK109" s="199">
        <f>ROUND(I109*H109,15)</f>
        <v>0</v>
      </c>
      <c r="BL109" s="18" t="s">
        <v>122</v>
      </c>
      <c r="BM109" s="197" t="s">
        <v>167</v>
      </c>
    </row>
    <row r="110" spans="1:65" s="2" customFormat="1" ht="19.2">
      <c r="A110" s="35"/>
      <c r="B110" s="36"/>
      <c r="C110" s="37"/>
      <c r="D110" s="200" t="s">
        <v>123</v>
      </c>
      <c r="E110" s="37"/>
      <c r="F110" s="201" t="s">
        <v>166</v>
      </c>
      <c r="G110" s="37"/>
      <c r="H110" s="37"/>
      <c r="I110" s="109"/>
      <c r="J110" s="37"/>
      <c r="K110" s="37"/>
      <c r="L110" s="40"/>
      <c r="M110" s="202"/>
      <c r="N110" s="20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123</v>
      </c>
      <c r="AU110" s="18" t="s">
        <v>76</v>
      </c>
    </row>
    <row r="111" spans="1:65" s="2" customFormat="1" ht="21.6" customHeight="1">
      <c r="A111" s="35"/>
      <c r="B111" s="36"/>
      <c r="C111" s="186" t="s">
        <v>8</v>
      </c>
      <c r="D111" s="186" t="s">
        <v>116</v>
      </c>
      <c r="E111" s="187" t="s">
        <v>168</v>
      </c>
      <c r="F111" s="188" t="s">
        <v>169</v>
      </c>
      <c r="G111" s="189" t="s">
        <v>119</v>
      </c>
      <c r="H111" s="190">
        <v>3</v>
      </c>
      <c r="I111" s="191"/>
      <c r="J111" s="190">
        <f>ROUND(I111*H111,15)</f>
        <v>0</v>
      </c>
      <c r="K111" s="188" t="s">
        <v>120</v>
      </c>
      <c r="L111" s="192"/>
      <c r="M111" s="193" t="s">
        <v>18</v>
      </c>
      <c r="N111" s="194" t="s">
        <v>40</v>
      </c>
      <c r="O111" s="65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7" t="s">
        <v>121</v>
      </c>
      <c r="AT111" s="197" t="s">
        <v>116</v>
      </c>
      <c r="AU111" s="197" t="s">
        <v>76</v>
      </c>
      <c r="AY111" s="18" t="s">
        <v>115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8" t="s">
        <v>76</v>
      </c>
      <c r="BK111" s="199">
        <f>ROUND(I111*H111,15)</f>
        <v>0</v>
      </c>
      <c r="BL111" s="18" t="s">
        <v>122</v>
      </c>
      <c r="BM111" s="197" t="s">
        <v>170</v>
      </c>
    </row>
    <row r="112" spans="1:65" s="2" customFormat="1" ht="19.2">
      <c r="A112" s="35"/>
      <c r="B112" s="36"/>
      <c r="C112" s="37"/>
      <c r="D112" s="200" t="s">
        <v>123</v>
      </c>
      <c r="E112" s="37"/>
      <c r="F112" s="201" t="s">
        <v>169</v>
      </c>
      <c r="G112" s="37"/>
      <c r="H112" s="37"/>
      <c r="I112" s="109"/>
      <c r="J112" s="37"/>
      <c r="K112" s="37"/>
      <c r="L112" s="40"/>
      <c r="M112" s="202"/>
      <c r="N112" s="20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123</v>
      </c>
      <c r="AU112" s="18" t="s">
        <v>76</v>
      </c>
    </row>
    <row r="113" spans="1:65" s="2" customFormat="1" ht="21.6" customHeight="1">
      <c r="A113" s="35"/>
      <c r="B113" s="36"/>
      <c r="C113" s="186" t="s">
        <v>146</v>
      </c>
      <c r="D113" s="186" t="s">
        <v>116</v>
      </c>
      <c r="E113" s="187" t="s">
        <v>171</v>
      </c>
      <c r="F113" s="188" t="s">
        <v>172</v>
      </c>
      <c r="G113" s="189" t="s">
        <v>119</v>
      </c>
      <c r="H113" s="190">
        <v>5</v>
      </c>
      <c r="I113" s="191"/>
      <c r="J113" s="190">
        <f>ROUND(I113*H113,15)</f>
        <v>0</v>
      </c>
      <c r="K113" s="188" t="s">
        <v>120</v>
      </c>
      <c r="L113" s="192"/>
      <c r="M113" s="193" t="s">
        <v>18</v>
      </c>
      <c r="N113" s="194" t="s">
        <v>40</v>
      </c>
      <c r="O113" s="6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7" t="s">
        <v>121</v>
      </c>
      <c r="AT113" s="197" t="s">
        <v>116</v>
      </c>
      <c r="AU113" s="197" t="s">
        <v>76</v>
      </c>
      <c r="AY113" s="18" t="s">
        <v>115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76</v>
      </c>
      <c r="BK113" s="199">
        <f>ROUND(I113*H113,15)</f>
        <v>0</v>
      </c>
      <c r="BL113" s="18" t="s">
        <v>122</v>
      </c>
      <c r="BM113" s="197" t="s">
        <v>173</v>
      </c>
    </row>
    <row r="114" spans="1:65" s="2" customFormat="1" ht="19.2">
      <c r="A114" s="35"/>
      <c r="B114" s="36"/>
      <c r="C114" s="37"/>
      <c r="D114" s="200" t="s">
        <v>123</v>
      </c>
      <c r="E114" s="37"/>
      <c r="F114" s="201" t="s">
        <v>172</v>
      </c>
      <c r="G114" s="37"/>
      <c r="H114" s="37"/>
      <c r="I114" s="109"/>
      <c r="J114" s="37"/>
      <c r="K114" s="37"/>
      <c r="L114" s="40"/>
      <c r="M114" s="202"/>
      <c r="N114" s="203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123</v>
      </c>
      <c r="AU114" s="18" t="s">
        <v>76</v>
      </c>
    </row>
    <row r="115" spans="1:65" s="2" customFormat="1" ht="21.6" customHeight="1">
      <c r="A115" s="35"/>
      <c r="B115" s="36"/>
      <c r="C115" s="186" t="s">
        <v>174</v>
      </c>
      <c r="D115" s="186" t="s">
        <v>116</v>
      </c>
      <c r="E115" s="187" t="s">
        <v>175</v>
      </c>
      <c r="F115" s="188" t="s">
        <v>176</v>
      </c>
      <c r="G115" s="189" t="s">
        <v>119</v>
      </c>
      <c r="H115" s="190">
        <v>5</v>
      </c>
      <c r="I115" s="191"/>
      <c r="J115" s="190">
        <f>ROUND(I115*H115,15)</f>
        <v>0</v>
      </c>
      <c r="K115" s="188" t="s">
        <v>120</v>
      </c>
      <c r="L115" s="192"/>
      <c r="M115" s="193" t="s">
        <v>18</v>
      </c>
      <c r="N115" s="194" t="s">
        <v>40</v>
      </c>
      <c r="O115" s="65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7" t="s">
        <v>121</v>
      </c>
      <c r="AT115" s="197" t="s">
        <v>116</v>
      </c>
      <c r="AU115" s="197" t="s">
        <v>76</v>
      </c>
      <c r="AY115" s="18" t="s">
        <v>115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8" t="s">
        <v>76</v>
      </c>
      <c r="BK115" s="199">
        <f>ROUND(I115*H115,15)</f>
        <v>0</v>
      </c>
      <c r="BL115" s="18" t="s">
        <v>122</v>
      </c>
      <c r="BM115" s="197" t="s">
        <v>177</v>
      </c>
    </row>
    <row r="116" spans="1:65" s="2" customFormat="1" ht="19.2">
      <c r="A116" s="35"/>
      <c r="B116" s="36"/>
      <c r="C116" s="37"/>
      <c r="D116" s="200" t="s">
        <v>123</v>
      </c>
      <c r="E116" s="37"/>
      <c r="F116" s="201" t="s">
        <v>176</v>
      </c>
      <c r="G116" s="37"/>
      <c r="H116" s="37"/>
      <c r="I116" s="109"/>
      <c r="J116" s="37"/>
      <c r="K116" s="37"/>
      <c r="L116" s="40"/>
      <c r="M116" s="202"/>
      <c r="N116" s="203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123</v>
      </c>
      <c r="AU116" s="18" t="s">
        <v>76</v>
      </c>
    </row>
    <row r="117" spans="1:65" s="2" customFormat="1" ht="21.6" customHeight="1">
      <c r="A117" s="35"/>
      <c r="B117" s="36"/>
      <c r="C117" s="186" t="s">
        <v>150</v>
      </c>
      <c r="D117" s="186" t="s">
        <v>116</v>
      </c>
      <c r="E117" s="187" t="s">
        <v>178</v>
      </c>
      <c r="F117" s="188" t="s">
        <v>179</v>
      </c>
      <c r="G117" s="189" t="s">
        <v>119</v>
      </c>
      <c r="H117" s="190">
        <v>5</v>
      </c>
      <c r="I117" s="191"/>
      <c r="J117" s="190">
        <f>ROUND(I117*H117,15)</f>
        <v>0</v>
      </c>
      <c r="K117" s="188" t="s">
        <v>120</v>
      </c>
      <c r="L117" s="192"/>
      <c r="M117" s="193" t="s">
        <v>18</v>
      </c>
      <c r="N117" s="194" t="s">
        <v>40</v>
      </c>
      <c r="O117" s="6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7" t="s">
        <v>121</v>
      </c>
      <c r="AT117" s="197" t="s">
        <v>116</v>
      </c>
      <c r="AU117" s="197" t="s">
        <v>76</v>
      </c>
      <c r="AY117" s="18" t="s">
        <v>115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76</v>
      </c>
      <c r="BK117" s="199">
        <f>ROUND(I117*H117,15)</f>
        <v>0</v>
      </c>
      <c r="BL117" s="18" t="s">
        <v>122</v>
      </c>
      <c r="BM117" s="197" t="s">
        <v>180</v>
      </c>
    </row>
    <row r="118" spans="1:65" s="2" customFormat="1" ht="10.199999999999999">
      <c r="A118" s="35"/>
      <c r="B118" s="36"/>
      <c r="C118" s="37"/>
      <c r="D118" s="200" t="s">
        <v>123</v>
      </c>
      <c r="E118" s="37"/>
      <c r="F118" s="201" t="s">
        <v>179</v>
      </c>
      <c r="G118" s="37"/>
      <c r="H118" s="37"/>
      <c r="I118" s="109"/>
      <c r="J118" s="37"/>
      <c r="K118" s="37"/>
      <c r="L118" s="40"/>
      <c r="M118" s="202"/>
      <c r="N118" s="20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123</v>
      </c>
      <c r="AU118" s="18" t="s">
        <v>76</v>
      </c>
    </row>
    <row r="119" spans="1:65" s="2" customFormat="1" ht="32.4" customHeight="1">
      <c r="A119" s="35"/>
      <c r="B119" s="36"/>
      <c r="C119" s="186" t="s">
        <v>181</v>
      </c>
      <c r="D119" s="186" t="s">
        <v>116</v>
      </c>
      <c r="E119" s="187" t="s">
        <v>182</v>
      </c>
      <c r="F119" s="188" t="s">
        <v>183</v>
      </c>
      <c r="G119" s="189" t="s">
        <v>119</v>
      </c>
      <c r="H119" s="190">
        <v>5</v>
      </c>
      <c r="I119" s="191"/>
      <c r="J119" s="190">
        <f>ROUND(I119*H119,15)</f>
        <v>0</v>
      </c>
      <c r="K119" s="188" t="s">
        <v>120</v>
      </c>
      <c r="L119" s="192"/>
      <c r="M119" s="193" t="s">
        <v>18</v>
      </c>
      <c r="N119" s="194" t="s">
        <v>40</v>
      </c>
      <c r="O119" s="6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7" t="s">
        <v>121</v>
      </c>
      <c r="AT119" s="197" t="s">
        <v>116</v>
      </c>
      <c r="AU119" s="197" t="s">
        <v>76</v>
      </c>
      <c r="AY119" s="18" t="s">
        <v>115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8" t="s">
        <v>76</v>
      </c>
      <c r="BK119" s="199">
        <f>ROUND(I119*H119,15)</f>
        <v>0</v>
      </c>
      <c r="BL119" s="18" t="s">
        <v>122</v>
      </c>
      <c r="BM119" s="197" t="s">
        <v>184</v>
      </c>
    </row>
    <row r="120" spans="1:65" s="2" customFormat="1" ht="19.2">
      <c r="A120" s="35"/>
      <c r="B120" s="36"/>
      <c r="C120" s="37"/>
      <c r="D120" s="200" t="s">
        <v>123</v>
      </c>
      <c r="E120" s="37"/>
      <c r="F120" s="201" t="s">
        <v>183</v>
      </c>
      <c r="G120" s="37"/>
      <c r="H120" s="37"/>
      <c r="I120" s="109"/>
      <c r="J120" s="37"/>
      <c r="K120" s="37"/>
      <c r="L120" s="40"/>
      <c r="M120" s="202"/>
      <c r="N120" s="20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123</v>
      </c>
      <c r="AU120" s="18" t="s">
        <v>76</v>
      </c>
    </row>
    <row r="121" spans="1:65" s="2" customFormat="1" ht="32.4" customHeight="1">
      <c r="A121" s="35"/>
      <c r="B121" s="36"/>
      <c r="C121" s="186" t="s">
        <v>153</v>
      </c>
      <c r="D121" s="186" t="s">
        <v>116</v>
      </c>
      <c r="E121" s="187" t="s">
        <v>185</v>
      </c>
      <c r="F121" s="188" t="s">
        <v>186</v>
      </c>
      <c r="G121" s="189" t="s">
        <v>126</v>
      </c>
      <c r="H121" s="190">
        <v>126</v>
      </c>
      <c r="I121" s="191"/>
      <c r="J121" s="190">
        <f>ROUND(I121*H121,15)</f>
        <v>0</v>
      </c>
      <c r="K121" s="188" t="s">
        <v>120</v>
      </c>
      <c r="L121" s="192"/>
      <c r="M121" s="193" t="s">
        <v>18</v>
      </c>
      <c r="N121" s="194" t="s">
        <v>40</v>
      </c>
      <c r="O121" s="65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7" t="s">
        <v>121</v>
      </c>
      <c r="AT121" s="197" t="s">
        <v>116</v>
      </c>
      <c r="AU121" s="197" t="s">
        <v>76</v>
      </c>
      <c r="AY121" s="18" t="s">
        <v>115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8" t="s">
        <v>76</v>
      </c>
      <c r="BK121" s="199">
        <f>ROUND(I121*H121,15)</f>
        <v>0</v>
      </c>
      <c r="BL121" s="18" t="s">
        <v>122</v>
      </c>
      <c r="BM121" s="197" t="s">
        <v>187</v>
      </c>
    </row>
    <row r="122" spans="1:65" s="2" customFormat="1" ht="28.8">
      <c r="A122" s="35"/>
      <c r="B122" s="36"/>
      <c r="C122" s="37"/>
      <c r="D122" s="200" t="s">
        <v>123</v>
      </c>
      <c r="E122" s="37"/>
      <c r="F122" s="201" t="s">
        <v>186</v>
      </c>
      <c r="G122" s="37"/>
      <c r="H122" s="37"/>
      <c r="I122" s="109"/>
      <c r="J122" s="37"/>
      <c r="K122" s="37"/>
      <c r="L122" s="40"/>
      <c r="M122" s="202"/>
      <c r="N122" s="203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123</v>
      </c>
      <c r="AU122" s="18" t="s">
        <v>76</v>
      </c>
    </row>
    <row r="123" spans="1:65" s="2" customFormat="1" ht="32.4" customHeight="1">
      <c r="A123" s="35"/>
      <c r="B123" s="36"/>
      <c r="C123" s="186" t="s">
        <v>7</v>
      </c>
      <c r="D123" s="186" t="s">
        <v>116</v>
      </c>
      <c r="E123" s="187" t="s">
        <v>188</v>
      </c>
      <c r="F123" s="188" t="s">
        <v>189</v>
      </c>
      <c r="G123" s="189" t="s">
        <v>119</v>
      </c>
      <c r="H123" s="190">
        <v>2</v>
      </c>
      <c r="I123" s="191"/>
      <c r="J123" s="190">
        <f>ROUND(I123*H123,15)</f>
        <v>0</v>
      </c>
      <c r="K123" s="188" t="s">
        <v>120</v>
      </c>
      <c r="L123" s="192"/>
      <c r="M123" s="193" t="s">
        <v>18</v>
      </c>
      <c r="N123" s="194" t="s">
        <v>40</v>
      </c>
      <c r="O123" s="65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7" t="s">
        <v>121</v>
      </c>
      <c r="AT123" s="197" t="s">
        <v>116</v>
      </c>
      <c r="AU123" s="197" t="s">
        <v>76</v>
      </c>
      <c r="AY123" s="18" t="s">
        <v>115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76</v>
      </c>
      <c r="BK123" s="199">
        <f>ROUND(I123*H123,15)</f>
        <v>0</v>
      </c>
      <c r="BL123" s="18" t="s">
        <v>122</v>
      </c>
      <c r="BM123" s="197" t="s">
        <v>190</v>
      </c>
    </row>
    <row r="124" spans="1:65" s="2" customFormat="1" ht="19.2">
      <c r="A124" s="35"/>
      <c r="B124" s="36"/>
      <c r="C124" s="37"/>
      <c r="D124" s="200" t="s">
        <v>123</v>
      </c>
      <c r="E124" s="37"/>
      <c r="F124" s="201" t="s">
        <v>189</v>
      </c>
      <c r="G124" s="37"/>
      <c r="H124" s="37"/>
      <c r="I124" s="109"/>
      <c r="J124" s="37"/>
      <c r="K124" s="37"/>
      <c r="L124" s="40"/>
      <c r="M124" s="202"/>
      <c r="N124" s="203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123</v>
      </c>
      <c r="AU124" s="18" t="s">
        <v>76</v>
      </c>
    </row>
    <row r="125" spans="1:65" s="12" customFormat="1" ht="22.8" customHeight="1">
      <c r="B125" s="172"/>
      <c r="C125" s="173"/>
      <c r="D125" s="174" t="s">
        <v>68</v>
      </c>
      <c r="E125" s="204" t="s">
        <v>191</v>
      </c>
      <c r="F125" s="204" t="s">
        <v>192</v>
      </c>
      <c r="G125" s="173"/>
      <c r="H125" s="173"/>
      <c r="I125" s="176"/>
      <c r="J125" s="205">
        <f>BK125</f>
        <v>0</v>
      </c>
      <c r="K125" s="173"/>
      <c r="L125" s="178"/>
      <c r="M125" s="179"/>
      <c r="N125" s="180"/>
      <c r="O125" s="180"/>
      <c r="P125" s="181">
        <f>SUM(P126:P193)</f>
        <v>0</v>
      </c>
      <c r="Q125" s="180"/>
      <c r="R125" s="181">
        <f>SUM(R126:R193)</f>
        <v>0</v>
      </c>
      <c r="S125" s="180"/>
      <c r="T125" s="182">
        <f>SUM(T126:T193)</f>
        <v>0</v>
      </c>
      <c r="AR125" s="183" t="s">
        <v>76</v>
      </c>
      <c r="AT125" s="184" t="s">
        <v>68</v>
      </c>
      <c r="AU125" s="184" t="s">
        <v>76</v>
      </c>
      <c r="AY125" s="183" t="s">
        <v>115</v>
      </c>
      <c r="BK125" s="185">
        <f>SUM(BK126:BK193)</f>
        <v>0</v>
      </c>
    </row>
    <row r="126" spans="1:65" s="2" customFormat="1" ht="21.6" customHeight="1">
      <c r="A126" s="35"/>
      <c r="B126" s="36"/>
      <c r="C126" s="206" t="s">
        <v>157</v>
      </c>
      <c r="D126" s="206" t="s">
        <v>193</v>
      </c>
      <c r="E126" s="207" t="s">
        <v>194</v>
      </c>
      <c r="F126" s="208" t="s">
        <v>195</v>
      </c>
      <c r="G126" s="209" t="s">
        <v>126</v>
      </c>
      <c r="H126" s="210">
        <v>11</v>
      </c>
      <c r="I126" s="211"/>
      <c r="J126" s="210">
        <f>ROUND(I126*H126,15)</f>
        <v>0</v>
      </c>
      <c r="K126" s="208" t="s">
        <v>120</v>
      </c>
      <c r="L126" s="40"/>
      <c r="M126" s="212" t="s">
        <v>18</v>
      </c>
      <c r="N126" s="213" t="s">
        <v>40</v>
      </c>
      <c r="O126" s="6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7" t="s">
        <v>122</v>
      </c>
      <c r="AT126" s="197" t="s">
        <v>193</v>
      </c>
      <c r="AU126" s="197" t="s">
        <v>78</v>
      </c>
      <c r="AY126" s="18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76</v>
      </c>
      <c r="BK126" s="199">
        <f>ROUND(I126*H126,15)</f>
        <v>0</v>
      </c>
      <c r="BL126" s="18" t="s">
        <v>122</v>
      </c>
      <c r="BM126" s="197" t="s">
        <v>196</v>
      </c>
    </row>
    <row r="127" spans="1:65" s="2" customFormat="1" ht="19.2">
      <c r="A127" s="35"/>
      <c r="B127" s="36"/>
      <c r="C127" s="37"/>
      <c r="D127" s="200" t="s">
        <v>123</v>
      </c>
      <c r="E127" s="37"/>
      <c r="F127" s="201" t="s">
        <v>195</v>
      </c>
      <c r="G127" s="37"/>
      <c r="H127" s="37"/>
      <c r="I127" s="109"/>
      <c r="J127" s="37"/>
      <c r="K127" s="37"/>
      <c r="L127" s="40"/>
      <c r="M127" s="202"/>
      <c r="N127" s="203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123</v>
      </c>
      <c r="AU127" s="18" t="s">
        <v>78</v>
      </c>
    </row>
    <row r="128" spans="1:65" s="2" customFormat="1" ht="21.6" customHeight="1">
      <c r="A128" s="35"/>
      <c r="B128" s="36"/>
      <c r="C128" s="206" t="s">
        <v>197</v>
      </c>
      <c r="D128" s="206" t="s">
        <v>193</v>
      </c>
      <c r="E128" s="207" t="s">
        <v>198</v>
      </c>
      <c r="F128" s="208" t="s">
        <v>199</v>
      </c>
      <c r="G128" s="209" t="s">
        <v>119</v>
      </c>
      <c r="H128" s="210">
        <v>1</v>
      </c>
      <c r="I128" s="211"/>
      <c r="J128" s="210">
        <f>ROUND(I128*H128,15)</f>
        <v>0</v>
      </c>
      <c r="K128" s="208" t="s">
        <v>120</v>
      </c>
      <c r="L128" s="40"/>
      <c r="M128" s="212" t="s">
        <v>18</v>
      </c>
      <c r="N128" s="213" t="s">
        <v>40</v>
      </c>
      <c r="O128" s="65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122</v>
      </c>
      <c r="AT128" s="197" t="s">
        <v>193</v>
      </c>
      <c r="AU128" s="197" t="s">
        <v>78</v>
      </c>
      <c r="AY128" s="18" t="s">
        <v>115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76</v>
      </c>
      <c r="BK128" s="199">
        <f>ROUND(I128*H128,15)</f>
        <v>0</v>
      </c>
      <c r="BL128" s="18" t="s">
        <v>122</v>
      </c>
      <c r="BM128" s="197" t="s">
        <v>200</v>
      </c>
    </row>
    <row r="129" spans="1:65" s="2" customFormat="1" ht="19.2">
      <c r="A129" s="35"/>
      <c r="B129" s="36"/>
      <c r="C129" s="37"/>
      <c r="D129" s="200" t="s">
        <v>123</v>
      </c>
      <c r="E129" s="37"/>
      <c r="F129" s="201" t="s">
        <v>199</v>
      </c>
      <c r="G129" s="37"/>
      <c r="H129" s="37"/>
      <c r="I129" s="109"/>
      <c r="J129" s="37"/>
      <c r="K129" s="37"/>
      <c r="L129" s="40"/>
      <c r="M129" s="202"/>
      <c r="N129" s="20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123</v>
      </c>
      <c r="AU129" s="18" t="s">
        <v>78</v>
      </c>
    </row>
    <row r="130" spans="1:65" s="2" customFormat="1" ht="21.6" customHeight="1">
      <c r="A130" s="35"/>
      <c r="B130" s="36"/>
      <c r="C130" s="206" t="s">
        <v>160</v>
      </c>
      <c r="D130" s="206" t="s">
        <v>193</v>
      </c>
      <c r="E130" s="207" t="s">
        <v>201</v>
      </c>
      <c r="F130" s="208" t="s">
        <v>202</v>
      </c>
      <c r="G130" s="209" t="s">
        <v>126</v>
      </c>
      <c r="H130" s="210">
        <v>12</v>
      </c>
      <c r="I130" s="211"/>
      <c r="J130" s="210">
        <f>ROUND(I130*H130,15)</f>
        <v>0</v>
      </c>
      <c r="K130" s="208" t="s">
        <v>120</v>
      </c>
      <c r="L130" s="40"/>
      <c r="M130" s="212" t="s">
        <v>18</v>
      </c>
      <c r="N130" s="213" t="s">
        <v>40</v>
      </c>
      <c r="O130" s="6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122</v>
      </c>
      <c r="AT130" s="197" t="s">
        <v>193</v>
      </c>
      <c r="AU130" s="197" t="s">
        <v>78</v>
      </c>
      <c r="AY130" s="18" t="s">
        <v>115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76</v>
      </c>
      <c r="BK130" s="199">
        <f>ROUND(I130*H130,15)</f>
        <v>0</v>
      </c>
      <c r="BL130" s="18" t="s">
        <v>122</v>
      </c>
      <c r="BM130" s="197" t="s">
        <v>203</v>
      </c>
    </row>
    <row r="131" spans="1:65" s="2" customFormat="1" ht="19.2">
      <c r="A131" s="35"/>
      <c r="B131" s="36"/>
      <c r="C131" s="37"/>
      <c r="D131" s="200" t="s">
        <v>123</v>
      </c>
      <c r="E131" s="37"/>
      <c r="F131" s="201" t="s">
        <v>202</v>
      </c>
      <c r="G131" s="37"/>
      <c r="H131" s="37"/>
      <c r="I131" s="109"/>
      <c r="J131" s="37"/>
      <c r="K131" s="37"/>
      <c r="L131" s="40"/>
      <c r="M131" s="202"/>
      <c r="N131" s="203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123</v>
      </c>
      <c r="AU131" s="18" t="s">
        <v>78</v>
      </c>
    </row>
    <row r="132" spans="1:65" s="2" customFormat="1" ht="14.4" customHeight="1">
      <c r="A132" s="35"/>
      <c r="B132" s="36"/>
      <c r="C132" s="206" t="s">
        <v>204</v>
      </c>
      <c r="D132" s="206" t="s">
        <v>193</v>
      </c>
      <c r="E132" s="207" t="s">
        <v>205</v>
      </c>
      <c r="F132" s="208" t="s">
        <v>206</v>
      </c>
      <c r="G132" s="209" t="s">
        <v>119</v>
      </c>
      <c r="H132" s="210">
        <v>11</v>
      </c>
      <c r="I132" s="211"/>
      <c r="J132" s="210">
        <f>ROUND(I132*H132,15)</f>
        <v>0</v>
      </c>
      <c r="K132" s="208" t="s">
        <v>120</v>
      </c>
      <c r="L132" s="40"/>
      <c r="M132" s="212" t="s">
        <v>18</v>
      </c>
      <c r="N132" s="213" t="s">
        <v>40</v>
      </c>
      <c r="O132" s="6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7" t="s">
        <v>122</v>
      </c>
      <c r="AT132" s="197" t="s">
        <v>193</v>
      </c>
      <c r="AU132" s="197" t="s">
        <v>78</v>
      </c>
      <c r="AY132" s="18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76</v>
      </c>
      <c r="BK132" s="199">
        <f>ROUND(I132*H132,15)</f>
        <v>0</v>
      </c>
      <c r="BL132" s="18" t="s">
        <v>122</v>
      </c>
      <c r="BM132" s="197" t="s">
        <v>207</v>
      </c>
    </row>
    <row r="133" spans="1:65" s="2" customFormat="1" ht="10.199999999999999">
      <c r="A133" s="35"/>
      <c r="B133" s="36"/>
      <c r="C133" s="37"/>
      <c r="D133" s="200" t="s">
        <v>123</v>
      </c>
      <c r="E133" s="37"/>
      <c r="F133" s="201" t="s">
        <v>206</v>
      </c>
      <c r="G133" s="37"/>
      <c r="H133" s="37"/>
      <c r="I133" s="109"/>
      <c r="J133" s="37"/>
      <c r="K133" s="37"/>
      <c r="L133" s="40"/>
      <c r="M133" s="202"/>
      <c r="N133" s="203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123</v>
      </c>
      <c r="AU133" s="18" t="s">
        <v>78</v>
      </c>
    </row>
    <row r="134" spans="1:65" s="2" customFormat="1" ht="14.4" customHeight="1">
      <c r="A134" s="35"/>
      <c r="B134" s="36"/>
      <c r="C134" s="206" t="s">
        <v>164</v>
      </c>
      <c r="D134" s="206" t="s">
        <v>193</v>
      </c>
      <c r="E134" s="207" t="s">
        <v>208</v>
      </c>
      <c r="F134" s="208" t="s">
        <v>209</v>
      </c>
      <c r="G134" s="209" t="s">
        <v>119</v>
      </c>
      <c r="H134" s="210">
        <v>5</v>
      </c>
      <c r="I134" s="211"/>
      <c r="J134" s="210">
        <f>ROUND(I134*H134,15)</f>
        <v>0</v>
      </c>
      <c r="K134" s="208" t="s">
        <v>120</v>
      </c>
      <c r="L134" s="40"/>
      <c r="M134" s="212" t="s">
        <v>18</v>
      </c>
      <c r="N134" s="213" t="s">
        <v>40</v>
      </c>
      <c r="O134" s="65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122</v>
      </c>
      <c r="AT134" s="197" t="s">
        <v>193</v>
      </c>
      <c r="AU134" s="197" t="s">
        <v>78</v>
      </c>
      <c r="AY134" s="18" t="s">
        <v>115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76</v>
      </c>
      <c r="BK134" s="199">
        <f>ROUND(I134*H134,15)</f>
        <v>0</v>
      </c>
      <c r="BL134" s="18" t="s">
        <v>122</v>
      </c>
      <c r="BM134" s="197" t="s">
        <v>210</v>
      </c>
    </row>
    <row r="135" spans="1:65" s="2" customFormat="1" ht="10.199999999999999">
      <c r="A135" s="35"/>
      <c r="B135" s="36"/>
      <c r="C135" s="37"/>
      <c r="D135" s="200" t="s">
        <v>123</v>
      </c>
      <c r="E135" s="37"/>
      <c r="F135" s="201" t="s">
        <v>209</v>
      </c>
      <c r="G135" s="37"/>
      <c r="H135" s="37"/>
      <c r="I135" s="109"/>
      <c r="J135" s="37"/>
      <c r="K135" s="37"/>
      <c r="L135" s="40"/>
      <c r="M135" s="202"/>
      <c r="N135" s="20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123</v>
      </c>
      <c r="AU135" s="18" t="s">
        <v>78</v>
      </c>
    </row>
    <row r="136" spans="1:65" s="2" customFormat="1" ht="43.2" customHeight="1">
      <c r="A136" s="35"/>
      <c r="B136" s="36"/>
      <c r="C136" s="206" t="s">
        <v>211</v>
      </c>
      <c r="D136" s="206" t="s">
        <v>193</v>
      </c>
      <c r="E136" s="207" t="s">
        <v>212</v>
      </c>
      <c r="F136" s="208" t="s">
        <v>213</v>
      </c>
      <c r="G136" s="209" t="s">
        <v>119</v>
      </c>
      <c r="H136" s="210">
        <v>5</v>
      </c>
      <c r="I136" s="211"/>
      <c r="J136" s="210">
        <f>ROUND(I136*H136,15)</f>
        <v>0</v>
      </c>
      <c r="K136" s="208" t="s">
        <v>120</v>
      </c>
      <c r="L136" s="40"/>
      <c r="M136" s="212" t="s">
        <v>18</v>
      </c>
      <c r="N136" s="213" t="s">
        <v>40</v>
      </c>
      <c r="O136" s="6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7" t="s">
        <v>122</v>
      </c>
      <c r="AT136" s="197" t="s">
        <v>193</v>
      </c>
      <c r="AU136" s="197" t="s">
        <v>78</v>
      </c>
      <c r="AY136" s="18" t="s">
        <v>115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76</v>
      </c>
      <c r="BK136" s="199">
        <f>ROUND(I136*H136,15)</f>
        <v>0</v>
      </c>
      <c r="BL136" s="18" t="s">
        <v>122</v>
      </c>
      <c r="BM136" s="197" t="s">
        <v>214</v>
      </c>
    </row>
    <row r="137" spans="1:65" s="2" customFormat="1" ht="28.8">
      <c r="A137" s="35"/>
      <c r="B137" s="36"/>
      <c r="C137" s="37"/>
      <c r="D137" s="200" t="s">
        <v>123</v>
      </c>
      <c r="E137" s="37"/>
      <c r="F137" s="201" t="s">
        <v>213</v>
      </c>
      <c r="G137" s="37"/>
      <c r="H137" s="37"/>
      <c r="I137" s="109"/>
      <c r="J137" s="37"/>
      <c r="K137" s="37"/>
      <c r="L137" s="40"/>
      <c r="M137" s="202"/>
      <c r="N137" s="203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123</v>
      </c>
      <c r="AU137" s="18" t="s">
        <v>78</v>
      </c>
    </row>
    <row r="138" spans="1:65" s="2" customFormat="1" ht="21.6" customHeight="1">
      <c r="A138" s="35"/>
      <c r="B138" s="36"/>
      <c r="C138" s="206" t="s">
        <v>167</v>
      </c>
      <c r="D138" s="206" t="s">
        <v>193</v>
      </c>
      <c r="E138" s="207" t="s">
        <v>215</v>
      </c>
      <c r="F138" s="208" t="s">
        <v>216</v>
      </c>
      <c r="G138" s="209" t="s">
        <v>119</v>
      </c>
      <c r="H138" s="210">
        <v>5</v>
      </c>
      <c r="I138" s="211"/>
      <c r="J138" s="210">
        <f>ROUND(I138*H138,15)</f>
        <v>0</v>
      </c>
      <c r="K138" s="208" t="s">
        <v>120</v>
      </c>
      <c r="L138" s="40"/>
      <c r="M138" s="212" t="s">
        <v>18</v>
      </c>
      <c r="N138" s="213" t="s">
        <v>40</v>
      </c>
      <c r="O138" s="6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7" t="s">
        <v>122</v>
      </c>
      <c r="AT138" s="197" t="s">
        <v>193</v>
      </c>
      <c r="AU138" s="197" t="s">
        <v>78</v>
      </c>
      <c r="AY138" s="18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76</v>
      </c>
      <c r="BK138" s="199">
        <f>ROUND(I138*H138,15)</f>
        <v>0</v>
      </c>
      <c r="BL138" s="18" t="s">
        <v>122</v>
      </c>
      <c r="BM138" s="197" t="s">
        <v>217</v>
      </c>
    </row>
    <row r="139" spans="1:65" s="2" customFormat="1" ht="19.2">
      <c r="A139" s="35"/>
      <c r="B139" s="36"/>
      <c r="C139" s="37"/>
      <c r="D139" s="200" t="s">
        <v>123</v>
      </c>
      <c r="E139" s="37"/>
      <c r="F139" s="201" t="s">
        <v>216</v>
      </c>
      <c r="G139" s="37"/>
      <c r="H139" s="37"/>
      <c r="I139" s="109"/>
      <c r="J139" s="37"/>
      <c r="K139" s="37"/>
      <c r="L139" s="40"/>
      <c r="M139" s="202"/>
      <c r="N139" s="203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123</v>
      </c>
      <c r="AU139" s="18" t="s">
        <v>78</v>
      </c>
    </row>
    <row r="140" spans="1:65" s="2" customFormat="1" ht="21.6" customHeight="1">
      <c r="A140" s="35"/>
      <c r="B140" s="36"/>
      <c r="C140" s="206" t="s">
        <v>218</v>
      </c>
      <c r="D140" s="206" t="s">
        <v>193</v>
      </c>
      <c r="E140" s="207" t="s">
        <v>219</v>
      </c>
      <c r="F140" s="208" t="s">
        <v>220</v>
      </c>
      <c r="G140" s="209" t="s">
        <v>119</v>
      </c>
      <c r="H140" s="210">
        <v>5</v>
      </c>
      <c r="I140" s="211"/>
      <c r="J140" s="210">
        <f>ROUND(I140*H140,15)</f>
        <v>0</v>
      </c>
      <c r="K140" s="208" t="s">
        <v>120</v>
      </c>
      <c r="L140" s="40"/>
      <c r="M140" s="212" t="s">
        <v>18</v>
      </c>
      <c r="N140" s="213" t="s">
        <v>40</v>
      </c>
      <c r="O140" s="65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7" t="s">
        <v>122</v>
      </c>
      <c r="AT140" s="197" t="s">
        <v>193</v>
      </c>
      <c r="AU140" s="197" t="s">
        <v>78</v>
      </c>
      <c r="AY140" s="18" t="s">
        <v>115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76</v>
      </c>
      <c r="BK140" s="199">
        <f>ROUND(I140*H140,15)</f>
        <v>0</v>
      </c>
      <c r="BL140" s="18" t="s">
        <v>122</v>
      </c>
      <c r="BM140" s="197" t="s">
        <v>221</v>
      </c>
    </row>
    <row r="141" spans="1:65" s="2" customFormat="1" ht="10.199999999999999">
      <c r="A141" s="35"/>
      <c r="B141" s="36"/>
      <c r="C141" s="37"/>
      <c r="D141" s="200" t="s">
        <v>123</v>
      </c>
      <c r="E141" s="37"/>
      <c r="F141" s="201" t="s">
        <v>220</v>
      </c>
      <c r="G141" s="37"/>
      <c r="H141" s="37"/>
      <c r="I141" s="109"/>
      <c r="J141" s="37"/>
      <c r="K141" s="37"/>
      <c r="L141" s="40"/>
      <c r="M141" s="202"/>
      <c r="N141" s="203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123</v>
      </c>
      <c r="AU141" s="18" t="s">
        <v>78</v>
      </c>
    </row>
    <row r="142" spans="1:65" s="2" customFormat="1" ht="14.4" customHeight="1">
      <c r="A142" s="35"/>
      <c r="B142" s="36"/>
      <c r="C142" s="206" t="s">
        <v>170</v>
      </c>
      <c r="D142" s="206" t="s">
        <v>193</v>
      </c>
      <c r="E142" s="207" t="s">
        <v>222</v>
      </c>
      <c r="F142" s="208" t="s">
        <v>223</v>
      </c>
      <c r="G142" s="209" t="s">
        <v>119</v>
      </c>
      <c r="H142" s="210">
        <v>5</v>
      </c>
      <c r="I142" s="211"/>
      <c r="J142" s="210">
        <f>ROUND(I142*H142,15)</f>
        <v>0</v>
      </c>
      <c r="K142" s="208" t="s">
        <v>120</v>
      </c>
      <c r="L142" s="40"/>
      <c r="M142" s="212" t="s">
        <v>18</v>
      </c>
      <c r="N142" s="213" t="s">
        <v>40</v>
      </c>
      <c r="O142" s="65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7" t="s">
        <v>122</v>
      </c>
      <c r="AT142" s="197" t="s">
        <v>193</v>
      </c>
      <c r="AU142" s="197" t="s">
        <v>78</v>
      </c>
      <c r="AY142" s="18" t="s">
        <v>115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76</v>
      </c>
      <c r="BK142" s="199">
        <f>ROUND(I142*H142,15)</f>
        <v>0</v>
      </c>
      <c r="BL142" s="18" t="s">
        <v>122</v>
      </c>
      <c r="BM142" s="197" t="s">
        <v>224</v>
      </c>
    </row>
    <row r="143" spans="1:65" s="2" customFormat="1" ht="10.199999999999999">
      <c r="A143" s="35"/>
      <c r="B143" s="36"/>
      <c r="C143" s="37"/>
      <c r="D143" s="200" t="s">
        <v>123</v>
      </c>
      <c r="E143" s="37"/>
      <c r="F143" s="201" t="s">
        <v>223</v>
      </c>
      <c r="G143" s="37"/>
      <c r="H143" s="37"/>
      <c r="I143" s="109"/>
      <c r="J143" s="37"/>
      <c r="K143" s="37"/>
      <c r="L143" s="40"/>
      <c r="M143" s="202"/>
      <c r="N143" s="203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123</v>
      </c>
      <c r="AU143" s="18" t="s">
        <v>78</v>
      </c>
    </row>
    <row r="144" spans="1:65" s="2" customFormat="1" ht="14.4" customHeight="1">
      <c r="A144" s="35"/>
      <c r="B144" s="36"/>
      <c r="C144" s="206" t="s">
        <v>225</v>
      </c>
      <c r="D144" s="206" t="s">
        <v>193</v>
      </c>
      <c r="E144" s="207" t="s">
        <v>226</v>
      </c>
      <c r="F144" s="208" t="s">
        <v>227</v>
      </c>
      <c r="G144" s="209" t="s">
        <v>119</v>
      </c>
      <c r="H144" s="210">
        <v>5</v>
      </c>
      <c r="I144" s="211"/>
      <c r="J144" s="210">
        <f>ROUND(I144*H144,15)</f>
        <v>0</v>
      </c>
      <c r="K144" s="208" t="s">
        <v>120</v>
      </c>
      <c r="L144" s="40"/>
      <c r="M144" s="212" t="s">
        <v>18</v>
      </c>
      <c r="N144" s="213" t="s">
        <v>40</v>
      </c>
      <c r="O144" s="6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7" t="s">
        <v>122</v>
      </c>
      <c r="AT144" s="197" t="s">
        <v>193</v>
      </c>
      <c r="AU144" s="197" t="s">
        <v>78</v>
      </c>
      <c r="AY144" s="18" t="s">
        <v>115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76</v>
      </c>
      <c r="BK144" s="199">
        <f>ROUND(I144*H144,15)</f>
        <v>0</v>
      </c>
      <c r="BL144" s="18" t="s">
        <v>122</v>
      </c>
      <c r="BM144" s="197" t="s">
        <v>228</v>
      </c>
    </row>
    <row r="145" spans="1:65" s="2" customFormat="1" ht="10.199999999999999">
      <c r="A145" s="35"/>
      <c r="B145" s="36"/>
      <c r="C145" s="37"/>
      <c r="D145" s="200" t="s">
        <v>123</v>
      </c>
      <c r="E145" s="37"/>
      <c r="F145" s="201" t="s">
        <v>227</v>
      </c>
      <c r="G145" s="37"/>
      <c r="H145" s="37"/>
      <c r="I145" s="109"/>
      <c r="J145" s="37"/>
      <c r="K145" s="37"/>
      <c r="L145" s="40"/>
      <c r="M145" s="202"/>
      <c r="N145" s="203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123</v>
      </c>
      <c r="AU145" s="18" t="s">
        <v>78</v>
      </c>
    </row>
    <row r="146" spans="1:65" s="2" customFormat="1" ht="14.4" customHeight="1">
      <c r="A146" s="35"/>
      <c r="B146" s="36"/>
      <c r="C146" s="206" t="s">
        <v>173</v>
      </c>
      <c r="D146" s="206" t="s">
        <v>193</v>
      </c>
      <c r="E146" s="207" t="s">
        <v>229</v>
      </c>
      <c r="F146" s="208" t="s">
        <v>230</v>
      </c>
      <c r="G146" s="209" t="s">
        <v>119</v>
      </c>
      <c r="H146" s="210">
        <v>5</v>
      </c>
      <c r="I146" s="211"/>
      <c r="J146" s="210">
        <f>ROUND(I146*H146,15)</f>
        <v>0</v>
      </c>
      <c r="K146" s="208" t="s">
        <v>120</v>
      </c>
      <c r="L146" s="40"/>
      <c r="M146" s="212" t="s">
        <v>18</v>
      </c>
      <c r="N146" s="213" t="s">
        <v>40</v>
      </c>
      <c r="O146" s="65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7" t="s">
        <v>122</v>
      </c>
      <c r="AT146" s="197" t="s">
        <v>193</v>
      </c>
      <c r="AU146" s="197" t="s">
        <v>78</v>
      </c>
      <c r="AY146" s="18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76</v>
      </c>
      <c r="BK146" s="199">
        <f>ROUND(I146*H146,15)</f>
        <v>0</v>
      </c>
      <c r="BL146" s="18" t="s">
        <v>122</v>
      </c>
      <c r="BM146" s="197" t="s">
        <v>231</v>
      </c>
    </row>
    <row r="147" spans="1:65" s="2" customFormat="1" ht="10.199999999999999">
      <c r="A147" s="35"/>
      <c r="B147" s="36"/>
      <c r="C147" s="37"/>
      <c r="D147" s="200" t="s">
        <v>123</v>
      </c>
      <c r="E147" s="37"/>
      <c r="F147" s="201" t="s">
        <v>230</v>
      </c>
      <c r="G147" s="37"/>
      <c r="H147" s="37"/>
      <c r="I147" s="109"/>
      <c r="J147" s="37"/>
      <c r="K147" s="37"/>
      <c r="L147" s="40"/>
      <c r="M147" s="202"/>
      <c r="N147" s="203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123</v>
      </c>
      <c r="AU147" s="18" t="s">
        <v>78</v>
      </c>
    </row>
    <row r="148" spans="1:65" s="2" customFormat="1" ht="14.4" customHeight="1">
      <c r="A148" s="35"/>
      <c r="B148" s="36"/>
      <c r="C148" s="206" t="s">
        <v>232</v>
      </c>
      <c r="D148" s="206" t="s">
        <v>193</v>
      </c>
      <c r="E148" s="207" t="s">
        <v>233</v>
      </c>
      <c r="F148" s="208" t="s">
        <v>234</v>
      </c>
      <c r="G148" s="209" t="s">
        <v>119</v>
      </c>
      <c r="H148" s="210">
        <v>5</v>
      </c>
      <c r="I148" s="211"/>
      <c r="J148" s="210">
        <f>ROUND(I148*H148,15)</f>
        <v>0</v>
      </c>
      <c r="K148" s="208" t="s">
        <v>120</v>
      </c>
      <c r="L148" s="40"/>
      <c r="M148" s="212" t="s">
        <v>18</v>
      </c>
      <c r="N148" s="213" t="s">
        <v>40</v>
      </c>
      <c r="O148" s="65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7" t="s">
        <v>122</v>
      </c>
      <c r="AT148" s="197" t="s">
        <v>193</v>
      </c>
      <c r="AU148" s="197" t="s">
        <v>78</v>
      </c>
      <c r="AY148" s="18" t="s">
        <v>115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76</v>
      </c>
      <c r="BK148" s="199">
        <f>ROUND(I148*H148,15)</f>
        <v>0</v>
      </c>
      <c r="BL148" s="18" t="s">
        <v>122</v>
      </c>
      <c r="BM148" s="197" t="s">
        <v>235</v>
      </c>
    </row>
    <row r="149" spans="1:65" s="2" customFormat="1" ht="10.199999999999999">
      <c r="A149" s="35"/>
      <c r="B149" s="36"/>
      <c r="C149" s="37"/>
      <c r="D149" s="200" t="s">
        <v>123</v>
      </c>
      <c r="E149" s="37"/>
      <c r="F149" s="201" t="s">
        <v>234</v>
      </c>
      <c r="G149" s="37"/>
      <c r="H149" s="37"/>
      <c r="I149" s="109"/>
      <c r="J149" s="37"/>
      <c r="K149" s="37"/>
      <c r="L149" s="40"/>
      <c r="M149" s="202"/>
      <c r="N149" s="203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123</v>
      </c>
      <c r="AU149" s="18" t="s">
        <v>78</v>
      </c>
    </row>
    <row r="150" spans="1:65" s="2" customFormat="1" ht="21.6" customHeight="1">
      <c r="A150" s="35"/>
      <c r="B150" s="36"/>
      <c r="C150" s="206" t="s">
        <v>177</v>
      </c>
      <c r="D150" s="206" t="s">
        <v>193</v>
      </c>
      <c r="E150" s="207" t="s">
        <v>236</v>
      </c>
      <c r="F150" s="208" t="s">
        <v>237</v>
      </c>
      <c r="G150" s="209" t="s">
        <v>119</v>
      </c>
      <c r="H150" s="210">
        <v>5</v>
      </c>
      <c r="I150" s="211"/>
      <c r="J150" s="210">
        <f>ROUND(I150*H150,15)</f>
        <v>0</v>
      </c>
      <c r="K150" s="208" t="s">
        <v>120</v>
      </c>
      <c r="L150" s="40"/>
      <c r="M150" s="212" t="s">
        <v>18</v>
      </c>
      <c r="N150" s="213" t="s">
        <v>40</v>
      </c>
      <c r="O150" s="6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7" t="s">
        <v>122</v>
      </c>
      <c r="AT150" s="197" t="s">
        <v>193</v>
      </c>
      <c r="AU150" s="197" t="s">
        <v>78</v>
      </c>
      <c r="AY150" s="18" t="s">
        <v>115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76</v>
      </c>
      <c r="BK150" s="199">
        <f>ROUND(I150*H150,15)</f>
        <v>0</v>
      </c>
      <c r="BL150" s="18" t="s">
        <v>122</v>
      </c>
      <c r="BM150" s="197" t="s">
        <v>238</v>
      </c>
    </row>
    <row r="151" spans="1:65" s="2" customFormat="1" ht="10.199999999999999">
      <c r="A151" s="35"/>
      <c r="B151" s="36"/>
      <c r="C151" s="37"/>
      <c r="D151" s="200" t="s">
        <v>123</v>
      </c>
      <c r="E151" s="37"/>
      <c r="F151" s="201" t="s">
        <v>237</v>
      </c>
      <c r="G151" s="37"/>
      <c r="H151" s="37"/>
      <c r="I151" s="109"/>
      <c r="J151" s="37"/>
      <c r="K151" s="37"/>
      <c r="L151" s="40"/>
      <c r="M151" s="202"/>
      <c r="N151" s="203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123</v>
      </c>
      <c r="AU151" s="18" t="s">
        <v>78</v>
      </c>
    </row>
    <row r="152" spans="1:65" s="2" customFormat="1" ht="21.6" customHeight="1">
      <c r="A152" s="35"/>
      <c r="B152" s="36"/>
      <c r="C152" s="206" t="s">
        <v>239</v>
      </c>
      <c r="D152" s="206" t="s">
        <v>193</v>
      </c>
      <c r="E152" s="207" t="s">
        <v>240</v>
      </c>
      <c r="F152" s="208" t="s">
        <v>241</v>
      </c>
      <c r="G152" s="209" t="s">
        <v>119</v>
      </c>
      <c r="H152" s="210">
        <v>5</v>
      </c>
      <c r="I152" s="211"/>
      <c r="J152" s="210">
        <f>ROUND(I152*H152,15)</f>
        <v>0</v>
      </c>
      <c r="K152" s="208" t="s">
        <v>120</v>
      </c>
      <c r="L152" s="40"/>
      <c r="M152" s="212" t="s">
        <v>18</v>
      </c>
      <c r="N152" s="213" t="s">
        <v>40</v>
      </c>
      <c r="O152" s="6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7" t="s">
        <v>122</v>
      </c>
      <c r="AT152" s="197" t="s">
        <v>193</v>
      </c>
      <c r="AU152" s="197" t="s">
        <v>78</v>
      </c>
      <c r="AY152" s="18" t="s">
        <v>115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76</v>
      </c>
      <c r="BK152" s="199">
        <f>ROUND(I152*H152,15)</f>
        <v>0</v>
      </c>
      <c r="BL152" s="18" t="s">
        <v>122</v>
      </c>
      <c r="BM152" s="197" t="s">
        <v>242</v>
      </c>
    </row>
    <row r="153" spans="1:65" s="2" customFormat="1" ht="19.2">
      <c r="A153" s="35"/>
      <c r="B153" s="36"/>
      <c r="C153" s="37"/>
      <c r="D153" s="200" t="s">
        <v>123</v>
      </c>
      <c r="E153" s="37"/>
      <c r="F153" s="201" t="s">
        <v>241</v>
      </c>
      <c r="G153" s="37"/>
      <c r="H153" s="37"/>
      <c r="I153" s="109"/>
      <c r="J153" s="37"/>
      <c r="K153" s="37"/>
      <c r="L153" s="40"/>
      <c r="M153" s="202"/>
      <c r="N153" s="20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123</v>
      </c>
      <c r="AU153" s="18" t="s">
        <v>78</v>
      </c>
    </row>
    <row r="154" spans="1:65" s="2" customFormat="1" ht="21.6" customHeight="1">
      <c r="A154" s="35"/>
      <c r="B154" s="36"/>
      <c r="C154" s="206" t="s">
        <v>180</v>
      </c>
      <c r="D154" s="206" t="s">
        <v>193</v>
      </c>
      <c r="E154" s="207" t="s">
        <v>243</v>
      </c>
      <c r="F154" s="208" t="s">
        <v>244</v>
      </c>
      <c r="G154" s="209" t="s">
        <v>119</v>
      </c>
      <c r="H154" s="210">
        <v>5</v>
      </c>
      <c r="I154" s="211"/>
      <c r="J154" s="210">
        <f>ROUND(I154*H154,15)</f>
        <v>0</v>
      </c>
      <c r="K154" s="208" t="s">
        <v>120</v>
      </c>
      <c r="L154" s="40"/>
      <c r="M154" s="212" t="s">
        <v>18</v>
      </c>
      <c r="N154" s="213" t="s">
        <v>40</v>
      </c>
      <c r="O154" s="6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7" t="s">
        <v>122</v>
      </c>
      <c r="AT154" s="197" t="s">
        <v>193</v>
      </c>
      <c r="AU154" s="197" t="s">
        <v>78</v>
      </c>
      <c r="AY154" s="18" t="s">
        <v>115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76</v>
      </c>
      <c r="BK154" s="199">
        <f>ROUND(I154*H154,15)</f>
        <v>0</v>
      </c>
      <c r="BL154" s="18" t="s">
        <v>122</v>
      </c>
      <c r="BM154" s="197" t="s">
        <v>245</v>
      </c>
    </row>
    <row r="155" spans="1:65" s="2" customFormat="1" ht="19.2">
      <c r="A155" s="35"/>
      <c r="B155" s="36"/>
      <c r="C155" s="37"/>
      <c r="D155" s="200" t="s">
        <v>123</v>
      </c>
      <c r="E155" s="37"/>
      <c r="F155" s="201" t="s">
        <v>244</v>
      </c>
      <c r="G155" s="37"/>
      <c r="H155" s="37"/>
      <c r="I155" s="109"/>
      <c r="J155" s="37"/>
      <c r="K155" s="37"/>
      <c r="L155" s="40"/>
      <c r="M155" s="202"/>
      <c r="N155" s="203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123</v>
      </c>
      <c r="AU155" s="18" t="s">
        <v>78</v>
      </c>
    </row>
    <row r="156" spans="1:65" s="2" customFormat="1" ht="32.4" customHeight="1">
      <c r="A156" s="35"/>
      <c r="B156" s="36"/>
      <c r="C156" s="206" t="s">
        <v>246</v>
      </c>
      <c r="D156" s="206" t="s">
        <v>193</v>
      </c>
      <c r="E156" s="207" t="s">
        <v>247</v>
      </c>
      <c r="F156" s="208" t="s">
        <v>248</v>
      </c>
      <c r="G156" s="209" t="s">
        <v>119</v>
      </c>
      <c r="H156" s="210">
        <v>5</v>
      </c>
      <c r="I156" s="211"/>
      <c r="J156" s="210">
        <f>ROUND(I156*H156,15)</f>
        <v>0</v>
      </c>
      <c r="K156" s="208" t="s">
        <v>120</v>
      </c>
      <c r="L156" s="40"/>
      <c r="M156" s="212" t="s">
        <v>18</v>
      </c>
      <c r="N156" s="213" t="s">
        <v>40</v>
      </c>
      <c r="O156" s="6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7" t="s">
        <v>122</v>
      </c>
      <c r="AT156" s="197" t="s">
        <v>193</v>
      </c>
      <c r="AU156" s="197" t="s">
        <v>78</v>
      </c>
      <c r="AY156" s="18" t="s">
        <v>115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76</v>
      </c>
      <c r="BK156" s="199">
        <f>ROUND(I156*H156,15)</f>
        <v>0</v>
      </c>
      <c r="BL156" s="18" t="s">
        <v>122</v>
      </c>
      <c r="BM156" s="197" t="s">
        <v>249</v>
      </c>
    </row>
    <row r="157" spans="1:65" s="2" customFormat="1" ht="19.2">
      <c r="A157" s="35"/>
      <c r="B157" s="36"/>
      <c r="C157" s="37"/>
      <c r="D157" s="200" t="s">
        <v>123</v>
      </c>
      <c r="E157" s="37"/>
      <c r="F157" s="201" t="s">
        <v>248</v>
      </c>
      <c r="G157" s="37"/>
      <c r="H157" s="37"/>
      <c r="I157" s="109"/>
      <c r="J157" s="37"/>
      <c r="K157" s="37"/>
      <c r="L157" s="40"/>
      <c r="M157" s="202"/>
      <c r="N157" s="203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123</v>
      </c>
      <c r="AU157" s="18" t="s">
        <v>78</v>
      </c>
    </row>
    <row r="158" spans="1:65" s="2" customFormat="1" ht="64.8" customHeight="1">
      <c r="A158" s="35"/>
      <c r="B158" s="36"/>
      <c r="C158" s="206" t="s">
        <v>184</v>
      </c>
      <c r="D158" s="206" t="s">
        <v>193</v>
      </c>
      <c r="E158" s="207" t="s">
        <v>250</v>
      </c>
      <c r="F158" s="208" t="s">
        <v>251</v>
      </c>
      <c r="G158" s="209" t="s">
        <v>119</v>
      </c>
      <c r="H158" s="210">
        <v>8</v>
      </c>
      <c r="I158" s="211"/>
      <c r="J158" s="210">
        <f>ROUND(I158*H158,15)</f>
        <v>0</v>
      </c>
      <c r="K158" s="208" t="s">
        <v>120</v>
      </c>
      <c r="L158" s="40"/>
      <c r="M158" s="212" t="s">
        <v>18</v>
      </c>
      <c r="N158" s="213" t="s">
        <v>40</v>
      </c>
      <c r="O158" s="6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7" t="s">
        <v>122</v>
      </c>
      <c r="AT158" s="197" t="s">
        <v>193</v>
      </c>
      <c r="AU158" s="197" t="s">
        <v>78</v>
      </c>
      <c r="AY158" s="18" t="s">
        <v>115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76</v>
      </c>
      <c r="BK158" s="199">
        <f>ROUND(I158*H158,15)</f>
        <v>0</v>
      </c>
      <c r="BL158" s="18" t="s">
        <v>122</v>
      </c>
      <c r="BM158" s="197" t="s">
        <v>252</v>
      </c>
    </row>
    <row r="159" spans="1:65" s="2" customFormat="1" ht="57.6">
      <c r="A159" s="35"/>
      <c r="B159" s="36"/>
      <c r="C159" s="37"/>
      <c r="D159" s="200" t="s">
        <v>123</v>
      </c>
      <c r="E159" s="37"/>
      <c r="F159" s="201" t="s">
        <v>253</v>
      </c>
      <c r="G159" s="37"/>
      <c r="H159" s="37"/>
      <c r="I159" s="109"/>
      <c r="J159" s="37"/>
      <c r="K159" s="37"/>
      <c r="L159" s="40"/>
      <c r="M159" s="202"/>
      <c r="N159" s="203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123</v>
      </c>
      <c r="AU159" s="18" t="s">
        <v>78</v>
      </c>
    </row>
    <row r="160" spans="1:65" s="2" customFormat="1" ht="21.6" customHeight="1">
      <c r="A160" s="35"/>
      <c r="B160" s="36"/>
      <c r="C160" s="206" t="s">
        <v>254</v>
      </c>
      <c r="D160" s="206" t="s">
        <v>193</v>
      </c>
      <c r="E160" s="207" t="s">
        <v>255</v>
      </c>
      <c r="F160" s="208" t="s">
        <v>256</v>
      </c>
      <c r="G160" s="209" t="s">
        <v>119</v>
      </c>
      <c r="H160" s="210">
        <v>6</v>
      </c>
      <c r="I160" s="211"/>
      <c r="J160" s="210">
        <f>ROUND(I160*H160,15)</f>
        <v>0</v>
      </c>
      <c r="K160" s="208" t="s">
        <v>120</v>
      </c>
      <c r="L160" s="40"/>
      <c r="M160" s="212" t="s">
        <v>18</v>
      </c>
      <c r="N160" s="213" t="s">
        <v>40</v>
      </c>
      <c r="O160" s="6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7" t="s">
        <v>122</v>
      </c>
      <c r="AT160" s="197" t="s">
        <v>193</v>
      </c>
      <c r="AU160" s="197" t="s">
        <v>78</v>
      </c>
      <c r="AY160" s="18" t="s">
        <v>115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76</v>
      </c>
      <c r="BK160" s="199">
        <f>ROUND(I160*H160,15)</f>
        <v>0</v>
      </c>
      <c r="BL160" s="18" t="s">
        <v>122</v>
      </c>
      <c r="BM160" s="197" t="s">
        <v>257</v>
      </c>
    </row>
    <row r="161" spans="1:65" s="2" customFormat="1" ht="19.2">
      <c r="A161" s="35"/>
      <c r="B161" s="36"/>
      <c r="C161" s="37"/>
      <c r="D161" s="200" t="s">
        <v>123</v>
      </c>
      <c r="E161" s="37"/>
      <c r="F161" s="201" t="s">
        <v>256</v>
      </c>
      <c r="G161" s="37"/>
      <c r="H161" s="37"/>
      <c r="I161" s="109"/>
      <c r="J161" s="37"/>
      <c r="K161" s="37"/>
      <c r="L161" s="40"/>
      <c r="M161" s="202"/>
      <c r="N161" s="20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123</v>
      </c>
      <c r="AU161" s="18" t="s">
        <v>78</v>
      </c>
    </row>
    <row r="162" spans="1:65" s="2" customFormat="1" ht="14.4" customHeight="1">
      <c r="A162" s="35"/>
      <c r="B162" s="36"/>
      <c r="C162" s="206" t="s">
        <v>187</v>
      </c>
      <c r="D162" s="206" t="s">
        <v>193</v>
      </c>
      <c r="E162" s="207" t="s">
        <v>258</v>
      </c>
      <c r="F162" s="208" t="s">
        <v>259</v>
      </c>
      <c r="G162" s="209" t="s">
        <v>119</v>
      </c>
      <c r="H162" s="210">
        <v>2</v>
      </c>
      <c r="I162" s="211"/>
      <c r="J162" s="210">
        <f>ROUND(I162*H162,15)</f>
        <v>0</v>
      </c>
      <c r="K162" s="208" t="s">
        <v>120</v>
      </c>
      <c r="L162" s="40"/>
      <c r="M162" s="212" t="s">
        <v>18</v>
      </c>
      <c r="N162" s="213" t="s">
        <v>40</v>
      </c>
      <c r="O162" s="6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7" t="s">
        <v>122</v>
      </c>
      <c r="AT162" s="197" t="s">
        <v>193</v>
      </c>
      <c r="AU162" s="197" t="s">
        <v>78</v>
      </c>
      <c r="AY162" s="18" t="s">
        <v>115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76</v>
      </c>
      <c r="BK162" s="199">
        <f>ROUND(I162*H162,15)</f>
        <v>0</v>
      </c>
      <c r="BL162" s="18" t="s">
        <v>122</v>
      </c>
      <c r="BM162" s="197" t="s">
        <v>260</v>
      </c>
    </row>
    <row r="163" spans="1:65" s="2" customFormat="1" ht="10.199999999999999">
      <c r="A163" s="35"/>
      <c r="B163" s="36"/>
      <c r="C163" s="37"/>
      <c r="D163" s="200" t="s">
        <v>123</v>
      </c>
      <c r="E163" s="37"/>
      <c r="F163" s="201" t="s">
        <v>259</v>
      </c>
      <c r="G163" s="37"/>
      <c r="H163" s="37"/>
      <c r="I163" s="109"/>
      <c r="J163" s="37"/>
      <c r="K163" s="37"/>
      <c r="L163" s="40"/>
      <c r="M163" s="202"/>
      <c r="N163" s="203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123</v>
      </c>
      <c r="AU163" s="18" t="s">
        <v>78</v>
      </c>
    </row>
    <row r="164" spans="1:65" s="2" customFormat="1" ht="21.6" customHeight="1">
      <c r="A164" s="35"/>
      <c r="B164" s="36"/>
      <c r="C164" s="206" t="s">
        <v>261</v>
      </c>
      <c r="D164" s="206" t="s">
        <v>193</v>
      </c>
      <c r="E164" s="207" t="s">
        <v>262</v>
      </c>
      <c r="F164" s="208" t="s">
        <v>263</v>
      </c>
      <c r="G164" s="209" t="s">
        <v>119</v>
      </c>
      <c r="H164" s="210">
        <v>11</v>
      </c>
      <c r="I164" s="211"/>
      <c r="J164" s="210">
        <f>ROUND(I164*H164,15)</f>
        <v>0</v>
      </c>
      <c r="K164" s="208" t="s">
        <v>120</v>
      </c>
      <c r="L164" s="40"/>
      <c r="M164" s="212" t="s">
        <v>18</v>
      </c>
      <c r="N164" s="213" t="s">
        <v>40</v>
      </c>
      <c r="O164" s="6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7" t="s">
        <v>122</v>
      </c>
      <c r="AT164" s="197" t="s">
        <v>193</v>
      </c>
      <c r="AU164" s="197" t="s">
        <v>78</v>
      </c>
      <c r="AY164" s="18" t="s">
        <v>115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76</v>
      </c>
      <c r="BK164" s="199">
        <f>ROUND(I164*H164,15)</f>
        <v>0</v>
      </c>
      <c r="BL164" s="18" t="s">
        <v>122</v>
      </c>
      <c r="BM164" s="197" t="s">
        <v>264</v>
      </c>
    </row>
    <row r="165" spans="1:65" s="2" customFormat="1" ht="10.199999999999999">
      <c r="A165" s="35"/>
      <c r="B165" s="36"/>
      <c r="C165" s="37"/>
      <c r="D165" s="200" t="s">
        <v>123</v>
      </c>
      <c r="E165" s="37"/>
      <c r="F165" s="201" t="s">
        <v>263</v>
      </c>
      <c r="G165" s="37"/>
      <c r="H165" s="37"/>
      <c r="I165" s="109"/>
      <c r="J165" s="37"/>
      <c r="K165" s="37"/>
      <c r="L165" s="40"/>
      <c r="M165" s="202"/>
      <c r="N165" s="203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123</v>
      </c>
      <c r="AU165" s="18" t="s">
        <v>78</v>
      </c>
    </row>
    <row r="166" spans="1:65" s="2" customFormat="1" ht="32.4" customHeight="1">
      <c r="A166" s="35"/>
      <c r="B166" s="36"/>
      <c r="C166" s="206" t="s">
        <v>190</v>
      </c>
      <c r="D166" s="206" t="s">
        <v>193</v>
      </c>
      <c r="E166" s="207" t="s">
        <v>265</v>
      </c>
      <c r="F166" s="208" t="s">
        <v>266</v>
      </c>
      <c r="G166" s="209" t="s">
        <v>119</v>
      </c>
      <c r="H166" s="210">
        <v>12</v>
      </c>
      <c r="I166" s="211"/>
      <c r="J166" s="210">
        <f>ROUND(I166*H166,15)</f>
        <v>0</v>
      </c>
      <c r="K166" s="208" t="s">
        <v>120</v>
      </c>
      <c r="L166" s="40"/>
      <c r="M166" s="212" t="s">
        <v>18</v>
      </c>
      <c r="N166" s="213" t="s">
        <v>40</v>
      </c>
      <c r="O166" s="6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7" t="s">
        <v>122</v>
      </c>
      <c r="AT166" s="197" t="s">
        <v>193</v>
      </c>
      <c r="AU166" s="197" t="s">
        <v>78</v>
      </c>
      <c r="AY166" s="18" t="s">
        <v>115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76</v>
      </c>
      <c r="BK166" s="199">
        <f>ROUND(I166*H166,15)</f>
        <v>0</v>
      </c>
      <c r="BL166" s="18" t="s">
        <v>122</v>
      </c>
      <c r="BM166" s="197" t="s">
        <v>267</v>
      </c>
    </row>
    <row r="167" spans="1:65" s="2" customFormat="1" ht="28.8">
      <c r="A167" s="35"/>
      <c r="B167" s="36"/>
      <c r="C167" s="37"/>
      <c r="D167" s="200" t="s">
        <v>123</v>
      </c>
      <c r="E167" s="37"/>
      <c r="F167" s="201" t="s">
        <v>266</v>
      </c>
      <c r="G167" s="37"/>
      <c r="H167" s="37"/>
      <c r="I167" s="109"/>
      <c r="J167" s="37"/>
      <c r="K167" s="37"/>
      <c r="L167" s="40"/>
      <c r="M167" s="202"/>
      <c r="N167" s="203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123</v>
      </c>
      <c r="AU167" s="18" t="s">
        <v>78</v>
      </c>
    </row>
    <row r="168" spans="1:65" s="2" customFormat="1" ht="75.599999999999994" customHeight="1">
      <c r="A168" s="35"/>
      <c r="B168" s="36"/>
      <c r="C168" s="206" t="s">
        <v>268</v>
      </c>
      <c r="D168" s="206" t="s">
        <v>193</v>
      </c>
      <c r="E168" s="207" t="s">
        <v>269</v>
      </c>
      <c r="F168" s="208" t="s">
        <v>270</v>
      </c>
      <c r="G168" s="209" t="s">
        <v>119</v>
      </c>
      <c r="H168" s="210">
        <v>5</v>
      </c>
      <c r="I168" s="211"/>
      <c r="J168" s="210">
        <f>ROUND(I168*H168,15)</f>
        <v>0</v>
      </c>
      <c r="K168" s="208" t="s">
        <v>120</v>
      </c>
      <c r="L168" s="40"/>
      <c r="M168" s="212" t="s">
        <v>18</v>
      </c>
      <c r="N168" s="213" t="s">
        <v>40</v>
      </c>
      <c r="O168" s="6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7" t="s">
        <v>122</v>
      </c>
      <c r="AT168" s="197" t="s">
        <v>193</v>
      </c>
      <c r="AU168" s="197" t="s">
        <v>78</v>
      </c>
      <c r="AY168" s="18" t="s">
        <v>115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76</v>
      </c>
      <c r="BK168" s="199">
        <f>ROUND(I168*H168,15)</f>
        <v>0</v>
      </c>
      <c r="BL168" s="18" t="s">
        <v>122</v>
      </c>
      <c r="BM168" s="197" t="s">
        <v>271</v>
      </c>
    </row>
    <row r="169" spans="1:65" s="2" customFormat="1" ht="76.8">
      <c r="A169" s="35"/>
      <c r="B169" s="36"/>
      <c r="C169" s="37"/>
      <c r="D169" s="200" t="s">
        <v>123</v>
      </c>
      <c r="E169" s="37"/>
      <c r="F169" s="201" t="s">
        <v>272</v>
      </c>
      <c r="G169" s="37"/>
      <c r="H169" s="37"/>
      <c r="I169" s="109"/>
      <c r="J169" s="37"/>
      <c r="K169" s="37"/>
      <c r="L169" s="40"/>
      <c r="M169" s="202"/>
      <c r="N169" s="203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123</v>
      </c>
      <c r="AU169" s="18" t="s">
        <v>78</v>
      </c>
    </row>
    <row r="170" spans="1:65" s="2" customFormat="1" ht="64.8" customHeight="1">
      <c r="A170" s="35"/>
      <c r="B170" s="36"/>
      <c r="C170" s="206" t="s">
        <v>196</v>
      </c>
      <c r="D170" s="206" t="s">
        <v>193</v>
      </c>
      <c r="E170" s="207" t="s">
        <v>273</v>
      </c>
      <c r="F170" s="208" t="s">
        <v>274</v>
      </c>
      <c r="G170" s="209" t="s">
        <v>119</v>
      </c>
      <c r="H170" s="210">
        <v>5</v>
      </c>
      <c r="I170" s="211"/>
      <c r="J170" s="210">
        <f>ROUND(I170*H170,15)</f>
        <v>0</v>
      </c>
      <c r="K170" s="208" t="s">
        <v>120</v>
      </c>
      <c r="L170" s="40"/>
      <c r="M170" s="212" t="s">
        <v>18</v>
      </c>
      <c r="N170" s="213" t="s">
        <v>40</v>
      </c>
      <c r="O170" s="65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7" t="s">
        <v>122</v>
      </c>
      <c r="AT170" s="197" t="s">
        <v>193</v>
      </c>
      <c r="AU170" s="197" t="s">
        <v>78</v>
      </c>
      <c r="AY170" s="18" t="s">
        <v>115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8" t="s">
        <v>76</v>
      </c>
      <c r="BK170" s="199">
        <f>ROUND(I170*H170,15)</f>
        <v>0</v>
      </c>
      <c r="BL170" s="18" t="s">
        <v>122</v>
      </c>
      <c r="BM170" s="197" t="s">
        <v>275</v>
      </c>
    </row>
    <row r="171" spans="1:65" s="2" customFormat="1" ht="48">
      <c r="A171" s="35"/>
      <c r="B171" s="36"/>
      <c r="C171" s="37"/>
      <c r="D171" s="200" t="s">
        <v>123</v>
      </c>
      <c r="E171" s="37"/>
      <c r="F171" s="201" t="s">
        <v>274</v>
      </c>
      <c r="G171" s="37"/>
      <c r="H171" s="37"/>
      <c r="I171" s="109"/>
      <c r="J171" s="37"/>
      <c r="K171" s="37"/>
      <c r="L171" s="40"/>
      <c r="M171" s="202"/>
      <c r="N171" s="203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123</v>
      </c>
      <c r="AU171" s="18" t="s">
        <v>78</v>
      </c>
    </row>
    <row r="172" spans="1:65" s="2" customFormat="1" ht="14.4" customHeight="1">
      <c r="A172" s="35"/>
      <c r="B172" s="36"/>
      <c r="C172" s="206" t="s">
        <v>276</v>
      </c>
      <c r="D172" s="206" t="s">
        <v>193</v>
      </c>
      <c r="E172" s="207" t="s">
        <v>277</v>
      </c>
      <c r="F172" s="208" t="s">
        <v>278</v>
      </c>
      <c r="G172" s="209" t="s">
        <v>119</v>
      </c>
      <c r="H172" s="210">
        <v>5</v>
      </c>
      <c r="I172" s="211"/>
      <c r="J172" s="210">
        <f>ROUND(I172*H172,15)</f>
        <v>0</v>
      </c>
      <c r="K172" s="208" t="s">
        <v>120</v>
      </c>
      <c r="L172" s="40"/>
      <c r="M172" s="212" t="s">
        <v>18</v>
      </c>
      <c r="N172" s="213" t="s">
        <v>40</v>
      </c>
      <c r="O172" s="65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7" t="s">
        <v>122</v>
      </c>
      <c r="AT172" s="197" t="s">
        <v>193</v>
      </c>
      <c r="AU172" s="197" t="s">
        <v>78</v>
      </c>
      <c r="AY172" s="18" t="s">
        <v>115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8" t="s">
        <v>76</v>
      </c>
      <c r="BK172" s="199">
        <f>ROUND(I172*H172,15)</f>
        <v>0</v>
      </c>
      <c r="BL172" s="18" t="s">
        <v>122</v>
      </c>
      <c r="BM172" s="197" t="s">
        <v>279</v>
      </c>
    </row>
    <row r="173" spans="1:65" s="2" customFormat="1" ht="10.199999999999999">
      <c r="A173" s="35"/>
      <c r="B173" s="36"/>
      <c r="C173" s="37"/>
      <c r="D173" s="200" t="s">
        <v>123</v>
      </c>
      <c r="E173" s="37"/>
      <c r="F173" s="201" t="s">
        <v>278</v>
      </c>
      <c r="G173" s="37"/>
      <c r="H173" s="37"/>
      <c r="I173" s="109"/>
      <c r="J173" s="37"/>
      <c r="K173" s="37"/>
      <c r="L173" s="40"/>
      <c r="M173" s="202"/>
      <c r="N173" s="203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123</v>
      </c>
      <c r="AU173" s="18" t="s">
        <v>78</v>
      </c>
    </row>
    <row r="174" spans="1:65" s="2" customFormat="1" ht="14.4" customHeight="1">
      <c r="A174" s="35"/>
      <c r="B174" s="36"/>
      <c r="C174" s="206" t="s">
        <v>200</v>
      </c>
      <c r="D174" s="206" t="s">
        <v>193</v>
      </c>
      <c r="E174" s="207" t="s">
        <v>280</v>
      </c>
      <c r="F174" s="208" t="s">
        <v>281</v>
      </c>
      <c r="G174" s="209" t="s">
        <v>119</v>
      </c>
      <c r="H174" s="210">
        <v>5</v>
      </c>
      <c r="I174" s="211"/>
      <c r="J174" s="210">
        <f>ROUND(I174*H174,15)</f>
        <v>0</v>
      </c>
      <c r="K174" s="208" t="s">
        <v>120</v>
      </c>
      <c r="L174" s="40"/>
      <c r="M174" s="212" t="s">
        <v>18</v>
      </c>
      <c r="N174" s="213" t="s">
        <v>40</v>
      </c>
      <c r="O174" s="6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7" t="s">
        <v>122</v>
      </c>
      <c r="AT174" s="197" t="s">
        <v>193</v>
      </c>
      <c r="AU174" s="197" t="s">
        <v>78</v>
      </c>
      <c r="AY174" s="18" t="s">
        <v>115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8" t="s">
        <v>76</v>
      </c>
      <c r="BK174" s="199">
        <f>ROUND(I174*H174,15)</f>
        <v>0</v>
      </c>
      <c r="BL174" s="18" t="s">
        <v>122</v>
      </c>
      <c r="BM174" s="197" t="s">
        <v>282</v>
      </c>
    </row>
    <row r="175" spans="1:65" s="2" customFormat="1" ht="10.199999999999999">
      <c r="A175" s="35"/>
      <c r="B175" s="36"/>
      <c r="C175" s="37"/>
      <c r="D175" s="200" t="s">
        <v>123</v>
      </c>
      <c r="E175" s="37"/>
      <c r="F175" s="201" t="s">
        <v>281</v>
      </c>
      <c r="G175" s="37"/>
      <c r="H175" s="37"/>
      <c r="I175" s="109"/>
      <c r="J175" s="37"/>
      <c r="K175" s="37"/>
      <c r="L175" s="40"/>
      <c r="M175" s="202"/>
      <c r="N175" s="203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123</v>
      </c>
      <c r="AU175" s="18" t="s">
        <v>78</v>
      </c>
    </row>
    <row r="176" spans="1:65" s="2" customFormat="1" ht="43.2" customHeight="1">
      <c r="A176" s="35"/>
      <c r="B176" s="36"/>
      <c r="C176" s="206" t="s">
        <v>283</v>
      </c>
      <c r="D176" s="206" t="s">
        <v>193</v>
      </c>
      <c r="E176" s="207" t="s">
        <v>284</v>
      </c>
      <c r="F176" s="208" t="s">
        <v>285</v>
      </c>
      <c r="G176" s="209" t="s">
        <v>119</v>
      </c>
      <c r="H176" s="210">
        <v>14</v>
      </c>
      <c r="I176" s="211"/>
      <c r="J176" s="210">
        <f>ROUND(I176*H176,15)</f>
        <v>0</v>
      </c>
      <c r="K176" s="208" t="s">
        <v>120</v>
      </c>
      <c r="L176" s="40"/>
      <c r="M176" s="212" t="s">
        <v>18</v>
      </c>
      <c r="N176" s="213" t="s">
        <v>40</v>
      </c>
      <c r="O176" s="65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7" t="s">
        <v>122</v>
      </c>
      <c r="AT176" s="197" t="s">
        <v>193</v>
      </c>
      <c r="AU176" s="197" t="s">
        <v>78</v>
      </c>
      <c r="AY176" s="18" t="s">
        <v>115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8" t="s">
        <v>76</v>
      </c>
      <c r="BK176" s="199">
        <f>ROUND(I176*H176,15)</f>
        <v>0</v>
      </c>
      <c r="BL176" s="18" t="s">
        <v>122</v>
      </c>
      <c r="BM176" s="197" t="s">
        <v>286</v>
      </c>
    </row>
    <row r="177" spans="1:65" s="2" customFormat="1" ht="28.8">
      <c r="A177" s="35"/>
      <c r="B177" s="36"/>
      <c r="C177" s="37"/>
      <c r="D177" s="200" t="s">
        <v>123</v>
      </c>
      <c r="E177" s="37"/>
      <c r="F177" s="201" t="s">
        <v>285</v>
      </c>
      <c r="G177" s="37"/>
      <c r="H177" s="37"/>
      <c r="I177" s="109"/>
      <c r="J177" s="37"/>
      <c r="K177" s="37"/>
      <c r="L177" s="40"/>
      <c r="M177" s="202"/>
      <c r="N177" s="203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123</v>
      </c>
      <c r="AU177" s="18" t="s">
        <v>78</v>
      </c>
    </row>
    <row r="178" spans="1:65" s="2" customFormat="1" ht="43.2" customHeight="1">
      <c r="A178" s="35"/>
      <c r="B178" s="36"/>
      <c r="C178" s="206" t="s">
        <v>203</v>
      </c>
      <c r="D178" s="206" t="s">
        <v>193</v>
      </c>
      <c r="E178" s="207" t="s">
        <v>287</v>
      </c>
      <c r="F178" s="208" t="s">
        <v>288</v>
      </c>
      <c r="G178" s="209" t="s">
        <v>119</v>
      </c>
      <c r="H178" s="210">
        <v>1</v>
      </c>
      <c r="I178" s="211"/>
      <c r="J178" s="210">
        <f>ROUND(I178*H178,15)</f>
        <v>0</v>
      </c>
      <c r="K178" s="208" t="s">
        <v>120</v>
      </c>
      <c r="L178" s="40"/>
      <c r="M178" s="212" t="s">
        <v>18</v>
      </c>
      <c r="N178" s="213" t="s">
        <v>40</v>
      </c>
      <c r="O178" s="65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7" t="s">
        <v>122</v>
      </c>
      <c r="AT178" s="197" t="s">
        <v>193</v>
      </c>
      <c r="AU178" s="197" t="s">
        <v>78</v>
      </c>
      <c r="AY178" s="18" t="s">
        <v>115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8" t="s">
        <v>76</v>
      </c>
      <c r="BK178" s="199">
        <f>ROUND(I178*H178,15)</f>
        <v>0</v>
      </c>
      <c r="BL178" s="18" t="s">
        <v>122</v>
      </c>
      <c r="BM178" s="197" t="s">
        <v>289</v>
      </c>
    </row>
    <row r="179" spans="1:65" s="2" customFormat="1" ht="28.8">
      <c r="A179" s="35"/>
      <c r="B179" s="36"/>
      <c r="C179" s="37"/>
      <c r="D179" s="200" t="s">
        <v>123</v>
      </c>
      <c r="E179" s="37"/>
      <c r="F179" s="201" t="s">
        <v>288</v>
      </c>
      <c r="G179" s="37"/>
      <c r="H179" s="37"/>
      <c r="I179" s="109"/>
      <c r="J179" s="37"/>
      <c r="K179" s="37"/>
      <c r="L179" s="40"/>
      <c r="M179" s="202"/>
      <c r="N179" s="203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123</v>
      </c>
      <c r="AU179" s="18" t="s">
        <v>78</v>
      </c>
    </row>
    <row r="180" spans="1:65" s="2" customFormat="1" ht="43.2" customHeight="1">
      <c r="A180" s="35"/>
      <c r="B180" s="36"/>
      <c r="C180" s="206" t="s">
        <v>290</v>
      </c>
      <c r="D180" s="206" t="s">
        <v>193</v>
      </c>
      <c r="E180" s="207" t="s">
        <v>291</v>
      </c>
      <c r="F180" s="208" t="s">
        <v>292</v>
      </c>
      <c r="G180" s="209" t="s">
        <v>119</v>
      </c>
      <c r="H180" s="210">
        <v>1</v>
      </c>
      <c r="I180" s="211"/>
      <c r="J180" s="210">
        <f>ROUND(I180*H180,15)</f>
        <v>0</v>
      </c>
      <c r="K180" s="208" t="s">
        <v>120</v>
      </c>
      <c r="L180" s="40"/>
      <c r="M180" s="212" t="s">
        <v>18</v>
      </c>
      <c r="N180" s="213" t="s">
        <v>40</v>
      </c>
      <c r="O180" s="65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7" t="s">
        <v>122</v>
      </c>
      <c r="AT180" s="197" t="s">
        <v>193</v>
      </c>
      <c r="AU180" s="197" t="s">
        <v>78</v>
      </c>
      <c r="AY180" s="18" t="s">
        <v>115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8" t="s">
        <v>76</v>
      </c>
      <c r="BK180" s="199">
        <f>ROUND(I180*H180,15)</f>
        <v>0</v>
      </c>
      <c r="BL180" s="18" t="s">
        <v>122</v>
      </c>
      <c r="BM180" s="197" t="s">
        <v>293</v>
      </c>
    </row>
    <row r="181" spans="1:65" s="2" customFormat="1" ht="28.8">
      <c r="A181" s="35"/>
      <c r="B181" s="36"/>
      <c r="C181" s="37"/>
      <c r="D181" s="200" t="s">
        <v>123</v>
      </c>
      <c r="E181" s="37"/>
      <c r="F181" s="201" t="s">
        <v>292</v>
      </c>
      <c r="G181" s="37"/>
      <c r="H181" s="37"/>
      <c r="I181" s="109"/>
      <c r="J181" s="37"/>
      <c r="K181" s="37"/>
      <c r="L181" s="40"/>
      <c r="M181" s="202"/>
      <c r="N181" s="203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123</v>
      </c>
      <c r="AU181" s="18" t="s">
        <v>78</v>
      </c>
    </row>
    <row r="182" spans="1:65" s="2" customFormat="1" ht="75.599999999999994" customHeight="1">
      <c r="A182" s="35"/>
      <c r="B182" s="36"/>
      <c r="C182" s="206" t="s">
        <v>207</v>
      </c>
      <c r="D182" s="206" t="s">
        <v>193</v>
      </c>
      <c r="E182" s="207" t="s">
        <v>294</v>
      </c>
      <c r="F182" s="208" t="s">
        <v>295</v>
      </c>
      <c r="G182" s="209" t="s">
        <v>119</v>
      </c>
      <c r="H182" s="210">
        <v>14</v>
      </c>
      <c r="I182" s="211"/>
      <c r="J182" s="210">
        <f>ROUND(I182*H182,15)</f>
        <v>0</v>
      </c>
      <c r="K182" s="208" t="s">
        <v>120</v>
      </c>
      <c r="L182" s="40"/>
      <c r="M182" s="212" t="s">
        <v>18</v>
      </c>
      <c r="N182" s="213" t="s">
        <v>40</v>
      </c>
      <c r="O182" s="65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7" t="s">
        <v>122</v>
      </c>
      <c r="AT182" s="197" t="s">
        <v>193</v>
      </c>
      <c r="AU182" s="197" t="s">
        <v>78</v>
      </c>
      <c r="AY182" s="18" t="s">
        <v>115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8" t="s">
        <v>76</v>
      </c>
      <c r="BK182" s="199">
        <f>ROUND(I182*H182,15)</f>
        <v>0</v>
      </c>
      <c r="BL182" s="18" t="s">
        <v>122</v>
      </c>
      <c r="BM182" s="197" t="s">
        <v>296</v>
      </c>
    </row>
    <row r="183" spans="1:65" s="2" customFormat="1" ht="105.6">
      <c r="A183" s="35"/>
      <c r="B183" s="36"/>
      <c r="C183" s="37"/>
      <c r="D183" s="200" t="s">
        <v>123</v>
      </c>
      <c r="E183" s="37"/>
      <c r="F183" s="201" t="s">
        <v>297</v>
      </c>
      <c r="G183" s="37"/>
      <c r="H183" s="37"/>
      <c r="I183" s="109"/>
      <c r="J183" s="37"/>
      <c r="K183" s="37"/>
      <c r="L183" s="40"/>
      <c r="M183" s="202"/>
      <c r="N183" s="203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123</v>
      </c>
      <c r="AU183" s="18" t="s">
        <v>78</v>
      </c>
    </row>
    <row r="184" spans="1:65" s="2" customFormat="1" ht="43.2" customHeight="1">
      <c r="A184" s="35"/>
      <c r="B184" s="36"/>
      <c r="C184" s="206" t="s">
        <v>298</v>
      </c>
      <c r="D184" s="206" t="s">
        <v>193</v>
      </c>
      <c r="E184" s="207" t="s">
        <v>299</v>
      </c>
      <c r="F184" s="208" t="s">
        <v>300</v>
      </c>
      <c r="G184" s="209" t="s">
        <v>119</v>
      </c>
      <c r="H184" s="210">
        <v>1</v>
      </c>
      <c r="I184" s="211"/>
      <c r="J184" s="210">
        <f>ROUND(I184*H184,15)</f>
        <v>0</v>
      </c>
      <c r="K184" s="208" t="s">
        <v>120</v>
      </c>
      <c r="L184" s="40"/>
      <c r="M184" s="212" t="s">
        <v>18</v>
      </c>
      <c r="N184" s="213" t="s">
        <v>40</v>
      </c>
      <c r="O184" s="65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7" t="s">
        <v>122</v>
      </c>
      <c r="AT184" s="197" t="s">
        <v>193</v>
      </c>
      <c r="AU184" s="197" t="s">
        <v>78</v>
      </c>
      <c r="AY184" s="18" t="s">
        <v>115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18" t="s">
        <v>76</v>
      </c>
      <c r="BK184" s="199">
        <f>ROUND(I184*H184,15)</f>
        <v>0</v>
      </c>
      <c r="BL184" s="18" t="s">
        <v>122</v>
      </c>
      <c r="BM184" s="197" t="s">
        <v>301</v>
      </c>
    </row>
    <row r="185" spans="1:65" s="2" customFormat="1" ht="38.4">
      <c r="A185" s="35"/>
      <c r="B185" s="36"/>
      <c r="C185" s="37"/>
      <c r="D185" s="200" t="s">
        <v>123</v>
      </c>
      <c r="E185" s="37"/>
      <c r="F185" s="201" t="s">
        <v>300</v>
      </c>
      <c r="G185" s="37"/>
      <c r="H185" s="37"/>
      <c r="I185" s="109"/>
      <c r="J185" s="37"/>
      <c r="K185" s="37"/>
      <c r="L185" s="40"/>
      <c r="M185" s="202"/>
      <c r="N185" s="203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123</v>
      </c>
      <c r="AU185" s="18" t="s">
        <v>78</v>
      </c>
    </row>
    <row r="186" spans="1:65" s="2" customFormat="1" ht="54" customHeight="1">
      <c r="A186" s="35"/>
      <c r="B186" s="36"/>
      <c r="C186" s="206" t="s">
        <v>210</v>
      </c>
      <c r="D186" s="206" t="s">
        <v>193</v>
      </c>
      <c r="E186" s="207" t="s">
        <v>302</v>
      </c>
      <c r="F186" s="208" t="s">
        <v>303</v>
      </c>
      <c r="G186" s="209" t="s">
        <v>119</v>
      </c>
      <c r="H186" s="210">
        <v>1</v>
      </c>
      <c r="I186" s="211"/>
      <c r="J186" s="210">
        <f>ROUND(I186*H186,15)</f>
        <v>0</v>
      </c>
      <c r="K186" s="208" t="s">
        <v>120</v>
      </c>
      <c r="L186" s="40"/>
      <c r="M186" s="212" t="s">
        <v>18</v>
      </c>
      <c r="N186" s="213" t="s">
        <v>40</v>
      </c>
      <c r="O186" s="65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7" t="s">
        <v>122</v>
      </c>
      <c r="AT186" s="197" t="s">
        <v>193</v>
      </c>
      <c r="AU186" s="197" t="s">
        <v>78</v>
      </c>
      <c r="AY186" s="18" t="s">
        <v>115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8" t="s">
        <v>76</v>
      </c>
      <c r="BK186" s="199">
        <f>ROUND(I186*H186,15)</f>
        <v>0</v>
      </c>
      <c r="BL186" s="18" t="s">
        <v>122</v>
      </c>
      <c r="BM186" s="197" t="s">
        <v>304</v>
      </c>
    </row>
    <row r="187" spans="1:65" s="2" customFormat="1" ht="38.4">
      <c r="A187" s="35"/>
      <c r="B187" s="36"/>
      <c r="C187" s="37"/>
      <c r="D187" s="200" t="s">
        <v>123</v>
      </c>
      <c r="E187" s="37"/>
      <c r="F187" s="201" t="s">
        <v>303</v>
      </c>
      <c r="G187" s="37"/>
      <c r="H187" s="37"/>
      <c r="I187" s="109"/>
      <c r="J187" s="37"/>
      <c r="K187" s="37"/>
      <c r="L187" s="40"/>
      <c r="M187" s="202"/>
      <c r="N187" s="203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123</v>
      </c>
      <c r="AU187" s="18" t="s">
        <v>78</v>
      </c>
    </row>
    <row r="188" spans="1:65" s="2" customFormat="1" ht="75.599999999999994" customHeight="1">
      <c r="A188" s="35"/>
      <c r="B188" s="36"/>
      <c r="C188" s="206" t="s">
        <v>305</v>
      </c>
      <c r="D188" s="206" t="s">
        <v>193</v>
      </c>
      <c r="E188" s="207" t="s">
        <v>306</v>
      </c>
      <c r="F188" s="208" t="s">
        <v>307</v>
      </c>
      <c r="G188" s="209" t="s">
        <v>119</v>
      </c>
      <c r="H188" s="210">
        <v>1</v>
      </c>
      <c r="I188" s="211"/>
      <c r="J188" s="210">
        <f>ROUND(I188*H188,15)</f>
        <v>0</v>
      </c>
      <c r="K188" s="208" t="s">
        <v>120</v>
      </c>
      <c r="L188" s="40"/>
      <c r="M188" s="212" t="s">
        <v>18</v>
      </c>
      <c r="N188" s="213" t="s">
        <v>40</v>
      </c>
      <c r="O188" s="65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7" t="s">
        <v>122</v>
      </c>
      <c r="AT188" s="197" t="s">
        <v>193</v>
      </c>
      <c r="AU188" s="197" t="s">
        <v>78</v>
      </c>
      <c r="AY188" s="18" t="s">
        <v>115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18" t="s">
        <v>76</v>
      </c>
      <c r="BK188" s="199">
        <f>ROUND(I188*H188,15)</f>
        <v>0</v>
      </c>
      <c r="BL188" s="18" t="s">
        <v>122</v>
      </c>
      <c r="BM188" s="197" t="s">
        <v>308</v>
      </c>
    </row>
    <row r="189" spans="1:65" s="2" customFormat="1" ht="76.8">
      <c r="A189" s="35"/>
      <c r="B189" s="36"/>
      <c r="C189" s="37"/>
      <c r="D189" s="200" t="s">
        <v>123</v>
      </c>
      <c r="E189" s="37"/>
      <c r="F189" s="201" t="s">
        <v>309</v>
      </c>
      <c r="G189" s="37"/>
      <c r="H189" s="37"/>
      <c r="I189" s="109"/>
      <c r="J189" s="37"/>
      <c r="K189" s="37"/>
      <c r="L189" s="40"/>
      <c r="M189" s="202"/>
      <c r="N189" s="203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123</v>
      </c>
      <c r="AU189" s="18" t="s">
        <v>78</v>
      </c>
    </row>
    <row r="190" spans="1:65" s="2" customFormat="1" ht="14.4" customHeight="1">
      <c r="A190" s="35"/>
      <c r="B190" s="36"/>
      <c r="C190" s="206" t="s">
        <v>310</v>
      </c>
      <c r="D190" s="206" t="s">
        <v>193</v>
      </c>
      <c r="E190" s="207" t="s">
        <v>311</v>
      </c>
      <c r="F190" s="208" t="s">
        <v>312</v>
      </c>
      <c r="G190" s="209" t="s">
        <v>313</v>
      </c>
      <c r="H190" s="210">
        <v>96</v>
      </c>
      <c r="I190" s="211"/>
      <c r="J190" s="210">
        <f>ROUND(I190*H190,15)</f>
        <v>0</v>
      </c>
      <c r="K190" s="208" t="s">
        <v>120</v>
      </c>
      <c r="L190" s="40"/>
      <c r="M190" s="212" t="s">
        <v>18</v>
      </c>
      <c r="N190" s="213" t="s">
        <v>40</v>
      </c>
      <c r="O190" s="65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7" t="s">
        <v>122</v>
      </c>
      <c r="AT190" s="197" t="s">
        <v>193</v>
      </c>
      <c r="AU190" s="197" t="s">
        <v>78</v>
      </c>
      <c r="AY190" s="18" t="s">
        <v>115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8" t="s">
        <v>76</v>
      </c>
      <c r="BK190" s="199">
        <f>ROUND(I190*H190,15)</f>
        <v>0</v>
      </c>
      <c r="BL190" s="18" t="s">
        <v>122</v>
      </c>
      <c r="BM190" s="197" t="s">
        <v>314</v>
      </c>
    </row>
    <row r="191" spans="1:65" s="2" customFormat="1" ht="10.199999999999999">
      <c r="A191" s="35"/>
      <c r="B191" s="36"/>
      <c r="C191" s="37"/>
      <c r="D191" s="200" t="s">
        <v>123</v>
      </c>
      <c r="E191" s="37"/>
      <c r="F191" s="201" t="s">
        <v>312</v>
      </c>
      <c r="G191" s="37"/>
      <c r="H191" s="37"/>
      <c r="I191" s="109"/>
      <c r="J191" s="37"/>
      <c r="K191" s="37"/>
      <c r="L191" s="40"/>
      <c r="M191" s="202"/>
      <c r="N191" s="203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123</v>
      </c>
      <c r="AU191" s="18" t="s">
        <v>78</v>
      </c>
    </row>
    <row r="192" spans="1:65" s="2" customFormat="1" ht="14.4" customHeight="1">
      <c r="A192" s="35"/>
      <c r="B192" s="36"/>
      <c r="C192" s="206" t="s">
        <v>217</v>
      </c>
      <c r="D192" s="206" t="s">
        <v>193</v>
      </c>
      <c r="E192" s="207" t="s">
        <v>315</v>
      </c>
      <c r="F192" s="208" t="s">
        <v>316</v>
      </c>
      <c r="G192" s="209" t="s">
        <v>317</v>
      </c>
      <c r="H192" s="210">
        <v>850</v>
      </c>
      <c r="I192" s="211"/>
      <c r="J192" s="210">
        <f>ROUND(I192*H192,15)</f>
        <v>0</v>
      </c>
      <c r="K192" s="208" t="s">
        <v>318</v>
      </c>
      <c r="L192" s="40"/>
      <c r="M192" s="212" t="s">
        <v>18</v>
      </c>
      <c r="N192" s="213" t="s">
        <v>40</v>
      </c>
      <c r="O192" s="65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7" t="s">
        <v>122</v>
      </c>
      <c r="AT192" s="197" t="s">
        <v>193</v>
      </c>
      <c r="AU192" s="197" t="s">
        <v>78</v>
      </c>
      <c r="AY192" s="18" t="s">
        <v>115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18" t="s">
        <v>76</v>
      </c>
      <c r="BK192" s="199">
        <f>ROUND(I192*H192,15)</f>
        <v>0</v>
      </c>
      <c r="BL192" s="18" t="s">
        <v>122</v>
      </c>
      <c r="BM192" s="197" t="s">
        <v>319</v>
      </c>
    </row>
    <row r="193" spans="1:47" s="2" customFormat="1" ht="10.199999999999999">
      <c r="A193" s="35"/>
      <c r="B193" s="36"/>
      <c r="C193" s="37"/>
      <c r="D193" s="200" t="s">
        <v>123</v>
      </c>
      <c r="E193" s="37"/>
      <c r="F193" s="201" t="s">
        <v>316</v>
      </c>
      <c r="G193" s="37"/>
      <c r="H193" s="37"/>
      <c r="I193" s="109"/>
      <c r="J193" s="37"/>
      <c r="K193" s="37"/>
      <c r="L193" s="40"/>
      <c r="M193" s="214"/>
      <c r="N193" s="215"/>
      <c r="O193" s="216"/>
      <c r="P193" s="216"/>
      <c r="Q193" s="216"/>
      <c r="R193" s="216"/>
      <c r="S193" s="216"/>
      <c r="T193" s="217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123</v>
      </c>
      <c r="AU193" s="18" t="s">
        <v>78</v>
      </c>
    </row>
    <row r="194" spans="1:47" s="2" customFormat="1" ht="6.9" customHeight="1">
      <c r="A194" s="35"/>
      <c r="B194" s="48"/>
      <c r="C194" s="49"/>
      <c r="D194" s="49"/>
      <c r="E194" s="49"/>
      <c r="F194" s="49"/>
      <c r="G194" s="49"/>
      <c r="H194" s="49"/>
      <c r="I194" s="137"/>
      <c r="J194" s="49"/>
      <c r="K194" s="49"/>
      <c r="L194" s="40"/>
      <c r="M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</row>
  </sheetData>
  <sheetProtection algorithmName="SHA-512" hashValue="0DT0DpvEzpmhOWfP7JlNWxKhAJBQOOMU8YdWsY5qRV6thXnZR84Oug2Ozd2Wny+qUqHKW0z4GLyxFa9AleyY/g==" saltValue="auoBBGg+uGkuxB8X7BR7sJSG8faiJW5K6s1ihdmRTrdbyoIHDOg10oUUG+FDNOvuY4DJSakCdkE+JHRyKYHtiQ==" spinCount="100000" sheet="1" objects="1" scenarios="1" formatColumns="0" formatRows="0" autoFilter="0"/>
  <autoFilter ref="C80:K19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0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102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2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81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" customHeight="1">
      <c r="B4" s="21"/>
      <c r="D4" s="106" t="s">
        <v>91</v>
      </c>
      <c r="I4" s="102"/>
      <c r="L4" s="21"/>
      <c r="M4" s="107" t="s">
        <v>10</v>
      </c>
      <c r="AT4" s="18" t="s">
        <v>4</v>
      </c>
    </row>
    <row r="5" spans="1:46" s="1" customFormat="1" ht="6.9" customHeight="1">
      <c r="B5" s="21"/>
      <c r="I5" s="102"/>
      <c r="L5" s="21"/>
    </row>
    <row r="6" spans="1:46" s="1" customFormat="1" ht="12" customHeight="1">
      <c r="B6" s="21"/>
      <c r="D6" s="108" t="s">
        <v>15</v>
      </c>
      <c r="I6" s="102"/>
      <c r="L6" s="21"/>
    </row>
    <row r="7" spans="1:46" s="1" customFormat="1" ht="14.4" customHeight="1">
      <c r="B7" s="21"/>
      <c r="E7" s="372" t="str">
        <f>'Rekapitulace zakázky'!K6</f>
        <v>Oprava výhybek č. 19, 23, 24, 25, 26 v žst. Borohrádek</v>
      </c>
      <c r="F7" s="373"/>
      <c r="G7" s="373"/>
      <c r="H7" s="373"/>
      <c r="I7" s="102"/>
      <c r="L7" s="21"/>
    </row>
    <row r="8" spans="1:46" s="2" customFormat="1" ht="12" customHeight="1">
      <c r="A8" s="35"/>
      <c r="B8" s="40"/>
      <c r="C8" s="35"/>
      <c r="D8" s="108" t="s">
        <v>92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74" t="s">
        <v>320</v>
      </c>
      <c r="F9" s="375"/>
      <c r="G9" s="375"/>
      <c r="H9" s="375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17</v>
      </c>
      <c r="E11" s="35"/>
      <c r="F11" s="111" t="s">
        <v>18</v>
      </c>
      <c r="G11" s="35"/>
      <c r="H11" s="35"/>
      <c r="I11" s="112" t="s">
        <v>19</v>
      </c>
      <c r="J11" s="111" t="s">
        <v>18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20</v>
      </c>
      <c r="E12" s="35"/>
      <c r="F12" s="111" t="s">
        <v>26</v>
      </c>
      <c r="G12" s="35"/>
      <c r="H12" s="35"/>
      <c r="I12" s="112" t="s">
        <v>22</v>
      </c>
      <c r="J12" s="113" t="str">
        <f>'Rekapitulace zakázky'!AN8</f>
        <v>13. 8. 2019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27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28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6" t="str">
        <f>'Rekapitulace zakázky'!E14</f>
        <v>Vyplň údaj</v>
      </c>
      <c r="F18" s="377"/>
      <c r="G18" s="377"/>
      <c r="H18" s="377"/>
      <c r="I18" s="112" t="s">
        <v>27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30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27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32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27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33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4"/>
      <c r="B27" s="115"/>
      <c r="C27" s="114"/>
      <c r="D27" s="114"/>
      <c r="E27" s="378" t="s">
        <v>18</v>
      </c>
      <c r="F27" s="378"/>
      <c r="G27" s="378"/>
      <c r="H27" s="37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109"/>
      <c r="J30" s="121">
        <f>ROUND(J83, 15)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3" t="s">
        <v>36</v>
      </c>
      <c r="J32" s="122" t="s">
        <v>38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39</v>
      </c>
      <c r="E33" s="108" t="s">
        <v>40</v>
      </c>
      <c r="F33" s="125">
        <f>ROUND((SUM(BE83:BE429)),  15)</f>
        <v>0</v>
      </c>
      <c r="G33" s="35"/>
      <c r="H33" s="35"/>
      <c r="I33" s="126">
        <v>0.21</v>
      </c>
      <c r="J33" s="125">
        <f>ROUND(((SUM(BE83:BE429))*I33),  15)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8" t="s">
        <v>41</v>
      </c>
      <c r="F34" s="125">
        <f>ROUND((SUM(BF83:BF429)),  15)</f>
        <v>0</v>
      </c>
      <c r="G34" s="35"/>
      <c r="H34" s="35"/>
      <c r="I34" s="126">
        <v>0.15</v>
      </c>
      <c r="J34" s="125">
        <f>ROUND(((SUM(BF83:BF429))*I34),  15)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8" t="s">
        <v>42</v>
      </c>
      <c r="F35" s="125">
        <f>ROUND((SUM(BG83:BG429)),  15)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8" t="s">
        <v>43</v>
      </c>
      <c r="F36" s="125">
        <f>ROUND((SUM(BH83:BH429)),  15)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8" t="s">
        <v>44</v>
      </c>
      <c r="F37" s="125">
        <f>ROUND((SUM(BI83:BI429)),  15)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15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9" t="str">
        <f>E7</f>
        <v>Oprava výhybek č. 19, 23, 24, 25, 26 v žst. Borohrádek</v>
      </c>
      <c r="F48" s="380"/>
      <c r="G48" s="380"/>
      <c r="H48" s="380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customHeight="1">
      <c r="A50" s="35"/>
      <c r="B50" s="36"/>
      <c r="C50" s="37"/>
      <c r="D50" s="37"/>
      <c r="E50" s="352" t="str">
        <f>E9</f>
        <v>SO 01 - Železniční svršek</v>
      </c>
      <c r="F50" s="381"/>
      <c r="G50" s="381"/>
      <c r="H50" s="381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112" t="s">
        <v>22</v>
      </c>
      <c r="J52" s="60" t="str">
        <f>IF(J12="","",J12)</f>
        <v>13. 8. 2019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6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30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112" t="s">
        <v>32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95</v>
      </c>
      <c r="D57" s="142"/>
      <c r="E57" s="142"/>
      <c r="F57" s="142"/>
      <c r="G57" s="142"/>
      <c r="H57" s="142"/>
      <c r="I57" s="143"/>
      <c r="J57" s="144" t="s">
        <v>96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5" t="s">
        <v>67</v>
      </c>
      <c r="D59" s="37"/>
      <c r="E59" s="37"/>
      <c r="F59" s="37"/>
      <c r="G59" s="37"/>
      <c r="H59" s="37"/>
      <c r="I59" s="109"/>
      <c r="J59" s="78">
        <f>J83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46"/>
      <c r="C60" s="147"/>
      <c r="D60" s="148" t="s">
        <v>98</v>
      </c>
      <c r="E60" s="149"/>
      <c r="F60" s="149"/>
      <c r="G60" s="149"/>
      <c r="H60" s="149"/>
      <c r="I60" s="150"/>
      <c r="J60" s="151">
        <f>J84</f>
        <v>0</v>
      </c>
      <c r="K60" s="147"/>
      <c r="L60" s="152"/>
    </row>
    <row r="61" spans="1:47" s="10" customFormat="1" ht="19.95" customHeight="1">
      <c r="B61" s="153"/>
      <c r="C61" s="154"/>
      <c r="D61" s="155" t="s">
        <v>321</v>
      </c>
      <c r="E61" s="156"/>
      <c r="F61" s="156"/>
      <c r="G61" s="156"/>
      <c r="H61" s="156"/>
      <c r="I61" s="157"/>
      <c r="J61" s="158">
        <f>J205</f>
        <v>0</v>
      </c>
      <c r="K61" s="154"/>
      <c r="L61" s="159"/>
    </row>
    <row r="62" spans="1:47" s="10" customFormat="1" ht="14.85" customHeight="1">
      <c r="B62" s="153"/>
      <c r="C62" s="154"/>
      <c r="D62" s="155" t="s">
        <v>322</v>
      </c>
      <c r="E62" s="156"/>
      <c r="F62" s="156"/>
      <c r="G62" s="156"/>
      <c r="H62" s="156"/>
      <c r="I62" s="157"/>
      <c r="J62" s="158">
        <f>J380</f>
        <v>0</v>
      </c>
      <c r="K62" s="154"/>
      <c r="L62" s="159"/>
    </row>
    <row r="63" spans="1:47" s="10" customFormat="1" ht="21.75" customHeight="1">
      <c r="B63" s="153"/>
      <c r="C63" s="154"/>
      <c r="D63" s="155" t="s">
        <v>323</v>
      </c>
      <c r="E63" s="156"/>
      <c r="F63" s="156"/>
      <c r="G63" s="156"/>
      <c r="H63" s="156"/>
      <c r="I63" s="157"/>
      <c r="J63" s="158">
        <f>J419</f>
        <v>0</v>
      </c>
      <c r="K63" s="154"/>
      <c r="L63" s="159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109"/>
      <c r="J64" s="37"/>
      <c r="K64" s="37"/>
      <c r="L64" s="110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137"/>
      <c r="J65" s="49"/>
      <c r="K65" s="49"/>
      <c r="L65" s="11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140"/>
      <c r="J69" s="51"/>
      <c r="K69" s="51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100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15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79" t="str">
        <f>E7</f>
        <v>Oprava výhybek č. 19, 23, 24, 25, 26 v žst. Borohrádek</v>
      </c>
      <c r="F73" s="380"/>
      <c r="G73" s="380"/>
      <c r="H73" s="380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92</v>
      </c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4.4" customHeight="1">
      <c r="A75" s="35"/>
      <c r="B75" s="36"/>
      <c r="C75" s="37"/>
      <c r="D75" s="37"/>
      <c r="E75" s="352" t="str">
        <f>E9</f>
        <v>SO 01 - Železniční svršek</v>
      </c>
      <c r="F75" s="381"/>
      <c r="G75" s="381"/>
      <c r="H75" s="381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20</v>
      </c>
      <c r="D77" s="37"/>
      <c r="E77" s="37"/>
      <c r="F77" s="28" t="str">
        <f>F12</f>
        <v xml:space="preserve"> </v>
      </c>
      <c r="G77" s="37"/>
      <c r="H77" s="37"/>
      <c r="I77" s="112" t="s">
        <v>22</v>
      </c>
      <c r="J77" s="60" t="str">
        <f>IF(J12="","",J12)</f>
        <v>13. 8. 2019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6" customHeight="1">
      <c r="A79" s="35"/>
      <c r="B79" s="36"/>
      <c r="C79" s="30" t="s">
        <v>24</v>
      </c>
      <c r="D79" s="37"/>
      <c r="E79" s="37"/>
      <c r="F79" s="28" t="str">
        <f>E15</f>
        <v xml:space="preserve"> </v>
      </c>
      <c r="G79" s="37"/>
      <c r="H79" s="37"/>
      <c r="I79" s="112" t="s">
        <v>30</v>
      </c>
      <c r="J79" s="33" t="str">
        <f>E21</f>
        <v xml:space="preserve"> </v>
      </c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6" customHeight="1">
      <c r="A80" s="35"/>
      <c r="B80" s="36"/>
      <c r="C80" s="30" t="s">
        <v>28</v>
      </c>
      <c r="D80" s="37"/>
      <c r="E80" s="37"/>
      <c r="F80" s="28" t="str">
        <f>IF(E18="","",E18)</f>
        <v>Vyplň údaj</v>
      </c>
      <c r="G80" s="37"/>
      <c r="H80" s="37"/>
      <c r="I80" s="112" t="s">
        <v>32</v>
      </c>
      <c r="J80" s="33" t="str">
        <f>E24</f>
        <v xml:space="preserve"> </v>
      </c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109"/>
      <c r="J81" s="37"/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60"/>
      <c r="B82" s="161"/>
      <c r="C82" s="162" t="s">
        <v>101</v>
      </c>
      <c r="D82" s="163" t="s">
        <v>54</v>
      </c>
      <c r="E82" s="163" t="s">
        <v>50</v>
      </c>
      <c r="F82" s="163" t="s">
        <v>51</v>
      </c>
      <c r="G82" s="163" t="s">
        <v>102</v>
      </c>
      <c r="H82" s="163" t="s">
        <v>103</v>
      </c>
      <c r="I82" s="164" t="s">
        <v>104</v>
      </c>
      <c r="J82" s="163" t="s">
        <v>96</v>
      </c>
      <c r="K82" s="165" t="s">
        <v>105</v>
      </c>
      <c r="L82" s="166"/>
      <c r="M82" s="69" t="s">
        <v>18</v>
      </c>
      <c r="N82" s="70" t="s">
        <v>39</v>
      </c>
      <c r="O82" s="70" t="s">
        <v>106</v>
      </c>
      <c r="P82" s="70" t="s">
        <v>107</v>
      </c>
      <c r="Q82" s="70" t="s">
        <v>108</v>
      </c>
      <c r="R82" s="70" t="s">
        <v>109</v>
      </c>
      <c r="S82" s="70" t="s">
        <v>110</v>
      </c>
      <c r="T82" s="71" t="s">
        <v>111</v>
      </c>
      <c r="U82" s="160"/>
      <c r="V82" s="160"/>
      <c r="W82" s="160"/>
      <c r="X82" s="160"/>
      <c r="Y82" s="160"/>
      <c r="Z82" s="160"/>
      <c r="AA82" s="160"/>
      <c r="AB82" s="160"/>
      <c r="AC82" s="160"/>
      <c r="AD82" s="160"/>
      <c r="AE82" s="160"/>
    </row>
    <row r="83" spans="1:65" s="2" customFormat="1" ht="22.8" customHeight="1">
      <c r="A83" s="35"/>
      <c r="B83" s="36"/>
      <c r="C83" s="76" t="s">
        <v>112</v>
      </c>
      <c r="D83" s="37"/>
      <c r="E83" s="37"/>
      <c r="F83" s="37"/>
      <c r="G83" s="37"/>
      <c r="H83" s="37"/>
      <c r="I83" s="109"/>
      <c r="J83" s="167">
        <f>BK83</f>
        <v>0</v>
      </c>
      <c r="K83" s="37"/>
      <c r="L83" s="40"/>
      <c r="M83" s="72"/>
      <c r="N83" s="168"/>
      <c r="O83" s="73"/>
      <c r="P83" s="169">
        <f>P84</f>
        <v>0</v>
      </c>
      <c r="Q83" s="73"/>
      <c r="R83" s="169">
        <f>R84</f>
        <v>2691.4042307199998</v>
      </c>
      <c r="S83" s="73"/>
      <c r="T83" s="170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68</v>
      </c>
      <c r="AU83" s="18" t="s">
        <v>97</v>
      </c>
      <c r="BK83" s="171">
        <f>BK84</f>
        <v>0</v>
      </c>
    </row>
    <row r="84" spans="1:65" s="12" customFormat="1" ht="25.95" customHeight="1">
      <c r="B84" s="172"/>
      <c r="C84" s="173"/>
      <c r="D84" s="174" t="s">
        <v>68</v>
      </c>
      <c r="E84" s="175" t="s">
        <v>113</v>
      </c>
      <c r="F84" s="175" t="s">
        <v>114</v>
      </c>
      <c r="G84" s="173"/>
      <c r="H84" s="173"/>
      <c r="I84" s="176"/>
      <c r="J84" s="177">
        <f>BK84</f>
        <v>0</v>
      </c>
      <c r="K84" s="173"/>
      <c r="L84" s="178"/>
      <c r="M84" s="179"/>
      <c r="N84" s="180"/>
      <c r="O84" s="180"/>
      <c r="P84" s="181">
        <f>P85+SUM(P86:P205)</f>
        <v>0</v>
      </c>
      <c r="Q84" s="180"/>
      <c r="R84" s="181">
        <f>R85+SUM(R86:R205)</f>
        <v>2691.4042307199998</v>
      </c>
      <c r="S84" s="180"/>
      <c r="T84" s="182">
        <f>T85+SUM(T86:T205)</f>
        <v>0</v>
      </c>
      <c r="AR84" s="183" t="s">
        <v>76</v>
      </c>
      <c r="AT84" s="184" t="s">
        <v>68</v>
      </c>
      <c r="AU84" s="184" t="s">
        <v>6</v>
      </c>
      <c r="AY84" s="183" t="s">
        <v>115</v>
      </c>
      <c r="BK84" s="185">
        <f>BK85+SUM(BK86:BK205)</f>
        <v>0</v>
      </c>
    </row>
    <row r="85" spans="1:65" s="2" customFormat="1" ht="14.4" customHeight="1">
      <c r="A85" s="35"/>
      <c r="B85" s="36"/>
      <c r="C85" s="186" t="s">
        <v>76</v>
      </c>
      <c r="D85" s="186" t="s">
        <v>116</v>
      </c>
      <c r="E85" s="187" t="s">
        <v>324</v>
      </c>
      <c r="F85" s="188" t="s">
        <v>325</v>
      </c>
      <c r="G85" s="189" t="s">
        <v>326</v>
      </c>
      <c r="H85" s="190">
        <v>1922.0758149999999</v>
      </c>
      <c r="I85" s="191"/>
      <c r="J85" s="190">
        <f>ROUND(I85*H85,15)</f>
        <v>0</v>
      </c>
      <c r="K85" s="188" t="s">
        <v>120</v>
      </c>
      <c r="L85" s="192"/>
      <c r="M85" s="193" t="s">
        <v>18</v>
      </c>
      <c r="N85" s="194" t="s">
        <v>40</v>
      </c>
      <c r="O85" s="65"/>
      <c r="P85" s="195">
        <f>O85*H85</f>
        <v>0</v>
      </c>
      <c r="Q85" s="195">
        <v>1</v>
      </c>
      <c r="R85" s="195">
        <f>Q85*H85</f>
        <v>1922.0758149999999</v>
      </c>
      <c r="S85" s="195">
        <v>0</v>
      </c>
      <c r="T85" s="19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7" t="s">
        <v>121</v>
      </c>
      <c r="AT85" s="197" t="s">
        <v>116</v>
      </c>
      <c r="AU85" s="197" t="s">
        <v>76</v>
      </c>
      <c r="AY85" s="18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76</v>
      </c>
      <c r="BK85" s="199">
        <f>ROUND(I85*H85,15)</f>
        <v>0</v>
      </c>
      <c r="BL85" s="18" t="s">
        <v>122</v>
      </c>
      <c r="BM85" s="197" t="s">
        <v>78</v>
      </c>
    </row>
    <row r="86" spans="1:65" s="2" customFormat="1" ht="10.199999999999999">
      <c r="A86" s="35"/>
      <c r="B86" s="36"/>
      <c r="C86" s="37"/>
      <c r="D86" s="200" t="s">
        <v>123</v>
      </c>
      <c r="E86" s="37"/>
      <c r="F86" s="201" t="s">
        <v>325</v>
      </c>
      <c r="G86" s="37"/>
      <c r="H86" s="37"/>
      <c r="I86" s="109"/>
      <c r="J86" s="37"/>
      <c r="K86" s="37"/>
      <c r="L86" s="40"/>
      <c r="M86" s="202"/>
      <c r="N86" s="203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123</v>
      </c>
      <c r="AU86" s="18" t="s">
        <v>76</v>
      </c>
    </row>
    <row r="87" spans="1:65" s="13" customFormat="1" ht="10.199999999999999">
      <c r="B87" s="218"/>
      <c r="C87" s="219"/>
      <c r="D87" s="200" t="s">
        <v>327</v>
      </c>
      <c r="E87" s="220" t="s">
        <v>18</v>
      </c>
      <c r="F87" s="221" t="s">
        <v>328</v>
      </c>
      <c r="G87" s="219"/>
      <c r="H87" s="222">
        <v>1922.0758149999999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327</v>
      </c>
      <c r="AU87" s="228" t="s">
        <v>76</v>
      </c>
      <c r="AV87" s="13" t="s">
        <v>78</v>
      </c>
      <c r="AW87" s="13" t="s">
        <v>31</v>
      </c>
      <c r="AX87" s="13" t="s">
        <v>6</v>
      </c>
      <c r="AY87" s="228" t="s">
        <v>115</v>
      </c>
    </row>
    <row r="88" spans="1:65" s="14" customFormat="1" ht="10.199999999999999">
      <c r="B88" s="229"/>
      <c r="C88" s="230"/>
      <c r="D88" s="200" t="s">
        <v>327</v>
      </c>
      <c r="E88" s="231" t="s">
        <v>18</v>
      </c>
      <c r="F88" s="232" t="s">
        <v>329</v>
      </c>
      <c r="G88" s="230"/>
      <c r="H88" s="233">
        <v>1922.0758149999999</v>
      </c>
      <c r="I88" s="234"/>
      <c r="J88" s="230"/>
      <c r="K88" s="230"/>
      <c r="L88" s="235"/>
      <c r="M88" s="236"/>
      <c r="N88" s="237"/>
      <c r="O88" s="237"/>
      <c r="P88" s="237"/>
      <c r="Q88" s="237"/>
      <c r="R88" s="237"/>
      <c r="S88" s="237"/>
      <c r="T88" s="238"/>
      <c r="AT88" s="239" t="s">
        <v>327</v>
      </c>
      <c r="AU88" s="239" t="s">
        <v>76</v>
      </c>
      <c r="AV88" s="14" t="s">
        <v>122</v>
      </c>
      <c r="AW88" s="14" t="s">
        <v>31</v>
      </c>
      <c r="AX88" s="14" t="s">
        <v>76</v>
      </c>
      <c r="AY88" s="239" t="s">
        <v>115</v>
      </c>
    </row>
    <row r="89" spans="1:65" s="2" customFormat="1" ht="14.4" customHeight="1">
      <c r="A89" s="35"/>
      <c r="B89" s="36"/>
      <c r="C89" s="186" t="s">
        <v>78</v>
      </c>
      <c r="D89" s="186" t="s">
        <v>116</v>
      </c>
      <c r="E89" s="187" t="s">
        <v>330</v>
      </c>
      <c r="F89" s="188" t="s">
        <v>331</v>
      </c>
      <c r="G89" s="189" t="s">
        <v>326</v>
      </c>
      <c r="H89" s="190">
        <v>415.69499999999999</v>
      </c>
      <c r="I89" s="191"/>
      <c r="J89" s="190">
        <f>ROUND(I89*H89,15)</f>
        <v>0</v>
      </c>
      <c r="K89" s="188" t="s">
        <v>120</v>
      </c>
      <c r="L89" s="192"/>
      <c r="M89" s="193" t="s">
        <v>18</v>
      </c>
      <c r="N89" s="194" t="s">
        <v>40</v>
      </c>
      <c r="O89" s="65"/>
      <c r="P89" s="195">
        <f>O89*H89</f>
        <v>0</v>
      </c>
      <c r="Q89" s="195">
        <v>1</v>
      </c>
      <c r="R89" s="195">
        <f>Q89*H89</f>
        <v>415.69499999999999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121</v>
      </c>
      <c r="AT89" s="197" t="s">
        <v>116</v>
      </c>
      <c r="AU89" s="197" t="s">
        <v>76</v>
      </c>
      <c r="AY89" s="18" t="s">
        <v>115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8" t="s">
        <v>76</v>
      </c>
      <c r="BK89" s="199">
        <f>ROUND(I89*H89,15)</f>
        <v>0</v>
      </c>
      <c r="BL89" s="18" t="s">
        <v>122</v>
      </c>
      <c r="BM89" s="197" t="s">
        <v>122</v>
      </c>
    </row>
    <row r="90" spans="1:65" s="2" customFormat="1" ht="10.199999999999999">
      <c r="A90" s="35"/>
      <c r="B90" s="36"/>
      <c r="C90" s="37"/>
      <c r="D90" s="200" t="s">
        <v>123</v>
      </c>
      <c r="E90" s="37"/>
      <c r="F90" s="201" t="s">
        <v>331</v>
      </c>
      <c r="G90" s="37"/>
      <c r="H90" s="37"/>
      <c r="I90" s="109"/>
      <c r="J90" s="37"/>
      <c r="K90" s="37"/>
      <c r="L90" s="40"/>
      <c r="M90" s="202"/>
      <c r="N90" s="20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123</v>
      </c>
      <c r="AU90" s="18" t="s">
        <v>76</v>
      </c>
    </row>
    <row r="91" spans="1:65" s="13" customFormat="1" ht="10.199999999999999">
      <c r="B91" s="218"/>
      <c r="C91" s="219"/>
      <c r="D91" s="200" t="s">
        <v>327</v>
      </c>
      <c r="E91" s="220" t="s">
        <v>18</v>
      </c>
      <c r="F91" s="221" t="s">
        <v>332</v>
      </c>
      <c r="G91" s="219"/>
      <c r="H91" s="222">
        <v>415.69499999999999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327</v>
      </c>
      <c r="AU91" s="228" t="s">
        <v>76</v>
      </c>
      <c r="AV91" s="13" t="s">
        <v>78</v>
      </c>
      <c r="AW91" s="13" t="s">
        <v>31</v>
      </c>
      <c r="AX91" s="13" t="s">
        <v>6</v>
      </c>
      <c r="AY91" s="228" t="s">
        <v>115</v>
      </c>
    </row>
    <row r="92" spans="1:65" s="14" customFormat="1" ht="10.199999999999999">
      <c r="B92" s="229"/>
      <c r="C92" s="230"/>
      <c r="D92" s="200" t="s">
        <v>327</v>
      </c>
      <c r="E92" s="231" t="s">
        <v>18</v>
      </c>
      <c r="F92" s="232" t="s">
        <v>329</v>
      </c>
      <c r="G92" s="230"/>
      <c r="H92" s="233">
        <v>415.69499999999999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327</v>
      </c>
      <c r="AU92" s="239" t="s">
        <v>76</v>
      </c>
      <c r="AV92" s="14" t="s">
        <v>122</v>
      </c>
      <c r="AW92" s="14" t="s">
        <v>31</v>
      </c>
      <c r="AX92" s="14" t="s">
        <v>76</v>
      </c>
      <c r="AY92" s="239" t="s">
        <v>115</v>
      </c>
    </row>
    <row r="93" spans="1:65" s="2" customFormat="1" ht="14.4" customHeight="1">
      <c r="A93" s="35"/>
      <c r="B93" s="36"/>
      <c r="C93" s="186" t="s">
        <v>127</v>
      </c>
      <c r="D93" s="186" t="s">
        <v>116</v>
      </c>
      <c r="E93" s="187" t="s">
        <v>333</v>
      </c>
      <c r="F93" s="188" t="s">
        <v>334</v>
      </c>
      <c r="G93" s="189" t="s">
        <v>326</v>
      </c>
      <c r="H93" s="190">
        <v>77.320750000000004</v>
      </c>
      <c r="I93" s="191"/>
      <c r="J93" s="190">
        <f>ROUND(I93*H93,15)</f>
        <v>0</v>
      </c>
      <c r="K93" s="188" t="s">
        <v>120</v>
      </c>
      <c r="L93" s="192"/>
      <c r="M93" s="193" t="s">
        <v>18</v>
      </c>
      <c r="N93" s="194" t="s">
        <v>40</v>
      </c>
      <c r="O93" s="65"/>
      <c r="P93" s="195">
        <f>O93*H93</f>
        <v>0</v>
      </c>
      <c r="Q93" s="195">
        <v>1</v>
      </c>
      <c r="R93" s="195">
        <f>Q93*H93</f>
        <v>77.320750000000004</v>
      </c>
      <c r="S93" s="195">
        <v>0</v>
      </c>
      <c r="T93" s="19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7" t="s">
        <v>121</v>
      </c>
      <c r="AT93" s="197" t="s">
        <v>116</v>
      </c>
      <c r="AU93" s="197" t="s">
        <v>76</v>
      </c>
      <c r="AY93" s="18" t="s">
        <v>115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8" t="s">
        <v>76</v>
      </c>
      <c r="BK93" s="199">
        <f>ROUND(I93*H93,15)</f>
        <v>0</v>
      </c>
      <c r="BL93" s="18" t="s">
        <v>122</v>
      </c>
      <c r="BM93" s="197" t="s">
        <v>130</v>
      </c>
    </row>
    <row r="94" spans="1:65" s="2" customFormat="1" ht="10.199999999999999">
      <c r="A94" s="35"/>
      <c r="B94" s="36"/>
      <c r="C94" s="37"/>
      <c r="D94" s="200" t="s">
        <v>123</v>
      </c>
      <c r="E94" s="37"/>
      <c r="F94" s="201" t="s">
        <v>334</v>
      </c>
      <c r="G94" s="37"/>
      <c r="H94" s="37"/>
      <c r="I94" s="109"/>
      <c r="J94" s="37"/>
      <c r="K94" s="37"/>
      <c r="L94" s="40"/>
      <c r="M94" s="202"/>
      <c r="N94" s="20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123</v>
      </c>
      <c r="AU94" s="18" t="s">
        <v>76</v>
      </c>
    </row>
    <row r="95" spans="1:65" s="13" customFormat="1" ht="10.199999999999999">
      <c r="B95" s="218"/>
      <c r="C95" s="219"/>
      <c r="D95" s="200" t="s">
        <v>327</v>
      </c>
      <c r="E95" s="220" t="s">
        <v>18</v>
      </c>
      <c r="F95" s="221" t="s">
        <v>335</v>
      </c>
      <c r="G95" s="219"/>
      <c r="H95" s="222">
        <v>77.320750000000004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327</v>
      </c>
      <c r="AU95" s="228" t="s">
        <v>76</v>
      </c>
      <c r="AV95" s="13" t="s">
        <v>78</v>
      </c>
      <c r="AW95" s="13" t="s">
        <v>31</v>
      </c>
      <c r="AX95" s="13" t="s">
        <v>6</v>
      </c>
      <c r="AY95" s="228" t="s">
        <v>115</v>
      </c>
    </row>
    <row r="96" spans="1:65" s="14" customFormat="1" ht="10.199999999999999">
      <c r="B96" s="229"/>
      <c r="C96" s="230"/>
      <c r="D96" s="200" t="s">
        <v>327</v>
      </c>
      <c r="E96" s="231" t="s">
        <v>18</v>
      </c>
      <c r="F96" s="232" t="s">
        <v>329</v>
      </c>
      <c r="G96" s="230"/>
      <c r="H96" s="233">
        <v>77.320750000000004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327</v>
      </c>
      <c r="AU96" s="239" t="s">
        <v>76</v>
      </c>
      <c r="AV96" s="14" t="s">
        <v>122</v>
      </c>
      <c r="AW96" s="14" t="s">
        <v>31</v>
      </c>
      <c r="AX96" s="14" t="s">
        <v>76</v>
      </c>
      <c r="AY96" s="239" t="s">
        <v>115</v>
      </c>
    </row>
    <row r="97" spans="1:65" s="2" customFormat="1" ht="21.6" customHeight="1">
      <c r="A97" s="35"/>
      <c r="B97" s="36"/>
      <c r="C97" s="186" t="s">
        <v>122</v>
      </c>
      <c r="D97" s="186" t="s">
        <v>116</v>
      </c>
      <c r="E97" s="187" t="s">
        <v>336</v>
      </c>
      <c r="F97" s="188" t="s">
        <v>337</v>
      </c>
      <c r="G97" s="189" t="s">
        <v>119</v>
      </c>
      <c r="H97" s="190">
        <v>44</v>
      </c>
      <c r="I97" s="191"/>
      <c r="J97" s="190">
        <f>ROUND(I97*H97,15)</f>
        <v>0</v>
      </c>
      <c r="K97" s="188" t="s">
        <v>120</v>
      </c>
      <c r="L97" s="192"/>
      <c r="M97" s="193" t="s">
        <v>18</v>
      </c>
      <c r="N97" s="194" t="s">
        <v>40</v>
      </c>
      <c r="O97" s="65"/>
      <c r="P97" s="195">
        <f>O97*H97</f>
        <v>0</v>
      </c>
      <c r="Q97" s="195">
        <v>0.28306999999999999</v>
      </c>
      <c r="R97" s="195">
        <f>Q97*H97</f>
        <v>12.455079999999999</v>
      </c>
      <c r="S97" s="195">
        <v>0</v>
      </c>
      <c r="T97" s="19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7" t="s">
        <v>121</v>
      </c>
      <c r="AT97" s="197" t="s">
        <v>116</v>
      </c>
      <c r="AU97" s="197" t="s">
        <v>76</v>
      </c>
      <c r="AY97" s="18" t="s">
        <v>115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8" t="s">
        <v>76</v>
      </c>
      <c r="BK97" s="199">
        <f>ROUND(I97*H97,15)</f>
        <v>0</v>
      </c>
      <c r="BL97" s="18" t="s">
        <v>122</v>
      </c>
      <c r="BM97" s="197" t="s">
        <v>121</v>
      </c>
    </row>
    <row r="98" spans="1:65" s="2" customFormat="1" ht="19.2">
      <c r="A98" s="35"/>
      <c r="B98" s="36"/>
      <c r="C98" s="37"/>
      <c r="D98" s="200" t="s">
        <v>123</v>
      </c>
      <c r="E98" s="37"/>
      <c r="F98" s="201" t="s">
        <v>337</v>
      </c>
      <c r="G98" s="37"/>
      <c r="H98" s="37"/>
      <c r="I98" s="109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123</v>
      </c>
      <c r="AU98" s="18" t="s">
        <v>76</v>
      </c>
    </row>
    <row r="99" spans="1:65" s="2" customFormat="1" ht="21.6" customHeight="1">
      <c r="A99" s="35"/>
      <c r="B99" s="36"/>
      <c r="C99" s="186" t="s">
        <v>133</v>
      </c>
      <c r="D99" s="186" t="s">
        <v>116</v>
      </c>
      <c r="E99" s="187" t="s">
        <v>338</v>
      </c>
      <c r="F99" s="188" t="s">
        <v>339</v>
      </c>
      <c r="G99" s="189" t="s">
        <v>340</v>
      </c>
      <c r="H99" s="190">
        <v>40.5</v>
      </c>
      <c r="I99" s="191"/>
      <c r="J99" s="190">
        <f>ROUND(I99*H99,15)</f>
        <v>0</v>
      </c>
      <c r="K99" s="188" t="s">
        <v>120</v>
      </c>
      <c r="L99" s="192"/>
      <c r="M99" s="193" t="s">
        <v>18</v>
      </c>
      <c r="N99" s="194" t="s">
        <v>40</v>
      </c>
      <c r="O99" s="65"/>
      <c r="P99" s="195">
        <f>O99*H99</f>
        <v>0</v>
      </c>
      <c r="Q99" s="195">
        <v>0.95499999999999996</v>
      </c>
      <c r="R99" s="195">
        <f>Q99*H99</f>
        <v>38.677499999999995</v>
      </c>
      <c r="S99" s="195">
        <v>0</v>
      </c>
      <c r="T99" s="19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7" t="s">
        <v>121</v>
      </c>
      <c r="AT99" s="197" t="s">
        <v>116</v>
      </c>
      <c r="AU99" s="197" t="s">
        <v>76</v>
      </c>
      <c r="AY99" s="18" t="s">
        <v>115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76</v>
      </c>
      <c r="BK99" s="199">
        <f>ROUND(I99*H99,15)</f>
        <v>0</v>
      </c>
      <c r="BL99" s="18" t="s">
        <v>122</v>
      </c>
      <c r="BM99" s="197" t="s">
        <v>136</v>
      </c>
    </row>
    <row r="100" spans="1:65" s="2" customFormat="1" ht="10.199999999999999">
      <c r="A100" s="35"/>
      <c r="B100" s="36"/>
      <c r="C100" s="37"/>
      <c r="D100" s="200" t="s">
        <v>123</v>
      </c>
      <c r="E100" s="37"/>
      <c r="F100" s="201" t="s">
        <v>339</v>
      </c>
      <c r="G100" s="37"/>
      <c r="H100" s="37"/>
      <c r="I100" s="109"/>
      <c r="J100" s="37"/>
      <c r="K100" s="37"/>
      <c r="L100" s="40"/>
      <c r="M100" s="202"/>
      <c r="N100" s="20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123</v>
      </c>
      <c r="AU100" s="18" t="s">
        <v>76</v>
      </c>
    </row>
    <row r="101" spans="1:65" s="13" customFormat="1" ht="10.199999999999999">
      <c r="B101" s="218"/>
      <c r="C101" s="219"/>
      <c r="D101" s="200" t="s">
        <v>327</v>
      </c>
      <c r="E101" s="220" t="s">
        <v>18</v>
      </c>
      <c r="F101" s="221" t="s">
        <v>341</v>
      </c>
      <c r="G101" s="219"/>
      <c r="H101" s="222">
        <v>40.5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327</v>
      </c>
      <c r="AU101" s="228" t="s">
        <v>76</v>
      </c>
      <c r="AV101" s="13" t="s">
        <v>78</v>
      </c>
      <c r="AW101" s="13" t="s">
        <v>31</v>
      </c>
      <c r="AX101" s="13" t="s">
        <v>6</v>
      </c>
      <c r="AY101" s="228" t="s">
        <v>115</v>
      </c>
    </row>
    <row r="102" spans="1:65" s="14" customFormat="1" ht="10.199999999999999">
      <c r="B102" s="229"/>
      <c r="C102" s="230"/>
      <c r="D102" s="200" t="s">
        <v>327</v>
      </c>
      <c r="E102" s="231" t="s">
        <v>18</v>
      </c>
      <c r="F102" s="232" t="s">
        <v>329</v>
      </c>
      <c r="G102" s="230"/>
      <c r="H102" s="233">
        <v>40.5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327</v>
      </c>
      <c r="AU102" s="239" t="s">
        <v>76</v>
      </c>
      <c r="AV102" s="14" t="s">
        <v>122</v>
      </c>
      <c r="AW102" s="14" t="s">
        <v>31</v>
      </c>
      <c r="AX102" s="14" t="s">
        <v>76</v>
      </c>
      <c r="AY102" s="239" t="s">
        <v>115</v>
      </c>
    </row>
    <row r="103" spans="1:65" s="2" customFormat="1" ht="21.6" customHeight="1">
      <c r="A103" s="35"/>
      <c r="B103" s="36"/>
      <c r="C103" s="186" t="s">
        <v>130</v>
      </c>
      <c r="D103" s="186" t="s">
        <v>116</v>
      </c>
      <c r="E103" s="187" t="s">
        <v>342</v>
      </c>
      <c r="F103" s="188" t="s">
        <v>343</v>
      </c>
      <c r="G103" s="189" t="s">
        <v>119</v>
      </c>
      <c r="H103" s="190">
        <v>29</v>
      </c>
      <c r="I103" s="191"/>
      <c r="J103" s="190">
        <f>ROUND(I103*H103,15)</f>
        <v>0</v>
      </c>
      <c r="K103" s="188" t="s">
        <v>120</v>
      </c>
      <c r="L103" s="192"/>
      <c r="M103" s="193" t="s">
        <v>18</v>
      </c>
      <c r="N103" s="194" t="s">
        <v>40</v>
      </c>
      <c r="O103" s="65"/>
      <c r="P103" s="195">
        <f>O103*H103</f>
        <v>0</v>
      </c>
      <c r="Q103" s="195">
        <v>9.9040000000000003E-2</v>
      </c>
      <c r="R103" s="195">
        <f>Q103*H103</f>
        <v>2.87216</v>
      </c>
      <c r="S103" s="195">
        <v>0</v>
      </c>
      <c r="T103" s="19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7" t="s">
        <v>121</v>
      </c>
      <c r="AT103" s="197" t="s">
        <v>116</v>
      </c>
      <c r="AU103" s="197" t="s">
        <v>76</v>
      </c>
      <c r="AY103" s="18" t="s">
        <v>115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76</v>
      </c>
      <c r="BK103" s="199">
        <f>ROUND(I103*H103,15)</f>
        <v>0</v>
      </c>
      <c r="BL103" s="18" t="s">
        <v>122</v>
      </c>
      <c r="BM103" s="197" t="s">
        <v>139</v>
      </c>
    </row>
    <row r="104" spans="1:65" s="2" customFormat="1" ht="19.2">
      <c r="A104" s="35"/>
      <c r="B104" s="36"/>
      <c r="C104" s="37"/>
      <c r="D104" s="200" t="s">
        <v>123</v>
      </c>
      <c r="E104" s="37"/>
      <c r="F104" s="201" t="s">
        <v>343</v>
      </c>
      <c r="G104" s="37"/>
      <c r="H104" s="37"/>
      <c r="I104" s="109"/>
      <c r="J104" s="37"/>
      <c r="K104" s="37"/>
      <c r="L104" s="40"/>
      <c r="M104" s="202"/>
      <c r="N104" s="20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123</v>
      </c>
      <c r="AU104" s="18" t="s">
        <v>76</v>
      </c>
    </row>
    <row r="105" spans="1:65" s="2" customFormat="1" ht="21.6" customHeight="1">
      <c r="A105" s="35"/>
      <c r="B105" s="36"/>
      <c r="C105" s="186" t="s">
        <v>140</v>
      </c>
      <c r="D105" s="186" t="s">
        <v>116</v>
      </c>
      <c r="E105" s="187" t="s">
        <v>344</v>
      </c>
      <c r="F105" s="188" t="s">
        <v>345</v>
      </c>
      <c r="G105" s="189" t="s">
        <v>119</v>
      </c>
      <c r="H105" s="190">
        <v>5</v>
      </c>
      <c r="I105" s="191"/>
      <c r="J105" s="190">
        <f>ROUND(I105*H105,15)</f>
        <v>0</v>
      </c>
      <c r="K105" s="188" t="s">
        <v>120</v>
      </c>
      <c r="L105" s="192"/>
      <c r="M105" s="193" t="s">
        <v>18</v>
      </c>
      <c r="N105" s="194" t="s">
        <v>40</v>
      </c>
      <c r="O105" s="65"/>
      <c r="P105" s="195">
        <f>O105*H105</f>
        <v>0</v>
      </c>
      <c r="Q105" s="195">
        <v>0.17430999999999999</v>
      </c>
      <c r="R105" s="195">
        <f>Q105*H105</f>
        <v>0.87154999999999994</v>
      </c>
      <c r="S105" s="195">
        <v>0</v>
      </c>
      <c r="T105" s="196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7" t="s">
        <v>121</v>
      </c>
      <c r="AT105" s="197" t="s">
        <v>116</v>
      </c>
      <c r="AU105" s="197" t="s">
        <v>76</v>
      </c>
      <c r="AY105" s="18" t="s">
        <v>115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76</v>
      </c>
      <c r="BK105" s="199">
        <f>ROUND(I105*H105,15)</f>
        <v>0</v>
      </c>
      <c r="BL105" s="18" t="s">
        <v>122</v>
      </c>
      <c r="BM105" s="197" t="s">
        <v>143</v>
      </c>
    </row>
    <row r="106" spans="1:65" s="2" customFormat="1" ht="19.2">
      <c r="A106" s="35"/>
      <c r="B106" s="36"/>
      <c r="C106" s="37"/>
      <c r="D106" s="200" t="s">
        <v>123</v>
      </c>
      <c r="E106" s="37"/>
      <c r="F106" s="201" t="s">
        <v>345</v>
      </c>
      <c r="G106" s="37"/>
      <c r="H106" s="37"/>
      <c r="I106" s="109"/>
      <c r="J106" s="37"/>
      <c r="K106" s="37"/>
      <c r="L106" s="40"/>
      <c r="M106" s="202"/>
      <c r="N106" s="20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123</v>
      </c>
      <c r="AU106" s="18" t="s">
        <v>76</v>
      </c>
    </row>
    <row r="107" spans="1:65" s="2" customFormat="1" ht="21.6" customHeight="1">
      <c r="A107" s="35"/>
      <c r="B107" s="36"/>
      <c r="C107" s="186" t="s">
        <v>121</v>
      </c>
      <c r="D107" s="186" t="s">
        <v>116</v>
      </c>
      <c r="E107" s="187" t="s">
        <v>346</v>
      </c>
      <c r="F107" s="188" t="s">
        <v>347</v>
      </c>
      <c r="G107" s="189" t="s">
        <v>119</v>
      </c>
      <c r="H107" s="190">
        <v>15</v>
      </c>
      <c r="I107" s="191"/>
      <c r="J107" s="190">
        <f>ROUND(I107*H107,15)</f>
        <v>0</v>
      </c>
      <c r="K107" s="188" t="s">
        <v>120</v>
      </c>
      <c r="L107" s="192"/>
      <c r="M107" s="193" t="s">
        <v>18</v>
      </c>
      <c r="N107" s="194" t="s">
        <v>40</v>
      </c>
      <c r="O107" s="65"/>
      <c r="P107" s="195">
        <f>O107*H107</f>
        <v>0</v>
      </c>
      <c r="Q107" s="195">
        <v>0.17827000000000001</v>
      </c>
      <c r="R107" s="195">
        <f>Q107*H107</f>
        <v>2.6740500000000003</v>
      </c>
      <c r="S107" s="195">
        <v>0</v>
      </c>
      <c r="T107" s="19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7" t="s">
        <v>121</v>
      </c>
      <c r="AT107" s="197" t="s">
        <v>116</v>
      </c>
      <c r="AU107" s="197" t="s">
        <v>76</v>
      </c>
      <c r="AY107" s="18" t="s">
        <v>115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8" t="s">
        <v>76</v>
      </c>
      <c r="BK107" s="199">
        <f>ROUND(I107*H107,15)</f>
        <v>0</v>
      </c>
      <c r="BL107" s="18" t="s">
        <v>122</v>
      </c>
      <c r="BM107" s="197" t="s">
        <v>146</v>
      </c>
    </row>
    <row r="108" spans="1:65" s="2" customFormat="1" ht="19.2">
      <c r="A108" s="35"/>
      <c r="B108" s="36"/>
      <c r="C108" s="37"/>
      <c r="D108" s="200" t="s">
        <v>123</v>
      </c>
      <c r="E108" s="37"/>
      <c r="F108" s="201" t="s">
        <v>347</v>
      </c>
      <c r="G108" s="37"/>
      <c r="H108" s="37"/>
      <c r="I108" s="109"/>
      <c r="J108" s="37"/>
      <c r="K108" s="37"/>
      <c r="L108" s="40"/>
      <c r="M108" s="202"/>
      <c r="N108" s="20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123</v>
      </c>
      <c r="AU108" s="18" t="s">
        <v>76</v>
      </c>
    </row>
    <row r="109" spans="1:65" s="2" customFormat="1" ht="21.6" customHeight="1">
      <c r="A109" s="35"/>
      <c r="B109" s="36"/>
      <c r="C109" s="186" t="s">
        <v>147</v>
      </c>
      <c r="D109" s="186" t="s">
        <v>116</v>
      </c>
      <c r="E109" s="187" t="s">
        <v>348</v>
      </c>
      <c r="F109" s="188" t="s">
        <v>349</v>
      </c>
      <c r="G109" s="189" t="s">
        <v>119</v>
      </c>
      <c r="H109" s="190">
        <v>10</v>
      </c>
      <c r="I109" s="191"/>
      <c r="J109" s="190">
        <f>ROUND(I109*H109,15)</f>
        <v>0</v>
      </c>
      <c r="K109" s="188" t="s">
        <v>120</v>
      </c>
      <c r="L109" s="192"/>
      <c r="M109" s="193" t="s">
        <v>18</v>
      </c>
      <c r="N109" s="194" t="s">
        <v>40</v>
      </c>
      <c r="O109" s="65"/>
      <c r="P109" s="195">
        <f>O109*H109</f>
        <v>0</v>
      </c>
      <c r="Q109" s="195">
        <v>0.18223</v>
      </c>
      <c r="R109" s="195">
        <f>Q109*H109</f>
        <v>1.8223</v>
      </c>
      <c r="S109" s="195">
        <v>0</v>
      </c>
      <c r="T109" s="19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7" t="s">
        <v>121</v>
      </c>
      <c r="AT109" s="197" t="s">
        <v>116</v>
      </c>
      <c r="AU109" s="197" t="s">
        <v>76</v>
      </c>
      <c r="AY109" s="18" t="s">
        <v>115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76</v>
      </c>
      <c r="BK109" s="199">
        <f>ROUND(I109*H109,15)</f>
        <v>0</v>
      </c>
      <c r="BL109" s="18" t="s">
        <v>122</v>
      </c>
      <c r="BM109" s="197" t="s">
        <v>150</v>
      </c>
    </row>
    <row r="110" spans="1:65" s="2" customFormat="1" ht="19.2">
      <c r="A110" s="35"/>
      <c r="B110" s="36"/>
      <c r="C110" s="37"/>
      <c r="D110" s="200" t="s">
        <v>123</v>
      </c>
      <c r="E110" s="37"/>
      <c r="F110" s="201" t="s">
        <v>349</v>
      </c>
      <c r="G110" s="37"/>
      <c r="H110" s="37"/>
      <c r="I110" s="109"/>
      <c r="J110" s="37"/>
      <c r="K110" s="37"/>
      <c r="L110" s="40"/>
      <c r="M110" s="202"/>
      <c r="N110" s="20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123</v>
      </c>
      <c r="AU110" s="18" t="s">
        <v>76</v>
      </c>
    </row>
    <row r="111" spans="1:65" s="2" customFormat="1" ht="14.4" customHeight="1">
      <c r="A111" s="35"/>
      <c r="B111" s="36"/>
      <c r="C111" s="186" t="s">
        <v>136</v>
      </c>
      <c r="D111" s="240" t="s">
        <v>116</v>
      </c>
      <c r="E111" s="187" t="s">
        <v>350</v>
      </c>
      <c r="F111" s="188" t="s">
        <v>351</v>
      </c>
      <c r="G111" s="189" t="s">
        <v>126</v>
      </c>
      <c r="H111" s="190">
        <v>120.01</v>
      </c>
      <c r="I111" s="191"/>
      <c r="J111" s="190">
        <f>ROUND(I111*H111,15)</f>
        <v>0</v>
      </c>
      <c r="K111" s="188" t="s">
        <v>120</v>
      </c>
      <c r="L111" s="192"/>
      <c r="M111" s="193" t="s">
        <v>18</v>
      </c>
      <c r="N111" s="194" t="s">
        <v>40</v>
      </c>
      <c r="O111" s="65"/>
      <c r="P111" s="195">
        <f>O111*H111</f>
        <v>0</v>
      </c>
      <c r="Q111" s="195">
        <v>6.4979999999999996E-2</v>
      </c>
      <c r="R111" s="195">
        <f>Q111*H111</f>
        <v>7.7982497999999998</v>
      </c>
      <c r="S111" s="195">
        <v>0</v>
      </c>
      <c r="T111" s="19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7" t="s">
        <v>121</v>
      </c>
      <c r="AT111" s="197" t="s">
        <v>116</v>
      </c>
      <c r="AU111" s="197" t="s">
        <v>76</v>
      </c>
      <c r="AY111" s="18" t="s">
        <v>115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8" t="s">
        <v>76</v>
      </c>
      <c r="BK111" s="199">
        <f>ROUND(I111*H111,15)</f>
        <v>0</v>
      </c>
      <c r="BL111" s="18" t="s">
        <v>122</v>
      </c>
      <c r="BM111" s="197" t="s">
        <v>153</v>
      </c>
    </row>
    <row r="112" spans="1:65" s="2" customFormat="1" ht="10.199999999999999">
      <c r="A112" s="35"/>
      <c r="B112" s="36"/>
      <c r="C112" s="37"/>
      <c r="D112" s="200" t="s">
        <v>123</v>
      </c>
      <c r="E112" s="37"/>
      <c r="F112" s="201" t="s">
        <v>352</v>
      </c>
      <c r="G112" s="37"/>
      <c r="H112" s="37"/>
      <c r="I112" s="109"/>
      <c r="J112" s="37"/>
      <c r="K112" s="37"/>
      <c r="L112" s="40"/>
      <c r="M112" s="202"/>
      <c r="N112" s="20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123</v>
      </c>
      <c r="AU112" s="18" t="s">
        <v>76</v>
      </c>
    </row>
    <row r="113" spans="1:65" s="2" customFormat="1" ht="14.4" customHeight="1">
      <c r="A113" s="35"/>
      <c r="B113" s="36"/>
      <c r="C113" s="186" t="s">
        <v>154</v>
      </c>
      <c r="D113" s="186" t="s">
        <v>116</v>
      </c>
      <c r="E113" s="187" t="s">
        <v>353</v>
      </c>
      <c r="F113" s="188" t="s">
        <v>354</v>
      </c>
      <c r="G113" s="189" t="s">
        <v>126</v>
      </c>
      <c r="H113" s="190">
        <v>68.400000000000006</v>
      </c>
      <c r="I113" s="191"/>
      <c r="J113" s="190">
        <f>ROUND(I113*H113,15)</f>
        <v>0</v>
      </c>
      <c r="K113" s="188" t="s">
        <v>120</v>
      </c>
      <c r="L113" s="192"/>
      <c r="M113" s="193" t="s">
        <v>18</v>
      </c>
      <c r="N113" s="194" t="s">
        <v>40</v>
      </c>
      <c r="O113" s="65"/>
      <c r="P113" s="195">
        <f>O113*H113</f>
        <v>0</v>
      </c>
      <c r="Q113" s="195">
        <v>5.4850000000000003E-2</v>
      </c>
      <c r="R113" s="195">
        <f>Q113*H113</f>
        <v>3.7517400000000003</v>
      </c>
      <c r="S113" s="195">
        <v>0</v>
      </c>
      <c r="T113" s="19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7" t="s">
        <v>121</v>
      </c>
      <c r="AT113" s="197" t="s">
        <v>116</v>
      </c>
      <c r="AU113" s="197" t="s">
        <v>76</v>
      </c>
      <c r="AY113" s="18" t="s">
        <v>115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76</v>
      </c>
      <c r="BK113" s="199">
        <f>ROUND(I113*H113,15)</f>
        <v>0</v>
      </c>
      <c r="BL113" s="18" t="s">
        <v>122</v>
      </c>
      <c r="BM113" s="197" t="s">
        <v>157</v>
      </c>
    </row>
    <row r="114" spans="1:65" s="2" customFormat="1" ht="10.199999999999999">
      <c r="A114" s="35"/>
      <c r="B114" s="36"/>
      <c r="C114" s="37"/>
      <c r="D114" s="200" t="s">
        <v>123</v>
      </c>
      <c r="E114" s="37"/>
      <c r="F114" s="201" t="s">
        <v>354</v>
      </c>
      <c r="G114" s="37"/>
      <c r="H114" s="37"/>
      <c r="I114" s="109"/>
      <c r="J114" s="37"/>
      <c r="K114" s="37"/>
      <c r="L114" s="40"/>
      <c r="M114" s="202"/>
      <c r="N114" s="203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123</v>
      </c>
      <c r="AU114" s="18" t="s">
        <v>76</v>
      </c>
    </row>
    <row r="115" spans="1:65" s="2" customFormat="1" ht="14.4" customHeight="1">
      <c r="A115" s="35"/>
      <c r="B115" s="36"/>
      <c r="C115" s="186" t="s">
        <v>139</v>
      </c>
      <c r="D115" s="186" t="s">
        <v>116</v>
      </c>
      <c r="E115" s="187" t="s">
        <v>355</v>
      </c>
      <c r="F115" s="188" t="s">
        <v>356</v>
      </c>
      <c r="G115" s="189" t="s">
        <v>126</v>
      </c>
      <c r="H115" s="190">
        <v>68.400000000000006</v>
      </c>
      <c r="I115" s="191"/>
      <c r="J115" s="190">
        <f>ROUND(I115*H115,15)</f>
        <v>0</v>
      </c>
      <c r="K115" s="188" t="s">
        <v>120</v>
      </c>
      <c r="L115" s="192"/>
      <c r="M115" s="193" t="s">
        <v>18</v>
      </c>
      <c r="N115" s="194" t="s">
        <v>40</v>
      </c>
      <c r="O115" s="65"/>
      <c r="P115" s="195">
        <f>O115*H115</f>
        <v>0</v>
      </c>
      <c r="Q115" s="195">
        <v>5.4850000000000003E-2</v>
      </c>
      <c r="R115" s="195">
        <f>Q115*H115</f>
        <v>3.7517400000000003</v>
      </c>
      <c r="S115" s="195">
        <v>0</v>
      </c>
      <c r="T115" s="19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7" t="s">
        <v>121</v>
      </c>
      <c r="AT115" s="197" t="s">
        <v>116</v>
      </c>
      <c r="AU115" s="197" t="s">
        <v>76</v>
      </c>
      <c r="AY115" s="18" t="s">
        <v>115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8" t="s">
        <v>76</v>
      </c>
      <c r="BK115" s="199">
        <f>ROUND(I115*H115,15)</f>
        <v>0</v>
      </c>
      <c r="BL115" s="18" t="s">
        <v>122</v>
      </c>
      <c r="BM115" s="197" t="s">
        <v>160</v>
      </c>
    </row>
    <row r="116" spans="1:65" s="2" customFormat="1" ht="10.199999999999999">
      <c r="A116" s="35"/>
      <c r="B116" s="36"/>
      <c r="C116" s="37"/>
      <c r="D116" s="200" t="s">
        <v>123</v>
      </c>
      <c r="E116" s="37"/>
      <c r="F116" s="201" t="s">
        <v>356</v>
      </c>
      <c r="G116" s="37"/>
      <c r="H116" s="37"/>
      <c r="I116" s="109"/>
      <c r="J116" s="37"/>
      <c r="K116" s="37"/>
      <c r="L116" s="40"/>
      <c r="M116" s="202"/>
      <c r="N116" s="203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123</v>
      </c>
      <c r="AU116" s="18" t="s">
        <v>76</v>
      </c>
    </row>
    <row r="117" spans="1:65" s="2" customFormat="1" ht="21.6" customHeight="1">
      <c r="A117" s="35"/>
      <c r="B117" s="36"/>
      <c r="C117" s="186" t="s">
        <v>161</v>
      </c>
      <c r="D117" s="186" t="s">
        <v>116</v>
      </c>
      <c r="E117" s="187" t="s">
        <v>357</v>
      </c>
      <c r="F117" s="188" t="s">
        <v>358</v>
      </c>
      <c r="G117" s="189" t="s">
        <v>119</v>
      </c>
      <c r="H117" s="190">
        <v>18</v>
      </c>
      <c r="I117" s="191"/>
      <c r="J117" s="190">
        <f>ROUND(I117*H117,15)</f>
        <v>0</v>
      </c>
      <c r="K117" s="188" t="s">
        <v>120</v>
      </c>
      <c r="L117" s="192"/>
      <c r="M117" s="193" t="s">
        <v>18</v>
      </c>
      <c r="N117" s="194" t="s">
        <v>40</v>
      </c>
      <c r="O117" s="65"/>
      <c r="P117" s="195">
        <f>O117*H117</f>
        <v>0</v>
      </c>
      <c r="Q117" s="195">
        <v>0.27600000000000002</v>
      </c>
      <c r="R117" s="195">
        <f>Q117*H117</f>
        <v>4.968</v>
      </c>
      <c r="S117" s="195">
        <v>0</v>
      </c>
      <c r="T117" s="19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7" t="s">
        <v>121</v>
      </c>
      <c r="AT117" s="197" t="s">
        <v>116</v>
      </c>
      <c r="AU117" s="197" t="s">
        <v>76</v>
      </c>
      <c r="AY117" s="18" t="s">
        <v>115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76</v>
      </c>
      <c r="BK117" s="199">
        <f>ROUND(I117*H117,15)</f>
        <v>0</v>
      </c>
      <c r="BL117" s="18" t="s">
        <v>122</v>
      </c>
      <c r="BM117" s="197" t="s">
        <v>164</v>
      </c>
    </row>
    <row r="118" spans="1:65" s="2" customFormat="1" ht="19.2">
      <c r="A118" s="35"/>
      <c r="B118" s="36"/>
      <c r="C118" s="37"/>
      <c r="D118" s="200" t="s">
        <v>123</v>
      </c>
      <c r="E118" s="37"/>
      <c r="F118" s="201" t="s">
        <v>358</v>
      </c>
      <c r="G118" s="37"/>
      <c r="H118" s="37"/>
      <c r="I118" s="109"/>
      <c r="J118" s="37"/>
      <c r="K118" s="37"/>
      <c r="L118" s="40"/>
      <c r="M118" s="202"/>
      <c r="N118" s="20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123</v>
      </c>
      <c r="AU118" s="18" t="s">
        <v>76</v>
      </c>
    </row>
    <row r="119" spans="1:65" s="2" customFormat="1" ht="21.6" customHeight="1">
      <c r="A119" s="35"/>
      <c r="B119" s="36"/>
      <c r="C119" s="186" t="s">
        <v>143</v>
      </c>
      <c r="D119" s="186" t="s">
        <v>116</v>
      </c>
      <c r="E119" s="187" t="s">
        <v>359</v>
      </c>
      <c r="F119" s="188" t="s">
        <v>360</v>
      </c>
      <c r="G119" s="189" t="s">
        <v>119</v>
      </c>
      <c r="H119" s="190">
        <v>2</v>
      </c>
      <c r="I119" s="191"/>
      <c r="J119" s="190">
        <f>ROUND(I119*H119,15)</f>
        <v>0</v>
      </c>
      <c r="K119" s="188" t="s">
        <v>120</v>
      </c>
      <c r="L119" s="192"/>
      <c r="M119" s="193" t="s">
        <v>18</v>
      </c>
      <c r="N119" s="194" t="s">
        <v>40</v>
      </c>
      <c r="O119" s="65"/>
      <c r="P119" s="195">
        <f>O119*H119</f>
        <v>0</v>
      </c>
      <c r="Q119" s="195">
        <v>0.31797999999999998</v>
      </c>
      <c r="R119" s="195">
        <f>Q119*H119</f>
        <v>0.63595999999999997</v>
      </c>
      <c r="S119" s="195">
        <v>0</v>
      </c>
      <c r="T119" s="19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7" t="s">
        <v>121</v>
      </c>
      <c r="AT119" s="197" t="s">
        <v>116</v>
      </c>
      <c r="AU119" s="197" t="s">
        <v>76</v>
      </c>
      <c r="AY119" s="18" t="s">
        <v>115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8" t="s">
        <v>76</v>
      </c>
      <c r="BK119" s="199">
        <f>ROUND(I119*H119,15)</f>
        <v>0</v>
      </c>
      <c r="BL119" s="18" t="s">
        <v>122</v>
      </c>
      <c r="BM119" s="197" t="s">
        <v>167</v>
      </c>
    </row>
    <row r="120" spans="1:65" s="2" customFormat="1" ht="19.2">
      <c r="A120" s="35"/>
      <c r="B120" s="36"/>
      <c r="C120" s="37"/>
      <c r="D120" s="200" t="s">
        <v>123</v>
      </c>
      <c r="E120" s="37"/>
      <c r="F120" s="201" t="s">
        <v>360</v>
      </c>
      <c r="G120" s="37"/>
      <c r="H120" s="37"/>
      <c r="I120" s="109"/>
      <c r="J120" s="37"/>
      <c r="K120" s="37"/>
      <c r="L120" s="40"/>
      <c r="M120" s="202"/>
      <c r="N120" s="20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123</v>
      </c>
      <c r="AU120" s="18" t="s">
        <v>76</v>
      </c>
    </row>
    <row r="121" spans="1:65" s="2" customFormat="1" ht="21.6" customHeight="1">
      <c r="A121" s="35"/>
      <c r="B121" s="36"/>
      <c r="C121" s="186" t="s">
        <v>8</v>
      </c>
      <c r="D121" s="186" t="s">
        <v>116</v>
      </c>
      <c r="E121" s="187" t="s">
        <v>361</v>
      </c>
      <c r="F121" s="188" t="s">
        <v>362</v>
      </c>
      <c r="G121" s="189" t="s">
        <v>119</v>
      </c>
      <c r="H121" s="190">
        <v>2</v>
      </c>
      <c r="I121" s="191"/>
      <c r="J121" s="190">
        <f>ROUND(I121*H121,15)</f>
        <v>0</v>
      </c>
      <c r="K121" s="188" t="s">
        <v>120</v>
      </c>
      <c r="L121" s="192"/>
      <c r="M121" s="193" t="s">
        <v>18</v>
      </c>
      <c r="N121" s="194" t="s">
        <v>40</v>
      </c>
      <c r="O121" s="65"/>
      <c r="P121" s="195">
        <f>O121*H121</f>
        <v>0</v>
      </c>
      <c r="Q121" s="195">
        <v>0.36997000000000002</v>
      </c>
      <c r="R121" s="195">
        <f>Q121*H121</f>
        <v>0.73994000000000004</v>
      </c>
      <c r="S121" s="195">
        <v>0</v>
      </c>
      <c r="T121" s="19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7" t="s">
        <v>121</v>
      </c>
      <c r="AT121" s="197" t="s">
        <v>116</v>
      </c>
      <c r="AU121" s="197" t="s">
        <v>76</v>
      </c>
      <c r="AY121" s="18" t="s">
        <v>115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8" t="s">
        <v>76</v>
      </c>
      <c r="BK121" s="199">
        <f>ROUND(I121*H121,15)</f>
        <v>0</v>
      </c>
      <c r="BL121" s="18" t="s">
        <v>122</v>
      </c>
      <c r="BM121" s="197" t="s">
        <v>170</v>
      </c>
    </row>
    <row r="122" spans="1:65" s="2" customFormat="1" ht="19.2">
      <c r="A122" s="35"/>
      <c r="B122" s="36"/>
      <c r="C122" s="37"/>
      <c r="D122" s="200" t="s">
        <v>123</v>
      </c>
      <c r="E122" s="37"/>
      <c r="F122" s="201" t="s">
        <v>362</v>
      </c>
      <c r="G122" s="37"/>
      <c r="H122" s="37"/>
      <c r="I122" s="109"/>
      <c r="J122" s="37"/>
      <c r="K122" s="37"/>
      <c r="L122" s="40"/>
      <c r="M122" s="202"/>
      <c r="N122" s="203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123</v>
      </c>
      <c r="AU122" s="18" t="s">
        <v>76</v>
      </c>
    </row>
    <row r="123" spans="1:65" s="2" customFormat="1" ht="21.6" customHeight="1">
      <c r="A123" s="35"/>
      <c r="B123" s="36"/>
      <c r="C123" s="186" t="s">
        <v>146</v>
      </c>
      <c r="D123" s="186" t="s">
        <v>116</v>
      </c>
      <c r="E123" s="187" t="s">
        <v>363</v>
      </c>
      <c r="F123" s="188" t="s">
        <v>364</v>
      </c>
      <c r="G123" s="189" t="s">
        <v>119</v>
      </c>
      <c r="H123" s="190">
        <v>8</v>
      </c>
      <c r="I123" s="191"/>
      <c r="J123" s="190">
        <f>ROUND(I123*H123,15)</f>
        <v>0</v>
      </c>
      <c r="K123" s="188" t="s">
        <v>120</v>
      </c>
      <c r="L123" s="192"/>
      <c r="M123" s="193" t="s">
        <v>18</v>
      </c>
      <c r="N123" s="194" t="s">
        <v>40</v>
      </c>
      <c r="O123" s="65"/>
      <c r="P123" s="195">
        <f>O123*H123</f>
        <v>0</v>
      </c>
      <c r="Q123" s="195">
        <v>0.22245999999999999</v>
      </c>
      <c r="R123" s="195">
        <f>Q123*H123</f>
        <v>1.7796799999999999</v>
      </c>
      <c r="S123" s="195">
        <v>0</v>
      </c>
      <c r="T123" s="19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7" t="s">
        <v>121</v>
      </c>
      <c r="AT123" s="197" t="s">
        <v>116</v>
      </c>
      <c r="AU123" s="197" t="s">
        <v>76</v>
      </c>
      <c r="AY123" s="18" t="s">
        <v>115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8" t="s">
        <v>76</v>
      </c>
      <c r="BK123" s="199">
        <f>ROUND(I123*H123,15)</f>
        <v>0</v>
      </c>
      <c r="BL123" s="18" t="s">
        <v>122</v>
      </c>
      <c r="BM123" s="197" t="s">
        <v>173</v>
      </c>
    </row>
    <row r="124" spans="1:65" s="2" customFormat="1" ht="19.2">
      <c r="A124" s="35"/>
      <c r="B124" s="36"/>
      <c r="C124" s="37"/>
      <c r="D124" s="200" t="s">
        <v>123</v>
      </c>
      <c r="E124" s="37"/>
      <c r="F124" s="201" t="s">
        <v>364</v>
      </c>
      <c r="G124" s="37"/>
      <c r="H124" s="37"/>
      <c r="I124" s="109"/>
      <c r="J124" s="37"/>
      <c r="K124" s="37"/>
      <c r="L124" s="40"/>
      <c r="M124" s="202"/>
      <c r="N124" s="203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123</v>
      </c>
      <c r="AU124" s="18" t="s">
        <v>76</v>
      </c>
    </row>
    <row r="125" spans="1:65" s="2" customFormat="1" ht="21.6" customHeight="1">
      <c r="A125" s="35"/>
      <c r="B125" s="36"/>
      <c r="C125" s="186" t="s">
        <v>174</v>
      </c>
      <c r="D125" s="186" t="s">
        <v>116</v>
      </c>
      <c r="E125" s="187" t="s">
        <v>365</v>
      </c>
      <c r="F125" s="188" t="s">
        <v>366</v>
      </c>
      <c r="G125" s="189" t="s">
        <v>119</v>
      </c>
      <c r="H125" s="190">
        <v>636</v>
      </c>
      <c r="I125" s="191"/>
      <c r="J125" s="190">
        <f>ROUND(I125*H125,15)</f>
        <v>0</v>
      </c>
      <c r="K125" s="188" t="s">
        <v>120</v>
      </c>
      <c r="L125" s="192"/>
      <c r="M125" s="193" t="s">
        <v>18</v>
      </c>
      <c r="N125" s="194" t="s">
        <v>40</v>
      </c>
      <c r="O125" s="65"/>
      <c r="P125" s="195">
        <f>O125*H125</f>
        <v>0</v>
      </c>
      <c r="Q125" s="195">
        <v>1.1100000000000001E-3</v>
      </c>
      <c r="R125" s="195">
        <f>Q125*H125</f>
        <v>0.70596000000000003</v>
      </c>
      <c r="S125" s="195">
        <v>0</v>
      </c>
      <c r="T125" s="19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7" t="s">
        <v>121</v>
      </c>
      <c r="AT125" s="197" t="s">
        <v>116</v>
      </c>
      <c r="AU125" s="197" t="s">
        <v>76</v>
      </c>
      <c r="AY125" s="18" t="s">
        <v>115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8" t="s">
        <v>76</v>
      </c>
      <c r="BK125" s="199">
        <f>ROUND(I125*H125,15)</f>
        <v>0</v>
      </c>
      <c r="BL125" s="18" t="s">
        <v>122</v>
      </c>
      <c r="BM125" s="197" t="s">
        <v>177</v>
      </c>
    </row>
    <row r="126" spans="1:65" s="2" customFormat="1" ht="19.2">
      <c r="A126" s="35"/>
      <c r="B126" s="36"/>
      <c r="C126" s="37"/>
      <c r="D126" s="200" t="s">
        <v>123</v>
      </c>
      <c r="E126" s="37"/>
      <c r="F126" s="201" t="s">
        <v>366</v>
      </c>
      <c r="G126" s="37"/>
      <c r="H126" s="37"/>
      <c r="I126" s="109"/>
      <c r="J126" s="37"/>
      <c r="K126" s="37"/>
      <c r="L126" s="40"/>
      <c r="M126" s="202"/>
      <c r="N126" s="203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123</v>
      </c>
      <c r="AU126" s="18" t="s">
        <v>76</v>
      </c>
    </row>
    <row r="127" spans="1:65" s="13" customFormat="1" ht="10.199999999999999">
      <c r="B127" s="218"/>
      <c r="C127" s="219"/>
      <c r="D127" s="200" t="s">
        <v>327</v>
      </c>
      <c r="E127" s="220" t="s">
        <v>18</v>
      </c>
      <c r="F127" s="221" t="s">
        <v>367</v>
      </c>
      <c r="G127" s="219"/>
      <c r="H127" s="222">
        <v>636</v>
      </c>
      <c r="I127" s="223"/>
      <c r="J127" s="219"/>
      <c r="K127" s="219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327</v>
      </c>
      <c r="AU127" s="228" t="s">
        <v>76</v>
      </c>
      <c r="AV127" s="13" t="s">
        <v>78</v>
      </c>
      <c r="AW127" s="13" t="s">
        <v>31</v>
      </c>
      <c r="AX127" s="13" t="s">
        <v>6</v>
      </c>
      <c r="AY127" s="228" t="s">
        <v>115</v>
      </c>
    </row>
    <row r="128" spans="1:65" s="14" customFormat="1" ht="10.199999999999999">
      <c r="B128" s="229"/>
      <c r="C128" s="230"/>
      <c r="D128" s="200" t="s">
        <v>327</v>
      </c>
      <c r="E128" s="231" t="s">
        <v>18</v>
      </c>
      <c r="F128" s="232" t="s">
        <v>329</v>
      </c>
      <c r="G128" s="230"/>
      <c r="H128" s="233">
        <v>636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327</v>
      </c>
      <c r="AU128" s="239" t="s">
        <v>76</v>
      </c>
      <c r="AV128" s="14" t="s">
        <v>122</v>
      </c>
      <c r="AW128" s="14" t="s">
        <v>31</v>
      </c>
      <c r="AX128" s="14" t="s">
        <v>76</v>
      </c>
      <c r="AY128" s="239" t="s">
        <v>115</v>
      </c>
    </row>
    <row r="129" spans="1:65" s="2" customFormat="1" ht="21.6" customHeight="1">
      <c r="A129" s="35"/>
      <c r="B129" s="36"/>
      <c r="C129" s="186" t="s">
        <v>150</v>
      </c>
      <c r="D129" s="186" t="s">
        <v>116</v>
      </c>
      <c r="E129" s="187" t="s">
        <v>368</v>
      </c>
      <c r="F129" s="188" t="s">
        <v>369</v>
      </c>
      <c r="G129" s="189" t="s">
        <v>119</v>
      </c>
      <c r="H129" s="190">
        <v>2212</v>
      </c>
      <c r="I129" s="191"/>
      <c r="J129" s="190">
        <f>ROUND(I129*H129,15)</f>
        <v>0</v>
      </c>
      <c r="K129" s="188" t="s">
        <v>120</v>
      </c>
      <c r="L129" s="192"/>
      <c r="M129" s="193" t="s">
        <v>18</v>
      </c>
      <c r="N129" s="194" t="s">
        <v>40</v>
      </c>
      <c r="O129" s="65"/>
      <c r="P129" s="195">
        <f>O129*H129</f>
        <v>0</v>
      </c>
      <c r="Q129" s="195">
        <v>1.23E-3</v>
      </c>
      <c r="R129" s="195">
        <f>Q129*H129</f>
        <v>2.7207599999999998</v>
      </c>
      <c r="S129" s="195">
        <v>0</v>
      </c>
      <c r="T129" s="19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7" t="s">
        <v>121</v>
      </c>
      <c r="AT129" s="197" t="s">
        <v>116</v>
      </c>
      <c r="AU129" s="197" t="s">
        <v>76</v>
      </c>
      <c r="AY129" s="18" t="s">
        <v>115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8" t="s">
        <v>76</v>
      </c>
      <c r="BK129" s="199">
        <f>ROUND(I129*H129,15)</f>
        <v>0</v>
      </c>
      <c r="BL129" s="18" t="s">
        <v>122</v>
      </c>
      <c r="BM129" s="197" t="s">
        <v>180</v>
      </c>
    </row>
    <row r="130" spans="1:65" s="2" customFormat="1" ht="19.2">
      <c r="A130" s="35"/>
      <c r="B130" s="36"/>
      <c r="C130" s="37"/>
      <c r="D130" s="200" t="s">
        <v>123</v>
      </c>
      <c r="E130" s="37"/>
      <c r="F130" s="201" t="s">
        <v>369</v>
      </c>
      <c r="G130" s="37"/>
      <c r="H130" s="37"/>
      <c r="I130" s="109"/>
      <c r="J130" s="37"/>
      <c r="K130" s="37"/>
      <c r="L130" s="40"/>
      <c r="M130" s="202"/>
      <c r="N130" s="203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123</v>
      </c>
      <c r="AU130" s="18" t="s">
        <v>76</v>
      </c>
    </row>
    <row r="131" spans="1:65" s="13" customFormat="1" ht="10.199999999999999">
      <c r="B131" s="218"/>
      <c r="C131" s="219"/>
      <c r="D131" s="200" t="s">
        <v>327</v>
      </c>
      <c r="E131" s="220" t="s">
        <v>18</v>
      </c>
      <c r="F131" s="221" t="s">
        <v>370</v>
      </c>
      <c r="G131" s="219"/>
      <c r="H131" s="222">
        <v>2212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327</v>
      </c>
      <c r="AU131" s="228" t="s">
        <v>76</v>
      </c>
      <c r="AV131" s="13" t="s">
        <v>78</v>
      </c>
      <c r="AW131" s="13" t="s">
        <v>31</v>
      </c>
      <c r="AX131" s="13" t="s">
        <v>6</v>
      </c>
      <c r="AY131" s="228" t="s">
        <v>115</v>
      </c>
    </row>
    <row r="132" spans="1:65" s="14" customFormat="1" ht="10.199999999999999">
      <c r="B132" s="229"/>
      <c r="C132" s="230"/>
      <c r="D132" s="200" t="s">
        <v>327</v>
      </c>
      <c r="E132" s="231" t="s">
        <v>18</v>
      </c>
      <c r="F132" s="232" t="s">
        <v>329</v>
      </c>
      <c r="G132" s="230"/>
      <c r="H132" s="233">
        <v>2212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327</v>
      </c>
      <c r="AU132" s="239" t="s">
        <v>76</v>
      </c>
      <c r="AV132" s="14" t="s">
        <v>122</v>
      </c>
      <c r="AW132" s="14" t="s">
        <v>31</v>
      </c>
      <c r="AX132" s="14" t="s">
        <v>76</v>
      </c>
      <c r="AY132" s="239" t="s">
        <v>115</v>
      </c>
    </row>
    <row r="133" spans="1:65" s="2" customFormat="1" ht="21.6" customHeight="1">
      <c r="A133" s="35"/>
      <c r="B133" s="36"/>
      <c r="C133" s="186" t="s">
        <v>181</v>
      </c>
      <c r="D133" s="186" t="s">
        <v>116</v>
      </c>
      <c r="E133" s="187" t="s">
        <v>371</v>
      </c>
      <c r="F133" s="188" t="s">
        <v>372</v>
      </c>
      <c r="G133" s="189" t="s">
        <v>119</v>
      </c>
      <c r="H133" s="190">
        <v>3336</v>
      </c>
      <c r="I133" s="191"/>
      <c r="J133" s="190">
        <f>ROUND(I133*H133,15)</f>
        <v>0</v>
      </c>
      <c r="K133" s="188" t="s">
        <v>120</v>
      </c>
      <c r="L133" s="192"/>
      <c r="M133" s="193" t="s">
        <v>18</v>
      </c>
      <c r="N133" s="194" t="s">
        <v>40</v>
      </c>
      <c r="O133" s="65"/>
      <c r="P133" s="195">
        <f>O133*H133</f>
        <v>0</v>
      </c>
      <c r="Q133" s="195">
        <v>9.0000000000000006E-5</v>
      </c>
      <c r="R133" s="195">
        <f>Q133*H133</f>
        <v>0.30024000000000001</v>
      </c>
      <c r="S133" s="195">
        <v>0</v>
      </c>
      <c r="T133" s="19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7" t="s">
        <v>121</v>
      </c>
      <c r="AT133" s="197" t="s">
        <v>116</v>
      </c>
      <c r="AU133" s="197" t="s">
        <v>76</v>
      </c>
      <c r="AY133" s="18" t="s">
        <v>115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8" t="s">
        <v>76</v>
      </c>
      <c r="BK133" s="199">
        <f>ROUND(I133*H133,15)</f>
        <v>0</v>
      </c>
      <c r="BL133" s="18" t="s">
        <v>122</v>
      </c>
      <c r="BM133" s="197" t="s">
        <v>184</v>
      </c>
    </row>
    <row r="134" spans="1:65" s="2" customFormat="1" ht="10.199999999999999">
      <c r="A134" s="35"/>
      <c r="B134" s="36"/>
      <c r="C134" s="37"/>
      <c r="D134" s="200" t="s">
        <v>123</v>
      </c>
      <c r="E134" s="37"/>
      <c r="F134" s="201" t="s">
        <v>372</v>
      </c>
      <c r="G134" s="37"/>
      <c r="H134" s="37"/>
      <c r="I134" s="109"/>
      <c r="J134" s="37"/>
      <c r="K134" s="37"/>
      <c r="L134" s="40"/>
      <c r="M134" s="202"/>
      <c r="N134" s="203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123</v>
      </c>
      <c r="AU134" s="18" t="s">
        <v>76</v>
      </c>
    </row>
    <row r="135" spans="1:65" s="13" customFormat="1" ht="10.199999999999999">
      <c r="B135" s="218"/>
      <c r="C135" s="219"/>
      <c r="D135" s="200" t="s">
        <v>327</v>
      </c>
      <c r="E135" s="220" t="s">
        <v>18</v>
      </c>
      <c r="F135" s="221" t="s">
        <v>373</v>
      </c>
      <c r="G135" s="219"/>
      <c r="H135" s="222">
        <v>3336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327</v>
      </c>
      <c r="AU135" s="228" t="s">
        <v>76</v>
      </c>
      <c r="AV135" s="13" t="s">
        <v>78</v>
      </c>
      <c r="AW135" s="13" t="s">
        <v>31</v>
      </c>
      <c r="AX135" s="13" t="s">
        <v>6</v>
      </c>
      <c r="AY135" s="228" t="s">
        <v>115</v>
      </c>
    </row>
    <row r="136" spans="1:65" s="14" customFormat="1" ht="10.199999999999999">
      <c r="B136" s="229"/>
      <c r="C136" s="230"/>
      <c r="D136" s="200" t="s">
        <v>327</v>
      </c>
      <c r="E136" s="231" t="s">
        <v>18</v>
      </c>
      <c r="F136" s="232" t="s">
        <v>329</v>
      </c>
      <c r="G136" s="230"/>
      <c r="H136" s="233">
        <v>3336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327</v>
      </c>
      <c r="AU136" s="239" t="s">
        <v>76</v>
      </c>
      <c r="AV136" s="14" t="s">
        <v>122</v>
      </c>
      <c r="AW136" s="14" t="s">
        <v>31</v>
      </c>
      <c r="AX136" s="14" t="s">
        <v>76</v>
      </c>
      <c r="AY136" s="239" t="s">
        <v>115</v>
      </c>
    </row>
    <row r="137" spans="1:65" s="2" customFormat="1" ht="14.4" customHeight="1">
      <c r="A137" s="35"/>
      <c r="B137" s="36"/>
      <c r="C137" s="186" t="s">
        <v>153</v>
      </c>
      <c r="D137" s="186" t="s">
        <v>116</v>
      </c>
      <c r="E137" s="187" t="s">
        <v>374</v>
      </c>
      <c r="F137" s="188" t="s">
        <v>375</v>
      </c>
      <c r="G137" s="189" t="s">
        <v>119</v>
      </c>
      <c r="H137" s="190">
        <v>1832</v>
      </c>
      <c r="I137" s="191"/>
      <c r="J137" s="190">
        <f>ROUND(I137*H137,15)</f>
        <v>0</v>
      </c>
      <c r="K137" s="188" t="s">
        <v>120</v>
      </c>
      <c r="L137" s="192"/>
      <c r="M137" s="193" t="s">
        <v>18</v>
      </c>
      <c r="N137" s="194" t="s">
        <v>40</v>
      </c>
      <c r="O137" s="65"/>
      <c r="P137" s="195">
        <f>O137*H137</f>
        <v>0</v>
      </c>
      <c r="Q137" s="195">
        <v>5.1999999999999995E-4</v>
      </c>
      <c r="R137" s="195">
        <f>Q137*H137</f>
        <v>0.95263999999999993</v>
      </c>
      <c r="S137" s="195">
        <v>0</v>
      </c>
      <c r="T137" s="19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7" t="s">
        <v>121</v>
      </c>
      <c r="AT137" s="197" t="s">
        <v>116</v>
      </c>
      <c r="AU137" s="197" t="s">
        <v>76</v>
      </c>
      <c r="AY137" s="18" t="s">
        <v>115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8" t="s">
        <v>76</v>
      </c>
      <c r="BK137" s="199">
        <f>ROUND(I137*H137,15)</f>
        <v>0</v>
      </c>
      <c r="BL137" s="18" t="s">
        <v>122</v>
      </c>
      <c r="BM137" s="197" t="s">
        <v>187</v>
      </c>
    </row>
    <row r="138" spans="1:65" s="2" customFormat="1" ht="10.199999999999999">
      <c r="A138" s="35"/>
      <c r="B138" s="36"/>
      <c r="C138" s="37"/>
      <c r="D138" s="200" t="s">
        <v>123</v>
      </c>
      <c r="E138" s="37"/>
      <c r="F138" s="201" t="s">
        <v>375</v>
      </c>
      <c r="G138" s="37"/>
      <c r="H138" s="37"/>
      <c r="I138" s="109"/>
      <c r="J138" s="37"/>
      <c r="K138" s="37"/>
      <c r="L138" s="40"/>
      <c r="M138" s="202"/>
      <c r="N138" s="203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123</v>
      </c>
      <c r="AU138" s="18" t="s">
        <v>76</v>
      </c>
    </row>
    <row r="139" spans="1:65" s="13" customFormat="1" ht="10.199999999999999">
      <c r="B139" s="218"/>
      <c r="C139" s="219"/>
      <c r="D139" s="200" t="s">
        <v>327</v>
      </c>
      <c r="E139" s="220" t="s">
        <v>18</v>
      </c>
      <c r="F139" s="221" t="s">
        <v>376</v>
      </c>
      <c r="G139" s="219"/>
      <c r="H139" s="222">
        <v>1832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327</v>
      </c>
      <c r="AU139" s="228" t="s">
        <v>76</v>
      </c>
      <c r="AV139" s="13" t="s">
        <v>78</v>
      </c>
      <c r="AW139" s="13" t="s">
        <v>31</v>
      </c>
      <c r="AX139" s="13" t="s">
        <v>6</v>
      </c>
      <c r="AY139" s="228" t="s">
        <v>115</v>
      </c>
    </row>
    <row r="140" spans="1:65" s="14" customFormat="1" ht="10.199999999999999">
      <c r="B140" s="229"/>
      <c r="C140" s="230"/>
      <c r="D140" s="200" t="s">
        <v>327</v>
      </c>
      <c r="E140" s="231" t="s">
        <v>18</v>
      </c>
      <c r="F140" s="232" t="s">
        <v>329</v>
      </c>
      <c r="G140" s="230"/>
      <c r="H140" s="233">
        <v>1832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327</v>
      </c>
      <c r="AU140" s="239" t="s">
        <v>76</v>
      </c>
      <c r="AV140" s="14" t="s">
        <v>122</v>
      </c>
      <c r="AW140" s="14" t="s">
        <v>31</v>
      </c>
      <c r="AX140" s="14" t="s">
        <v>76</v>
      </c>
      <c r="AY140" s="239" t="s">
        <v>115</v>
      </c>
    </row>
    <row r="141" spans="1:65" s="2" customFormat="1" ht="14.4" customHeight="1">
      <c r="A141" s="35"/>
      <c r="B141" s="36"/>
      <c r="C141" s="186" t="s">
        <v>7</v>
      </c>
      <c r="D141" s="186" t="s">
        <v>116</v>
      </c>
      <c r="E141" s="187" t="s">
        <v>377</v>
      </c>
      <c r="F141" s="188" t="s">
        <v>378</v>
      </c>
      <c r="G141" s="189" t="s">
        <v>119</v>
      </c>
      <c r="H141" s="190">
        <v>1504</v>
      </c>
      <c r="I141" s="191"/>
      <c r="J141" s="190">
        <f>ROUND(I141*H141,15)</f>
        <v>0</v>
      </c>
      <c r="K141" s="188" t="s">
        <v>120</v>
      </c>
      <c r="L141" s="192"/>
      <c r="M141" s="193" t="s">
        <v>18</v>
      </c>
      <c r="N141" s="194" t="s">
        <v>40</v>
      </c>
      <c r="O141" s="65"/>
      <c r="P141" s="195">
        <f>O141*H141</f>
        <v>0</v>
      </c>
      <c r="Q141" s="195">
        <v>5.6999999999999998E-4</v>
      </c>
      <c r="R141" s="195">
        <f>Q141*H141</f>
        <v>0.85727999999999993</v>
      </c>
      <c r="S141" s="195">
        <v>0</v>
      </c>
      <c r="T141" s="19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7" t="s">
        <v>121</v>
      </c>
      <c r="AT141" s="197" t="s">
        <v>116</v>
      </c>
      <c r="AU141" s="197" t="s">
        <v>76</v>
      </c>
      <c r="AY141" s="18" t="s">
        <v>115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8" t="s">
        <v>76</v>
      </c>
      <c r="BK141" s="199">
        <f>ROUND(I141*H141,15)</f>
        <v>0</v>
      </c>
      <c r="BL141" s="18" t="s">
        <v>122</v>
      </c>
      <c r="BM141" s="197" t="s">
        <v>190</v>
      </c>
    </row>
    <row r="142" spans="1:65" s="2" customFormat="1" ht="10.199999999999999">
      <c r="A142" s="35"/>
      <c r="B142" s="36"/>
      <c r="C142" s="37"/>
      <c r="D142" s="200" t="s">
        <v>123</v>
      </c>
      <c r="E142" s="37"/>
      <c r="F142" s="201" t="s">
        <v>378</v>
      </c>
      <c r="G142" s="37"/>
      <c r="H142" s="37"/>
      <c r="I142" s="109"/>
      <c r="J142" s="37"/>
      <c r="K142" s="37"/>
      <c r="L142" s="40"/>
      <c r="M142" s="202"/>
      <c r="N142" s="203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123</v>
      </c>
      <c r="AU142" s="18" t="s">
        <v>76</v>
      </c>
    </row>
    <row r="143" spans="1:65" s="13" customFormat="1" ht="10.199999999999999">
      <c r="B143" s="218"/>
      <c r="C143" s="219"/>
      <c r="D143" s="200" t="s">
        <v>327</v>
      </c>
      <c r="E143" s="220" t="s">
        <v>18</v>
      </c>
      <c r="F143" s="221" t="s">
        <v>379</v>
      </c>
      <c r="G143" s="219"/>
      <c r="H143" s="222">
        <v>1504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327</v>
      </c>
      <c r="AU143" s="228" t="s">
        <v>76</v>
      </c>
      <c r="AV143" s="13" t="s">
        <v>78</v>
      </c>
      <c r="AW143" s="13" t="s">
        <v>31</v>
      </c>
      <c r="AX143" s="13" t="s">
        <v>6</v>
      </c>
      <c r="AY143" s="228" t="s">
        <v>115</v>
      </c>
    </row>
    <row r="144" spans="1:65" s="14" customFormat="1" ht="10.199999999999999">
      <c r="B144" s="229"/>
      <c r="C144" s="230"/>
      <c r="D144" s="200" t="s">
        <v>327</v>
      </c>
      <c r="E144" s="231" t="s">
        <v>18</v>
      </c>
      <c r="F144" s="232" t="s">
        <v>329</v>
      </c>
      <c r="G144" s="230"/>
      <c r="H144" s="233">
        <v>1504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327</v>
      </c>
      <c r="AU144" s="239" t="s">
        <v>76</v>
      </c>
      <c r="AV144" s="14" t="s">
        <v>122</v>
      </c>
      <c r="AW144" s="14" t="s">
        <v>31</v>
      </c>
      <c r="AX144" s="14" t="s">
        <v>76</v>
      </c>
      <c r="AY144" s="239" t="s">
        <v>115</v>
      </c>
    </row>
    <row r="145" spans="1:65" s="2" customFormat="1" ht="14.4" customHeight="1">
      <c r="A145" s="35"/>
      <c r="B145" s="36"/>
      <c r="C145" s="186" t="s">
        <v>157</v>
      </c>
      <c r="D145" s="240" t="s">
        <v>116</v>
      </c>
      <c r="E145" s="187" t="s">
        <v>380</v>
      </c>
      <c r="F145" s="188" t="s">
        <v>381</v>
      </c>
      <c r="G145" s="189" t="s">
        <v>119</v>
      </c>
      <c r="H145" s="190">
        <v>110</v>
      </c>
      <c r="I145" s="191"/>
      <c r="J145" s="190">
        <f>ROUND(I145*H145,15)</f>
        <v>0</v>
      </c>
      <c r="K145" s="188" t="s">
        <v>120</v>
      </c>
      <c r="L145" s="192"/>
      <c r="M145" s="193" t="s">
        <v>18</v>
      </c>
      <c r="N145" s="194" t="s">
        <v>40</v>
      </c>
      <c r="O145" s="65"/>
      <c r="P145" s="195">
        <f>O145*H145</f>
        <v>0</v>
      </c>
      <c r="Q145" s="195">
        <v>8.5199999999999998E-3</v>
      </c>
      <c r="R145" s="195">
        <f>Q145*H145</f>
        <v>0.93720000000000003</v>
      </c>
      <c r="S145" s="195">
        <v>0</v>
      </c>
      <c r="T145" s="19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7" t="s">
        <v>121</v>
      </c>
      <c r="AT145" s="197" t="s">
        <v>116</v>
      </c>
      <c r="AU145" s="197" t="s">
        <v>76</v>
      </c>
      <c r="AY145" s="18" t="s">
        <v>115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8" t="s">
        <v>76</v>
      </c>
      <c r="BK145" s="199">
        <f>ROUND(I145*H145,15)</f>
        <v>0</v>
      </c>
      <c r="BL145" s="18" t="s">
        <v>122</v>
      </c>
      <c r="BM145" s="197" t="s">
        <v>196</v>
      </c>
    </row>
    <row r="146" spans="1:65" s="2" customFormat="1" ht="10.199999999999999">
      <c r="A146" s="35"/>
      <c r="B146" s="36"/>
      <c r="C146" s="37"/>
      <c r="D146" s="200" t="s">
        <v>123</v>
      </c>
      <c r="E146" s="37"/>
      <c r="F146" s="201" t="s">
        <v>382</v>
      </c>
      <c r="G146" s="37"/>
      <c r="H146" s="37"/>
      <c r="I146" s="109"/>
      <c r="J146" s="37"/>
      <c r="K146" s="37"/>
      <c r="L146" s="40"/>
      <c r="M146" s="202"/>
      <c r="N146" s="203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123</v>
      </c>
      <c r="AU146" s="18" t="s">
        <v>76</v>
      </c>
    </row>
    <row r="147" spans="1:65" s="13" customFormat="1" ht="10.199999999999999">
      <c r="B147" s="218"/>
      <c r="C147" s="219"/>
      <c r="D147" s="200" t="s">
        <v>327</v>
      </c>
      <c r="E147" s="220" t="s">
        <v>18</v>
      </c>
      <c r="F147" s="221" t="s">
        <v>383</v>
      </c>
      <c r="G147" s="219"/>
      <c r="H147" s="222">
        <v>110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327</v>
      </c>
      <c r="AU147" s="228" t="s">
        <v>76</v>
      </c>
      <c r="AV147" s="13" t="s">
        <v>78</v>
      </c>
      <c r="AW147" s="13" t="s">
        <v>31</v>
      </c>
      <c r="AX147" s="13" t="s">
        <v>6</v>
      </c>
      <c r="AY147" s="228" t="s">
        <v>115</v>
      </c>
    </row>
    <row r="148" spans="1:65" s="14" customFormat="1" ht="10.199999999999999">
      <c r="B148" s="229"/>
      <c r="C148" s="230"/>
      <c r="D148" s="200" t="s">
        <v>327</v>
      </c>
      <c r="E148" s="231" t="s">
        <v>18</v>
      </c>
      <c r="F148" s="232" t="s">
        <v>329</v>
      </c>
      <c r="G148" s="230"/>
      <c r="H148" s="233">
        <v>110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327</v>
      </c>
      <c r="AU148" s="239" t="s">
        <v>76</v>
      </c>
      <c r="AV148" s="14" t="s">
        <v>122</v>
      </c>
      <c r="AW148" s="14" t="s">
        <v>31</v>
      </c>
      <c r="AX148" s="14" t="s">
        <v>76</v>
      </c>
      <c r="AY148" s="239" t="s">
        <v>115</v>
      </c>
    </row>
    <row r="149" spans="1:65" s="2" customFormat="1" ht="14.4" customHeight="1">
      <c r="A149" s="35"/>
      <c r="B149" s="36"/>
      <c r="C149" s="186" t="s">
        <v>197</v>
      </c>
      <c r="D149" s="240" t="s">
        <v>116</v>
      </c>
      <c r="E149" s="187" t="s">
        <v>384</v>
      </c>
      <c r="F149" s="188" t="s">
        <v>385</v>
      </c>
      <c r="G149" s="189" t="s">
        <v>119</v>
      </c>
      <c r="H149" s="190">
        <v>172</v>
      </c>
      <c r="I149" s="191"/>
      <c r="J149" s="190">
        <f>ROUND(I149*H149,15)</f>
        <v>0</v>
      </c>
      <c r="K149" s="188" t="s">
        <v>120</v>
      </c>
      <c r="L149" s="192"/>
      <c r="M149" s="193" t="s">
        <v>18</v>
      </c>
      <c r="N149" s="194" t="s">
        <v>40</v>
      </c>
      <c r="O149" s="65"/>
      <c r="P149" s="195">
        <f>O149*H149</f>
        <v>0</v>
      </c>
      <c r="Q149" s="195">
        <v>8.9099999999999995E-3</v>
      </c>
      <c r="R149" s="195">
        <f>Q149*H149</f>
        <v>1.5325199999999999</v>
      </c>
      <c r="S149" s="195">
        <v>0</v>
      </c>
      <c r="T149" s="19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7" t="s">
        <v>121</v>
      </c>
      <c r="AT149" s="197" t="s">
        <v>116</v>
      </c>
      <c r="AU149" s="197" t="s">
        <v>76</v>
      </c>
      <c r="AY149" s="18" t="s">
        <v>115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8" t="s">
        <v>76</v>
      </c>
      <c r="BK149" s="199">
        <f>ROUND(I149*H149,15)</f>
        <v>0</v>
      </c>
      <c r="BL149" s="18" t="s">
        <v>122</v>
      </c>
      <c r="BM149" s="197" t="s">
        <v>200</v>
      </c>
    </row>
    <row r="150" spans="1:65" s="2" customFormat="1" ht="10.199999999999999">
      <c r="A150" s="35"/>
      <c r="B150" s="36"/>
      <c r="C150" s="37"/>
      <c r="D150" s="200" t="s">
        <v>123</v>
      </c>
      <c r="E150" s="37"/>
      <c r="F150" s="201" t="s">
        <v>386</v>
      </c>
      <c r="G150" s="37"/>
      <c r="H150" s="37"/>
      <c r="I150" s="109"/>
      <c r="J150" s="37"/>
      <c r="K150" s="37"/>
      <c r="L150" s="40"/>
      <c r="M150" s="202"/>
      <c r="N150" s="203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123</v>
      </c>
      <c r="AU150" s="18" t="s">
        <v>76</v>
      </c>
    </row>
    <row r="151" spans="1:65" s="13" customFormat="1" ht="10.199999999999999">
      <c r="B151" s="218"/>
      <c r="C151" s="219"/>
      <c r="D151" s="200" t="s">
        <v>327</v>
      </c>
      <c r="E151" s="220" t="s">
        <v>18</v>
      </c>
      <c r="F151" s="221" t="s">
        <v>387</v>
      </c>
      <c r="G151" s="219"/>
      <c r="H151" s="222">
        <v>172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327</v>
      </c>
      <c r="AU151" s="228" t="s">
        <v>76</v>
      </c>
      <c r="AV151" s="13" t="s">
        <v>78</v>
      </c>
      <c r="AW151" s="13" t="s">
        <v>31</v>
      </c>
      <c r="AX151" s="13" t="s">
        <v>6</v>
      </c>
      <c r="AY151" s="228" t="s">
        <v>115</v>
      </c>
    </row>
    <row r="152" spans="1:65" s="14" customFormat="1" ht="10.199999999999999">
      <c r="B152" s="229"/>
      <c r="C152" s="230"/>
      <c r="D152" s="200" t="s">
        <v>327</v>
      </c>
      <c r="E152" s="231" t="s">
        <v>18</v>
      </c>
      <c r="F152" s="232" t="s">
        <v>329</v>
      </c>
      <c r="G152" s="230"/>
      <c r="H152" s="233">
        <v>172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327</v>
      </c>
      <c r="AU152" s="239" t="s">
        <v>76</v>
      </c>
      <c r="AV152" s="14" t="s">
        <v>122</v>
      </c>
      <c r="AW152" s="14" t="s">
        <v>31</v>
      </c>
      <c r="AX152" s="14" t="s">
        <v>76</v>
      </c>
      <c r="AY152" s="239" t="s">
        <v>115</v>
      </c>
    </row>
    <row r="153" spans="1:65" s="2" customFormat="1" ht="21.6" customHeight="1">
      <c r="A153" s="35"/>
      <c r="B153" s="36"/>
      <c r="C153" s="186" t="s">
        <v>160</v>
      </c>
      <c r="D153" s="186" t="s">
        <v>116</v>
      </c>
      <c r="E153" s="187" t="s">
        <v>388</v>
      </c>
      <c r="F153" s="188" t="s">
        <v>389</v>
      </c>
      <c r="G153" s="189" t="s">
        <v>119</v>
      </c>
      <c r="H153" s="190">
        <v>636</v>
      </c>
      <c r="I153" s="191"/>
      <c r="J153" s="190">
        <f>ROUND(I153*H153,15)</f>
        <v>0</v>
      </c>
      <c r="K153" s="188" t="s">
        <v>120</v>
      </c>
      <c r="L153" s="192"/>
      <c r="M153" s="193" t="s">
        <v>18</v>
      </c>
      <c r="N153" s="194" t="s">
        <v>40</v>
      </c>
      <c r="O153" s="65"/>
      <c r="P153" s="195">
        <f>O153*H153</f>
        <v>0</v>
      </c>
      <c r="Q153" s="195">
        <v>1.8000000000000001E-4</v>
      </c>
      <c r="R153" s="195">
        <f>Q153*H153</f>
        <v>0.11448000000000001</v>
      </c>
      <c r="S153" s="195">
        <v>0</v>
      </c>
      <c r="T153" s="19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7" t="s">
        <v>121</v>
      </c>
      <c r="AT153" s="197" t="s">
        <v>116</v>
      </c>
      <c r="AU153" s="197" t="s">
        <v>76</v>
      </c>
      <c r="AY153" s="18" t="s">
        <v>115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18" t="s">
        <v>76</v>
      </c>
      <c r="BK153" s="199">
        <f>ROUND(I153*H153,15)</f>
        <v>0</v>
      </c>
      <c r="BL153" s="18" t="s">
        <v>122</v>
      </c>
      <c r="BM153" s="197" t="s">
        <v>203</v>
      </c>
    </row>
    <row r="154" spans="1:65" s="2" customFormat="1" ht="10.199999999999999">
      <c r="A154" s="35"/>
      <c r="B154" s="36"/>
      <c r="C154" s="37"/>
      <c r="D154" s="200" t="s">
        <v>123</v>
      </c>
      <c r="E154" s="37"/>
      <c r="F154" s="201" t="s">
        <v>389</v>
      </c>
      <c r="G154" s="37"/>
      <c r="H154" s="37"/>
      <c r="I154" s="109"/>
      <c r="J154" s="37"/>
      <c r="K154" s="37"/>
      <c r="L154" s="40"/>
      <c r="M154" s="202"/>
      <c r="N154" s="203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123</v>
      </c>
      <c r="AU154" s="18" t="s">
        <v>76</v>
      </c>
    </row>
    <row r="155" spans="1:65" s="13" customFormat="1" ht="10.199999999999999">
      <c r="B155" s="218"/>
      <c r="C155" s="219"/>
      <c r="D155" s="200" t="s">
        <v>327</v>
      </c>
      <c r="E155" s="220" t="s">
        <v>18</v>
      </c>
      <c r="F155" s="221" t="s">
        <v>390</v>
      </c>
      <c r="G155" s="219"/>
      <c r="H155" s="222">
        <v>636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327</v>
      </c>
      <c r="AU155" s="228" t="s">
        <v>76</v>
      </c>
      <c r="AV155" s="13" t="s">
        <v>78</v>
      </c>
      <c r="AW155" s="13" t="s">
        <v>31</v>
      </c>
      <c r="AX155" s="13" t="s">
        <v>6</v>
      </c>
      <c r="AY155" s="228" t="s">
        <v>115</v>
      </c>
    </row>
    <row r="156" spans="1:65" s="14" customFormat="1" ht="10.199999999999999">
      <c r="B156" s="229"/>
      <c r="C156" s="230"/>
      <c r="D156" s="200" t="s">
        <v>327</v>
      </c>
      <c r="E156" s="231" t="s">
        <v>18</v>
      </c>
      <c r="F156" s="232" t="s">
        <v>329</v>
      </c>
      <c r="G156" s="230"/>
      <c r="H156" s="233">
        <v>636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327</v>
      </c>
      <c r="AU156" s="239" t="s">
        <v>76</v>
      </c>
      <c r="AV156" s="14" t="s">
        <v>122</v>
      </c>
      <c r="AW156" s="14" t="s">
        <v>31</v>
      </c>
      <c r="AX156" s="14" t="s">
        <v>76</v>
      </c>
      <c r="AY156" s="239" t="s">
        <v>115</v>
      </c>
    </row>
    <row r="157" spans="1:65" s="2" customFormat="1" ht="21.6" customHeight="1">
      <c r="A157" s="35"/>
      <c r="B157" s="36"/>
      <c r="C157" s="186" t="s">
        <v>204</v>
      </c>
      <c r="D157" s="186" t="s">
        <v>116</v>
      </c>
      <c r="E157" s="187" t="s">
        <v>391</v>
      </c>
      <c r="F157" s="188" t="s">
        <v>392</v>
      </c>
      <c r="G157" s="189" t="s">
        <v>119</v>
      </c>
      <c r="H157" s="190">
        <v>758</v>
      </c>
      <c r="I157" s="191"/>
      <c r="J157" s="190">
        <f>ROUND(I157*H157,15)</f>
        <v>0</v>
      </c>
      <c r="K157" s="188" t="s">
        <v>120</v>
      </c>
      <c r="L157" s="192"/>
      <c r="M157" s="193" t="s">
        <v>18</v>
      </c>
      <c r="N157" s="194" t="s">
        <v>40</v>
      </c>
      <c r="O157" s="65"/>
      <c r="P157" s="195">
        <f>O157*H157</f>
        <v>0</v>
      </c>
      <c r="Q157" s="195">
        <v>2.1000000000000001E-4</v>
      </c>
      <c r="R157" s="195">
        <f>Q157*H157</f>
        <v>0.15918000000000002</v>
      </c>
      <c r="S157" s="195">
        <v>0</v>
      </c>
      <c r="T157" s="19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7" t="s">
        <v>121</v>
      </c>
      <c r="AT157" s="197" t="s">
        <v>116</v>
      </c>
      <c r="AU157" s="197" t="s">
        <v>76</v>
      </c>
      <c r="AY157" s="18" t="s">
        <v>115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18" t="s">
        <v>76</v>
      </c>
      <c r="BK157" s="199">
        <f>ROUND(I157*H157,15)</f>
        <v>0</v>
      </c>
      <c r="BL157" s="18" t="s">
        <v>122</v>
      </c>
      <c r="BM157" s="197" t="s">
        <v>207</v>
      </c>
    </row>
    <row r="158" spans="1:65" s="2" customFormat="1" ht="10.199999999999999">
      <c r="A158" s="35"/>
      <c r="B158" s="36"/>
      <c r="C158" s="37"/>
      <c r="D158" s="200" t="s">
        <v>123</v>
      </c>
      <c r="E158" s="37"/>
      <c r="F158" s="201" t="s">
        <v>392</v>
      </c>
      <c r="G158" s="37"/>
      <c r="H158" s="37"/>
      <c r="I158" s="109"/>
      <c r="J158" s="37"/>
      <c r="K158" s="37"/>
      <c r="L158" s="40"/>
      <c r="M158" s="202"/>
      <c r="N158" s="203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123</v>
      </c>
      <c r="AU158" s="18" t="s">
        <v>76</v>
      </c>
    </row>
    <row r="159" spans="1:65" s="13" customFormat="1" ht="10.199999999999999">
      <c r="B159" s="218"/>
      <c r="C159" s="219"/>
      <c r="D159" s="200" t="s">
        <v>327</v>
      </c>
      <c r="E159" s="220" t="s">
        <v>18</v>
      </c>
      <c r="F159" s="221" t="s">
        <v>393</v>
      </c>
      <c r="G159" s="219"/>
      <c r="H159" s="222">
        <v>758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327</v>
      </c>
      <c r="AU159" s="228" t="s">
        <v>76</v>
      </c>
      <c r="AV159" s="13" t="s">
        <v>78</v>
      </c>
      <c r="AW159" s="13" t="s">
        <v>31</v>
      </c>
      <c r="AX159" s="13" t="s">
        <v>6</v>
      </c>
      <c r="AY159" s="228" t="s">
        <v>115</v>
      </c>
    </row>
    <row r="160" spans="1:65" s="14" customFormat="1" ht="10.199999999999999">
      <c r="B160" s="229"/>
      <c r="C160" s="230"/>
      <c r="D160" s="200" t="s">
        <v>327</v>
      </c>
      <c r="E160" s="231" t="s">
        <v>18</v>
      </c>
      <c r="F160" s="232" t="s">
        <v>329</v>
      </c>
      <c r="G160" s="230"/>
      <c r="H160" s="233">
        <v>758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327</v>
      </c>
      <c r="AU160" s="239" t="s">
        <v>76</v>
      </c>
      <c r="AV160" s="14" t="s">
        <v>122</v>
      </c>
      <c r="AW160" s="14" t="s">
        <v>31</v>
      </c>
      <c r="AX160" s="14" t="s">
        <v>76</v>
      </c>
      <c r="AY160" s="239" t="s">
        <v>115</v>
      </c>
    </row>
    <row r="161" spans="1:65" s="2" customFormat="1" ht="21.6" customHeight="1">
      <c r="A161" s="35"/>
      <c r="B161" s="36"/>
      <c r="C161" s="186" t="s">
        <v>164</v>
      </c>
      <c r="D161" s="186" t="s">
        <v>116</v>
      </c>
      <c r="E161" s="187" t="s">
        <v>394</v>
      </c>
      <c r="F161" s="188" t="s">
        <v>395</v>
      </c>
      <c r="G161" s="189" t="s">
        <v>119</v>
      </c>
      <c r="H161" s="190">
        <v>282</v>
      </c>
      <c r="I161" s="191"/>
      <c r="J161" s="190">
        <f>ROUND(I161*H161,15)</f>
        <v>0</v>
      </c>
      <c r="K161" s="188" t="s">
        <v>120</v>
      </c>
      <c r="L161" s="192"/>
      <c r="M161" s="193" t="s">
        <v>18</v>
      </c>
      <c r="N161" s="194" t="s">
        <v>40</v>
      </c>
      <c r="O161" s="65"/>
      <c r="P161" s="195">
        <f>O161*H161</f>
        <v>0</v>
      </c>
      <c r="Q161" s="195">
        <v>9.0000000000000006E-5</v>
      </c>
      <c r="R161" s="195">
        <f>Q161*H161</f>
        <v>2.5380000000000003E-2</v>
      </c>
      <c r="S161" s="195">
        <v>0</v>
      </c>
      <c r="T161" s="19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7" t="s">
        <v>121</v>
      </c>
      <c r="AT161" s="197" t="s">
        <v>116</v>
      </c>
      <c r="AU161" s="197" t="s">
        <v>76</v>
      </c>
      <c r="AY161" s="18" t="s">
        <v>115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8" t="s">
        <v>76</v>
      </c>
      <c r="BK161" s="199">
        <f>ROUND(I161*H161,15)</f>
        <v>0</v>
      </c>
      <c r="BL161" s="18" t="s">
        <v>122</v>
      </c>
      <c r="BM161" s="197" t="s">
        <v>210</v>
      </c>
    </row>
    <row r="162" spans="1:65" s="2" customFormat="1" ht="19.2">
      <c r="A162" s="35"/>
      <c r="B162" s="36"/>
      <c r="C162" s="37"/>
      <c r="D162" s="200" t="s">
        <v>123</v>
      </c>
      <c r="E162" s="37"/>
      <c r="F162" s="201" t="s">
        <v>395</v>
      </c>
      <c r="G162" s="37"/>
      <c r="H162" s="37"/>
      <c r="I162" s="109"/>
      <c r="J162" s="37"/>
      <c r="K162" s="37"/>
      <c r="L162" s="40"/>
      <c r="M162" s="202"/>
      <c r="N162" s="203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123</v>
      </c>
      <c r="AU162" s="18" t="s">
        <v>76</v>
      </c>
    </row>
    <row r="163" spans="1:65" s="2" customFormat="1" ht="14.4" customHeight="1">
      <c r="A163" s="35"/>
      <c r="B163" s="36"/>
      <c r="C163" s="186" t="s">
        <v>211</v>
      </c>
      <c r="D163" s="186" t="s">
        <v>116</v>
      </c>
      <c r="E163" s="187" t="s">
        <v>396</v>
      </c>
      <c r="F163" s="188" t="s">
        <v>397</v>
      </c>
      <c r="G163" s="189" t="s">
        <v>126</v>
      </c>
      <c r="H163" s="190">
        <v>50</v>
      </c>
      <c r="I163" s="191"/>
      <c r="J163" s="190">
        <f>ROUND(I163*H163,15)</f>
        <v>0</v>
      </c>
      <c r="K163" s="188" t="s">
        <v>120</v>
      </c>
      <c r="L163" s="192"/>
      <c r="M163" s="193" t="s">
        <v>18</v>
      </c>
      <c r="N163" s="194" t="s">
        <v>40</v>
      </c>
      <c r="O163" s="65"/>
      <c r="P163" s="195">
        <f>O163*H163</f>
        <v>0</v>
      </c>
      <c r="Q163" s="195">
        <v>1E-3</v>
      </c>
      <c r="R163" s="195">
        <f>Q163*H163</f>
        <v>0.05</v>
      </c>
      <c r="S163" s="195">
        <v>0</v>
      </c>
      <c r="T163" s="19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7" t="s">
        <v>121</v>
      </c>
      <c r="AT163" s="197" t="s">
        <v>116</v>
      </c>
      <c r="AU163" s="197" t="s">
        <v>76</v>
      </c>
      <c r="AY163" s="18" t="s">
        <v>115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8" t="s">
        <v>76</v>
      </c>
      <c r="BK163" s="199">
        <f>ROUND(I163*H163,15)</f>
        <v>0</v>
      </c>
      <c r="BL163" s="18" t="s">
        <v>122</v>
      </c>
      <c r="BM163" s="197" t="s">
        <v>214</v>
      </c>
    </row>
    <row r="164" spans="1:65" s="2" customFormat="1" ht="10.199999999999999">
      <c r="A164" s="35"/>
      <c r="B164" s="36"/>
      <c r="C164" s="37"/>
      <c r="D164" s="200" t="s">
        <v>123</v>
      </c>
      <c r="E164" s="37"/>
      <c r="F164" s="201" t="s">
        <v>397</v>
      </c>
      <c r="G164" s="37"/>
      <c r="H164" s="37"/>
      <c r="I164" s="109"/>
      <c r="J164" s="37"/>
      <c r="K164" s="37"/>
      <c r="L164" s="40"/>
      <c r="M164" s="202"/>
      <c r="N164" s="203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123</v>
      </c>
      <c r="AU164" s="18" t="s">
        <v>76</v>
      </c>
    </row>
    <row r="165" spans="1:65" s="13" customFormat="1" ht="10.199999999999999">
      <c r="B165" s="218"/>
      <c r="C165" s="219"/>
      <c r="D165" s="200" t="s">
        <v>327</v>
      </c>
      <c r="E165" s="220" t="s">
        <v>18</v>
      </c>
      <c r="F165" s="221" t="s">
        <v>398</v>
      </c>
      <c r="G165" s="219"/>
      <c r="H165" s="222">
        <v>50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327</v>
      </c>
      <c r="AU165" s="228" t="s">
        <v>76</v>
      </c>
      <c r="AV165" s="13" t="s">
        <v>78</v>
      </c>
      <c r="AW165" s="13" t="s">
        <v>31</v>
      </c>
      <c r="AX165" s="13" t="s">
        <v>6</v>
      </c>
      <c r="AY165" s="228" t="s">
        <v>115</v>
      </c>
    </row>
    <row r="166" spans="1:65" s="14" customFormat="1" ht="10.199999999999999">
      <c r="B166" s="229"/>
      <c r="C166" s="230"/>
      <c r="D166" s="200" t="s">
        <v>327</v>
      </c>
      <c r="E166" s="231" t="s">
        <v>18</v>
      </c>
      <c r="F166" s="232" t="s">
        <v>329</v>
      </c>
      <c r="G166" s="230"/>
      <c r="H166" s="233">
        <v>50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327</v>
      </c>
      <c r="AU166" s="239" t="s">
        <v>76</v>
      </c>
      <c r="AV166" s="14" t="s">
        <v>122</v>
      </c>
      <c r="AW166" s="14" t="s">
        <v>31</v>
      </c>
      <c r="AX166" s="14" t="s">
        <v>76</v>
      </c>
      <c r="AY166" s="239" t="s">
        <v>115</v>
      </c>
    </row>
    <row r="167" spans="1:65" s="2" customFormat="1" ht="21.6" customHeight="1">
      <c r="A167" s="35"/>
      <c r="B167" s="36"/>
      <c r="C167" s="186" t="s">
        <v>167</v>
      </c>
      <c r="D167" s="186" t="s">
        <v>116</v>
      </c>
      <c r="E167" s="187" t="s">
        <v>399</v>
      </c>
      <c r="F167" s="188" t="s">
        <v>400</v>
      </c>
      <c r="G167" s="189" t="s">
        <v>119</v>
      </c>
      <c r="H167" s="190">
        <v>56</v>
      </c>
      <c r="I167" s="191"/>
      <c r="J167" s="190">
        <f>ROUND(I167*H167,15)</f>
        <v>0</v>
      </c>
      <c r="K167" s="188" t="s">
        <v>120</v>
      </c>
      <c r="L167" s="192"/>
      <c r="M167" s="193" t="s">
        <v>18</v>
      </c>
      <c r="N167" s="194" t="s">
        <v>40</v>
      </c>
      <c r="O167" s="65"/>
      <c r="P167" s="195">
        <f>O167*H167</f>
        <v>0</v>
      </c>
      <c r="Q167" s="195">
        <v>1.0030000000000001E-2</v>
      </c>
      <c r="R167" s="195">
        <f>Q167*H167</f>
        <v>0.56168000000000007</v>
      </c>
      <c r="S167" s="195">
        <v>0</v>
      </c>
      <c r="T167" s="19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7" t="s">
        <v>121</v>
      </c>
      <c r="AT167" s="197" t="s">
        <v>116</v>
      </c>
      <c r="AU167" s="197" t="s">
        <v>76</v>
      </c>
      <c r="AY167" s="18" t="s">
        <v>115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8" t="s">
        <v>76</v>
      </c>
      <c r="BK167" s="199">
        <f>ROUND(I167*H167,15)</f>
        <v>0</v>
      </c>
      <c r="BL167" s="18" t="s">
        <v>122</v>
      </c>
      <c r="BM167" s="197" t="s">
        <v>217</v>
      </c>
    </row>
    <row r="168" spans="1:65" s="2" customFormat="1" ht="10.199999999999999">
      <c r="A168" s="35"/>
      <c r="B168" s="36"/>
      <c r="C168" s="37"/>
      <c r="D168" s="200" t="s">
        <v>123</v>
      </c>
      <c r="E168" s="37"/>
      <c r="F168" s="201" t="s">
        <v>400</v>
      </c>
      <c r="G168" s="37"/>
      <c r="H168" s="37"/>
      <c r="I168" s="109"/>
      <c r="J168" s="37"/>
      <c r="K168" s="37"/>
      <c r="L168" s="40"/>
      <c r="M168" s="202"/>
      <c r="N168" s="203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123</v>
      </c>
      <c r="AU168" s="18" t="s">
        <v>76</v>
      </c>
    </row>
    <row r="169" spans="1:65" s="2" customFormat="1" ht="21.6" customHeight="1">
      <c r="A169" s="35"/>
      <c r="B169" s="36"/>
      <c r="C169" s="186" t="s">
        <v>218</v>
      </c>
      <c r="D169" s="186" t="s">
        <v>116</v>
      </c>
      <c r="E169" s="187" t="s">
        <v>401</v>
      </c>
      <c r="F169" s="188" t="s">
        <v>402</v>
      </c>
      <c r="G169" s="189" t="s">
        <v>119</v>
      </c>
      <c r="H169" s="190">
        <v>4</v>
      </c>
      <c r="I169" s="191"/>
      <c r="J169" s="190">
        <f>ROUND(I169*H169,15)</f>
        <v>0</v>
      </c>
      <c r="K169" s="188" t="s">
        <v>120</v>
      </c>
      <c r="L169" s="192"/>
      <c r="M169" s="193" t="s">
        <v>18</v>
      </c>
      <c r="N169" s="194" t="s">
        <v>40</v>
      </c>
      <c r="O169" s="65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7" t="s">
        <v>121</v>
      </c>
      <c r="AT169" s="197" t="s">
        <v>116</v>
      </c>
      <c r="AU169" s="197" t="s">
        <v>76</v>
      </c>
      <c r="AY169" s="18" t="s">
        <v>115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18" t="s">
        <v>76</v>
      </c>
      <c r="BK169" s="199">
        <f>ROUND(I169*H169,15)</f>
        <v>0</v>
      </c>
      <c r="BL169" s="18" t="s">
        <v>122</v>
      </c>
      <c r="BM169" s="197" t="s">
        <v>221</v>
      </c>
    </row>
    <row r="170" spans="1:65" s="2" customFormat="1" ht="19.2">
      <c r="A170" s="35"/>
      <c r="B170" s="36"/>
      <c r="C170" s="37"/>
      <c r="D170" s="200" t="s">
        <v>123</v>
      </c>
      <c r="E170" s="37"/>
      <c r="F170" s="201" t="s">
        <v>402</v>
      </c>
      <c r="G170" s="37"/>
      <c r="H170" s="37"/>
      <c r="I170" s="109"/>
      <c r="J170" s="37"/>
      <c r="K170" s="37"/>
      <c r="L170" s="40"/>
      <c r="M170" s="202"/>
      <c r="N170" s="203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123</v>
      </c>
      <c r="AU170" s="18" t="s">
        <v>76</v>
      </c>
    </row>
    <row r="171" spans="1:65" s="2" customFormat="1" ht="21.6" customHeight="1">
      <c r="A171" s="35"/>
      <c r="B171" s="36"/>
      <c r="C171" s="186" t="s">
        <v>170</v>
      </c>
      <c r="D171" s="186" t="s">
        <v>116</v>
      </c>
      <c r="E171" s="187" t="s">
        <v>403</v>
      </c>
      <c r="F171" s="188" t="s">
        <v>404</v>
      </c>
      <c r="G171" s="189" t="s">
        <v>119</v>
      </c>
      <c r="H171" s="190">
        <v>4</v>
      </c>
      <c r="I171" s="191"/>
      <c r="J171" s="190">
        <f>ROUND(I171*H171,15)</f>
        <v>0</v>
      </c>
      <c r="K171" s="188" t="s">
        <v>120</v>
      </c>
      <c r="L171" s="192"/>
      <c r="M171" s="193" t="s">
        <v>18</v>
      </c>
      <c r="N171" s="194" t="s">
        <v>40</v>
      </c>
      <c r="O171" s="65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7" t="s">
        <v>121</v>
      </c>
      <c r="AT171" s="197" t="s">
        <v>116</v>
      </c>
      <c r="AU171" s="197" t="s">
        <v>76</v>
      </c>
      <c r="AY171" s="18" t="s">
        <v>115</v>
      </c>
      <c r="BE171" s="198">
        <f>IF(N171="základní",J171,0)</f>
        <v>0</v>
      </c>
      <c r="BF171" s="198">
        <f>IF(N171="snížená",J171,0)</f>
        <v>0</v>
      </c>
      <c r="BG171" s="198">
        <f>IF(N171="zákl. přenesená",J171,0)</f>
        <v>0</v>
      </c>
      <c r="BH171" s="198">
        <f>IF(N171="sníž. přenesená",J171,0)</f>
        <v>0</v>
      </c>
      <c r="BI171" s="198">
        <f>IF(N171="nulová",J171,0)</f>
        <v>0</v>
      </c>
      <c r="BJ171" s="18" t="s">
        <v>76</v>
      </c>
      <c r="BK171" s="199">
        <f>ROUND(I171*H171,15)</f>
        <v>0</v>
      </c>
      <c r="BL171" s="18" t="s">
        <v>122</v>
      </c>
      <c r="BM171" s="197" t="s">
        <v>224</v>
      </c>
    </row>
    <row r="172" spans="1:65" s="2" customFormat="1" ht="19.2">
      <c r="A172" s="35"/>
      <c r="B172" s="36"/>
      <c r="C172" s="37"/>
      <c r="D172" s="200" t="s">
        <v>123</v>
      </c>
      <c r="E172" s="37"/>
      <c r="F172" s="201" t="s">
        <v>404</v>
      </c>
      <c r="G172" s="37"/>
      <c r="H172" s="37"/>
      <c r="I172" s="109"/>
      <c r="J172" s="37"/>
      <c r="K172" s="37"/>
      <c r="L172" s="40"/>
      <c r="M172" s="202"/>
      <c r="N172" s="203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123</v>
      </c>
      <c r="AU172" s="18" t="s">
        <v>76</v>
      </c>
    </row>
    <row r="173" spans="1:65" s="2" customFormat="1" ht="21.6" customHeight="1">
      <c r="A173" s="35"/>
      <c r="B173" s="36"/>
      <c r="C173" s="186" t="s">
        <v>225</v>
      </c>
      <c r="D173" s="186" t="s">
        <v>116</v>
      </c>
      <c r="E173" s="187" t="s">
        <v>405</v>
      </c>
      <c r="F173" s="188" t="s">
        <v>406</v>
      </c>
      <c r="G173" s="189" t="s">
        <v>119</v>
      </c>
      <c r="H173" s="190">
        <v>1</v>
      </c>
      <c r="I173" s="191"/>
      <c r="J173" s="190">
        <f>ROUND(I173*H173,15)</f>
        <v>0</v>
      </c>
      <c r="K173" s="188" t="s">
        <v>120</v>
      </c>
      <c r="L173" s="192"/>
      <c r="M173" s="193" t="s">
        <v>18</v>
      </c>
      <c r="N173" s="194" t="s">
        <v>40</v>
      </c>
      <c r="O173" s="65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7" t="s">
        <v>121</v>
      </c>
      <c r="AT173" s="197" t="s">
        <v>116</v>
      </c>
      <c r="AU173" s="197" t="s">
        <v>76</v>
      </c>
      <c r="AY173" s="18" t="s">
        <v>115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8" t="s">
        <v>76</v>
      </c>
      <c r="BK173" s="199">
        <f>ROUND(I173*H173,15)</f>
        <v>0</v>
      </c>
      <c r="BL173" s="18" t="s">
        <v>122</v>
      </c>
      <c r="BM173" s="197" t="s">
        <v>228</v>
      </c>
    </row>
    <row r="174" spans="1:65" s="2" customFormat="1" ht="19.2">
      <c r="A174" s="35"/>
      <c r="B174" s="36"/>
      <c r="C174" s="37"/>
      <c r="D174" s="200" t="s">
        <v>123</v>
      </c>
      <c r="E174" s="37"/>
      <c r="F174" s="201" t="s">
        <v>406</v>
      </c>
      <c r="G174" s="37"/>
      <c r="H174" s="37"/>
      <c r="I174" s="109"/>
      <c r="J174" s="37"/>
      <c r="K174" s="37"/>
      <c r="L174" s="40"/>
      <c r="M174" s="202"/>
      <c r="N174" s="203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123</v>
      </c>
      <c r="AU174" s="18" t="s">
        <v>76</v>
      </c>
    </row>
    <row r="175" spans="1:65" s="2" customFormat="1" ht="21.6" customHeight="1">
      <c r="A175" s="35"/>
      <c r="B175" s="36"/>
      <c r="C175" s="186" t="s">
        <v>173</v>
      </c>
      <c r="D175" s="186" t="s">
        <v>116</v>
      </c>
      <c r="E175" s="187" t="s">
        <v>407</v>
      </c>
      <c r="F175" s="188" t="s">
        <v>408</v>
      </c>
      <c r="G175" s="189" t="s">
        <v>119</v>
      </c>
      <c r="H175" s="190">
        <v>1</v>
      </c>
      <c r="I175" s="191"/>
      <c r="J175" s="190">
        <f>ROUND(I175*H175,15)</f>
        <v>0</v>
      </c>
      <c r="K175" s="188" t="s">
        <v>120</v>
      </c>
      <c r="L175" s="192"/>
      <c r="M175" s="193" t="s">
        <v>18</v>
      </c>
      <c r="N175" s="194" t="s">
        <v>40</v>
      </c>
      <c r="O175" s="65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97" t="s">
        <v>121</v>
      </c>
      <c r="AT175" s="197" t="s">
        <v>116</v>
      </c>
      <c r="AU175" s="197" t="s">
        <v>76</v>
      </c>
      <c r="AY175" s="18" t="s">
        <v>115</v>
      </c>
      <c r="BE175" s="198">
        <f>IF(N175="základní",J175,0)</f>
        <v>0</v>
      </c>
      <c r="BF175" s="198">
        <f>IF(N175="snížená",J175,0)</f>
        <v>0</v>
      </c>
      <c r="BG175" s="198">
        <f>IF(N175="zákl. přenesená",J175,0)</f>
        <v>0</v>
      </c>
      <c r="BH175" s="198">
        <f>IF(N175="sníž. přenesená",J175,0)</f>
        <v>0</v>
      </c>
      <c r="BI175" s="198">
        <f>IF(N175="nulová",J175,0)</f>
        <v>0</v>
      </c>
      <c r="BJ175" s="18" t="s">
        <v>76</v>
      </c>
      <c r="BK175" s="199">
        <f>ROUND(I175*H175,15)</f>
        <v>0</v>
      </c>
      <c r="BL175" s="18" t="s">
        <v>122</v>
      </c>
      <c r="BM175" s="197" t="s">
        <v>231</v>
      </c>
    </row>
    <row r="176" spans="1:65" s="2" customFormat="1" ht="19.2">
      <c r="A176" s="35"/>
      <c r="B176" s="36"/>
      <c r="C176" s="37"/>
      <c r="D176" s="200" t="s">
        <v>123</v>
      </c>
      <c r="E176" s="37"/>
      <c r="F176" s="201" t="s">
        <v>408</v>
      </c>
      <c r="G176" s="37"/>
      <c r="H176" s="37"/>
      <c r="I176" s="109"/>
      <c r="J176" s="37"/>
      <c r="K176" s="37"/>
      <c r="L176" s="40"/>
      <c r="M176" s="202"/>
      <c r="N176" s="203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123</v>
      </c>
      <c r="AU176" s="18" t="s">
        <v>76</v>
      </c>
    </row>
    <row r="177" spans="1:65" s="2" customFormat="1" ht="21.6" customHeight="1">
      <c r="A177" s="35"/>
      <c r="B177" s="36"/>
      <c r="C177" s="186" t="s">
        <v>232</v>
      </c>
      <c r="D177" s="186" t="s">
        <v>116</v>
      </c>
      <c r="E177" s="187" t="s">
        <v>409</v>
      </c>
      <c r="F177" s="188" t="s">
        <v>410</v>
      </c>
      <c r="G177" s="189" t="s">
        <v>119</v>
      </c>
      <c r="H177" s="190">
        <v>4</v>
      </c>
      <c r="I177" s="191"/>
      <c r="J177" s="190">
        <f>ROUND(I177*H177,15)</f>
        <v>0</v>
      </c>
      <c r="K177" s="188" t="s">
        <v>120</v>
      </c>
      <c r="L177" s="192"/>
      <c r="M177" s="193" t="s">
        <v>18</v>
      </c>
      <c r="N177" s="194" t="s">
        <v>40</v>
      </c>
      <c r="O177" s="65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7" t="s">
        <v>121</v>
      </c>
      <c r="AT177" s="197" t="s">
        <v>116</v>
      </c>
      <c r="AU177" s="197" t="s">
        <v>76</v>
      </c>
      <c r="AY177" s="18" t="s">
        <v>115</v>
      </c>
      <c r="BE177" s="198">
        <f>IF(N177="základní",J177,0)</f>
        <v>0</v>
      </c>
      <c r="BF177" s="198">
        <f>IF(N177="snížená",J177,0)</f>
        <v>0</v>
      </c>
      <c r="BG177" s="198">
        <f>IF(N177="zákl. přenesená",J177,0)</f>
        <v>0</v>
      </c>
      <c r="BH177" s="198">
        <f>IF(N177="sníž. přenesená",J177,0)</f>
        <v>0</v>
      </c>
      <c r="BI177" s="198">
        <f>IF(N177="nulová",J177,0)</f>
        <v>0</v>
      </c>
      <c r="BJ177" s="18" t="s">
        <v>76</v>
      </c>
      <c r="BK177" s="199">
        <f>ROUND(I177*H177,15)</f>
        <v>0</v>
      </c>
      <c r="BL177" s="18" t="s">
        <v>122</v>
      </c>
      <c r="BM177" s="197" t="s">
        <v>235</v>
      </c>
    </row>
    <row r="178" spans="1:65" s="2" customFormat="1" ht="19.2">
      <c r="A178" s="35"/>
      <c r="B178" s="36"/>
      <c r="C178" s="37"/>
      <c r="D178" s="200" t="s">
        <v>123</v>
      </c>
      <c r="E178" s="37"/>
      <c r="F178" s="201" t="s">
        <v>410</v>
      </c>
      <c r="G178" s="37"/>
      <c r="H178" s="37"/>
      <c r="I178" s="109"/>
      <c r="J178" s="37"/>
      <c r="K178" s="37"/>
      <c r="L178" s="40"/>
      <c r="M178" s="202"/>
      <c r="N178" s="203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123</v>
      </c>
      <c r="AU178" s="18" t="s">
        <v>76</v>
      </c>
    </row>
    <row r="179" spans="1:65" s="2" customFormat="1" ht="21.6" customHeight="1">
      <c r="A179" s="35"/>
      <c r="B179" s="36"/>
      <c r="C179" s="186" t="s">
        <v>177</v>
      </c>
      <c r="D179" s="186" t="s">
        <v>116</v>
      </c>
      <c r="E179" s="187" t="s">
        <v>411</v>
      </c>
      <c r="F179" s="188" t="s">
        <v>412</v>
      </c>
      <c r="G179" s="189" t="s">
        <v>119</v>
      </c>
      <c r="H179" s="190">
        <v>4</v>
      </c>
      <c r="I179" s="191"/>
      <c r="J179" s="190">
        <f>ROUND(I179*H179,15)</f>
        <v>0</v>
      </c>
      <c r="K179" s="188" t="s">
        <v>120</v>
      </c>
      <c r="L179" s="192"/>
      <c r="M179" s="193" t="s">
        <v>18</v>
      </c>
      <c r="N179" s="194" t="s">
        <v>40</v>
      </c>
      <c r="O179" s="65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97" t="s">
        <v>121</v>
      </c>
      <c r="AT179" s="197" t="s">
        <v>116</v>
      </c>
      <c r="AU179" s="197" t="s">
        <v>76</v>
      </c>
      <c r="AY179" s="18" t="s">
        <v>115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18" t="s">
        <v>76</v>
      </c>
      <c r="BK179" s="199">
        <f>ROUND(I179*H179,15)</f>
        <v>0</v>
      </c>
      <c r="BL179" s="18" t="s">
        <v>122</v>
      </c>
      <c r="BM179" s="197" t="s">
        <v>238</v>
      </c>
    </row>
    <row r="180" spans="1:65" s="2" customFormat="1" ht="19.2">
      <c r="A180" s="35"/>
      <c r="B180" s="36"/>
      <c r="C180" s="37"/>
      <c r="D180" s="200" t="s">
        <v>123</v>
      </c>
      <c r="E180" s="37"/>
      <c r="F180" s="201" t="s">
        <v>412</v>
      </c>
      <c r="G180" s="37"/>
      <c r="H180" s="37"/>
      <c r="I180" s="109"/>
      <c r="J180" s="37"/>
      <c r="K180" s="37"/>
      <c r="L180" s="40"/>
      <c r="M180" s="202"/>
      <c r="N180" s="203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123</v>
      </c>
      <c r="AU180" s="18" t="s">
        <v>76</v>
      </c>
    </row>
    <row r="181" spans="1:65" s="2" customFormat="1" ht="21.6" customHeight="1">
      <c r="A181" s="35"/>
      <c r="B181" s="36"/>
      <c r="C181" s="186" t="s">
        <v>239</v>
      </c>
      <c r="D181" s="186" t="s">
        <v>116</v>
      </c>
      <c r="E181" s="187" t="s">
        <v>413</v>
      </c>
      <c r="F181" s="188" t="s">
        <v>414</v>
      </c>
      <c r="G181" s="189" t="s">
        <v>119</v>
      </c>
      <c r="H181" s="190">
        <v>1</v>
      </c>
      <c r="I181" s="191"/>
      <c r="J181" s="190">
        <f>ROUND(I181*H181,15)</f>
        <v>0</v>
      </c>
      <c r="K181" s="188" t="s">
        <v>120</v>
      </c>
      <c r="L181" s="192"/>
      <c r="M181" s="193" t="s">
        <v>18</v>
      </c>
      <c r="N181" s="194" t="s">
        <v>40</v>
      </c>
      <c r="O181" s="65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7" t="s">
        <v>121</v>
      </c>
      <c r="AT181" s="197" t="s">
        <v>116</v>
      </c>
      <c r="AU181" s="197" t="s">
        <v>76</v>
      </c>
      <c r="AY181" s="18" t="s">
        <v>115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18" t="s">
        <v>76</v>
      </c>
      <c r="BK181" s="199">
        <f>ROUND(I181*H181,15)</f>
        <v>0</v>
      </c>
      <c r="BL181" s="18" t="s">
        <v>122</v>
      </c>
      <c r="BM181" s="197" t="s">
        <v>242</v>
      </c>
    </row>
    <row r="182" spans="1:65" s="2" customFormat="1" ht="19.2">
      <c r="A182" s="35"/>
      <c r="B182" s="36"/>
      <c r="C182" s="37"/>
      <c r="D182" s="200" t="s">
        <v>123</v>
      </c>
      <c r="E182" s="37"/>
      <c r="F182" s="201" t="s">
        <v>414</v>
      </c>
      <c r="G182" s="37"/>
      <c r="H182" s="37"/>
      <c r="I182" s="109"/>
      <c r="J182" s="37"/>
      <c r="K182" s="37"/>
      <c r="L182" s="40"/>
      <c r="M182" s="202"/>
      <c r="N182" s="203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123</v>
      </c>
      <c r="AU182" s="18" t="s">
        <v>76</v>
      </c>
    </row>
    <row r="183" spans="1:65" s="2" customFormat="1" ht="21.6" customHeight="1">
      <c r="A183" s="35"/>
      <c r="B183" s="36"/>
      <c r="C183" s="186" t="s">
        <v>180</v>
      </c>
      <c r="D183" s="186" t="s">
        <v>116</v>
      </c>
      <c r="E183" s="187" t="s">
        <v>415</v>
      </c>
      <c r="F183" s="188" t="s">
        <v>416</v>
      </c>
      <c r="G183" s="189" t="s">
        <v>119</v>
      </c>
      <c r="H183" s="190">
        <v>1</v>
      </c>
      <c r="I183" s="191"/>
      <c r="J183" s="190">
        <f>ROUND(I183*H183,15)</f>
        <v>0</v>
      </c>
      <c r="K183" s="188" t="s">
        <v>120</v>
      </c>
      <c r="L183" s="192"/>
      <c r="M183" s="193" t="s">
        <v>18</v>
      </c>
      <c r="N183" s="194" t="s">
        <v>40</v>
      </c>
      <c r="O183" s="65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7" t="s">
        <v>121</v>
      </c>
      <c r="AT183" s="197" t="s">
        <v>116</v>
      </c>
      <c r="AU183" s="197" t="s">
        <v>76</v>
      </c>
      <c r="AY183" s="18" t="s">
        <v>115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18" t="s">
        <v>76</v>
      </c>
      <c r="BK183" s="199">
        <f>ROUND(I183*H183,15)</f>
        <v>0</v>
      </c>
      <c r="BL183" s="18" t="s">
        <v>122</v>
      </c>
      <c r="BM183" s="197" t="s">
        <v>245</v>
      </c>
    </row>
    <row r="184" spans="1:65" s="2" customFormat="1" ht="19.2">
      <c r="A184" s="35"/>
      <c r="B184" s="36"/>
      <c r="C184" s="37"/>
      <c r="D184" s="200" t="s">
        <v>123</v>
      </c>
      <c r="E184" s="37"/>
      <c r="F184" s="201" t="s">
        <v>416</v>
      </c>
      <c r="G184" s="37"/>
      <c r="H184" s="37"/>
      <c r="I184" s="109"/>
      <c r="J184" s="37"/>
      <c r="K184" s="37"/>
      <c r="L184" s="40"/>
      <c r="M184" s="202"/>
      <c r="N184" s="203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123</v>
      </c>
      <c r="AU184" s="18" t="s">
        <v>76</v>
      </c>
    </row>
    <row r="185" spans="1:65" s="2" customFormat="1" ht="14.4" customHeight="1">
      <c r="A185" s="35"/>
      <c r="B185" s="36"/>
      <c r="C185" s="186" t="s">
        <v>246</v>
      </c>
      <c r="D185" s="186" t="s">
        <v>116</v>
      </c>
      <c r="E185" s="187" t="s">
        <v>417</v>
      </c>
      <c r="F185" s="188" t="s">
        <v>418</v>
      </c>
      <c r="G185" s="189" t="s">
        <v>119</v>
      </c>
      <c r="H185" s="190">
        <v>5</v>
      </c>
      <c r="I185" s="191"/>
      <c r="J185" s="190">
        <f>ROUND(I185*H185,15)</f>
        <v>0</v>
      </c>
      <c r="K185" s="188" t="s">
        <v>120</v>
      </c>
      <c r="L185" s="192"/>
      <c r="M185" s="193" t="s">
        <v>18</v>
      </c>
      <c r="N185" s="194" t="s">
        <v>40</v>
      </c>
      <c r="O185" s="65"/>
      <c r="P185" s="195">
        <f>O185*H185</f>
        <v>0</v>
      </c>
      <c r="Q185" s="195">
        <v>5.6000000000000001E-2</v>
      </c>
      <c r="R185" s="195">
        <f>Q185*H185</f>
        <v>0.28000000000000003</v>
      </c>
      <c r="S185" s="195">
        <v>0</v>
      </c>
      <c r="T185" s="19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7" t="s">
        <v>121</v>
      </c>
      <c r="AT185" s="197" t="s">
        <v>116</v>
      </c>
      <c r="AU185" s="197" t="s">
        <v>76</v>
      </c>
      <c r="AY185" s="18" t="s">
        <v>115</v>
      </c>
      <c r="BE185" s="198">
        <f>IF(N185="základní",J185,0)</f>
        <v>0</v>
      </c>
      <c r="BF185" s="198">
        <f>IF(N185="snížená",J185,0)</f>
        <v>0</v>
      </c>
      <c r="BG185" s="198">
        <f>IF(N185="zákl. přenesená",J185,0)</f>
        <v>0</v>
      </c>
      <c r="BH185" s="198">
        <f>IF(N185="sníž. přenesená",J185,0)</f>
        <v>0</v>
      </c>
      <c r="BI185" s="198">
        <f>IF(N185="nulová",J185,0)</f>
        <v>0</v>
      </c>
      <c r="BJ185" s="18" t="s">
        <v>76</v>
      </c>
      <c r="BK185" s="199">
        <f>ROUND(I185*H185,15)</f>
        <v>0</v>
      </c>
      <c r="BL185" s="18" t="s">
        <v>122</v>
      </c>
      <c r="BM185" s="197" t="s">
        <v>249</v>
      </c>
    </row>
    <row r="186" spans="1:65" s="2" customFormat="1" ht="10.199999999999999">
      <c r="A186" s="35"/>
      <c r="B186" s="36"/>
      <c r="C186" s="37"/>
      <c r="D186" s="200" t="s">
        <v>123</v>
      </c>
      <c r="E186" s="37"/>
      <c r="F186" s="201" t="s">
        <v>418</v>
      </c>
      <c r="G186" s="37"/>
      <c r="H186" s="37"/>
      <c r="I186" s="109"/>
      <c r="J186" s="37"/>
      <c r="K186" s="37"/>
      <c r="L186" s="40"/>
      <c r="M186" s="202"/>
      <c r="N186" s="203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123</v>
      </c>
      <c r="AU186" s="18" t="s">
        <v>76</v>
      </c>
    </row>
    <row r="187" spans="1:65" s="2" customFormat="1" ht="14.4" customHeight="1">
      <c r="A187" s="35"/>
      <c r="B187" s="36"/>
      <c r="C187" s="186" t="s">
        <v>184</v>
      </c>
      <c r="D187" s="240" t="s">
        <v>116</v>
      </c>
      <c r="E187" s="187" t="s">
        <v>419</v>
      </c>
      <c r="F187" s="188" t="s">
        <v>420</v>
      </c>
      <c r="G187" s="189" t="s">
        <v>119</v>
      </c>
      <c r="H187" s="190">
        <v>383</v>
      </c>
      <c r="I187" s="191"/>
      <c r="J187" s="190">
        <f>ROUND(I187*H187,15)</f>
        <v>0</v>
      </c>
      <c r="K187" s="188" t="s">
        <v>120</v>
      </c>
      <c r="L187" s="192"/>
      <c r="M187" s="193" t="s">
        <v>18</v>
      </c>
      <c r="N187" s="194" t="s">
        <v>40</v>
      </c>
      <c r="O187" s="65"/>
      <c r="P187" s="195">
        <f>O187*H187</f>
        <v>0</v>
      </c>
      <c r="Q187" s="195">
        <v>0.28999999999999998</v>
      </c>
      <c r="R187" s="195">
        <f>Q187*H187</f>
        <v>111.07</v>
      </c>
      <c r="S187" s="195">
        <v>0</v>
      </c>
      <c r="T187" s="19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7" t="s">
        <v>121</v>
      </c>
      <c r="AT187" s="197" t="s">
        <v>116</v>
      </c>
      <c r="AU187" s="197" t="s">
        <v>76</v>
      </c>
      <c r="AY187" s="18" t="s">
        <v>115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18" t="s">
        <v>76</v>
      </c>
      <c r="BK187" s="199">
        <f>ROUND(I187*H187,15)</f>
        <v>0</v>
      </c>
      <c r="BL187" s="18" t="s">
        <v>122</v>
      </c>
      <c r="BM187" s="197" t="s">
        <v>252</v>
      </c>
    </row>
    <row r="188" spans="1:65" s="2" customFormat="1" ht="19.2">
      <c r="A188" s="35"/>
      <c r="B188" s="36"/>
      <c r="C188" s="37"/>
      <c r="D188" s="200" t="s">
        <v>123</v>
      </c>
      <c r="E188" s="37"/>
      <c r="F188" s="201" t="s">
        <v>421</v>
      </c>
      <c r="G188" s="37"/>
      <c r="H188" s="37"/>
      <c r="I188" s="109"/>
      <c r="J188" s="37"/>
      <c r="K188" s="37"/>
      <c r="L188" s="40"/>
      <c r="M188" s="202"/>
      <c r="N188" s="203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123</v>
      </c>
      <c r="AU188" s="18" t="s">
        <v>76</v>
      </c>
    </row>
    <row r="189" spans="1:65" s="2" customFormat="1" ht="14.4" customHeight="1">
      <c r="A189" s="35"/>
      <c r="B189" s="36"/>
      <c r="C189" s="186" t="s">
        <v>254</v>
      </c>
      <c r="D189" s="240" t="s">
        <v>116</v>
      </c>
      <c r="E189" s="187" t="s">
        <v>422</v>
      </c>
      <c r="F189" s="188" t="s">
        <v>423</v>
      </c>
      <c r="G189" s="189" t="s">
        <v>126</v>
      </c>
      <c r="H189" s="190">
        <v>43.204000000000001</v>
      </c>
      <c r="I189" s="191"/>
      <c r="J189" s="190">
        <f>ROUND(I189*H189,15)</f>
        <v>0</v>
      </c>
      <c r="K189" s="188" t="s">
        <v>120</v>
      </c>
      <c r="L189" s="192"/>
      <c r="M189" s="193" t="s">
        <v>18</v>
      </c>
      <c r="N189" s="194" t="s">
        <v>40</v>
      </c>
      <c r="O189" s="65"/>
      <c r="P189" s="195">
        <f>O189*H189</f>
        <v>0</v>
      </c>
      <c r="Q189" s="195">
        <v>6.4979999999999996E-2</v>
      </c>
      <c r="R189" s="195">
        <f>Q189*H189</f>
        <v>2.8073959199999998</v>
      </c>
      <c r="S189" s="195">
        <v>0</v>
      </c>
      <c r="T189" s="19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7" t="s">
        <v>121</v>
      </c>
      <c r="AT189" s="197" t="s">
        <v>116</v>
      </c>
      <c r="AU189" s="197" t="s">
        <v>76</v>
      </c>
      <c r="AY189" s="18" t="s">
        <v>115</v>
      </c>
      <c r="BE189" s="198">
        <f>IF(N189="základní",J189,0)</f>
        <v>0</v>
      </c>
      <c r="BF189" s="198">
        <f>IF(N189="snížená",J189,0)</f>
        <v>0</v>
      </c>
      <c r="BG189" s="198">
        <f>IF(N189="zákl. přenesená",J189,0)</f>
        <v>0</v>
      </c>
      <c r="BH189" s="198">
        <f>IF(N189="sníž. přenesená",J189,0)</f>
        <v>0</v>
      </c>
      <c r="BI189" s="198">
        <f>IF(N189="nulová",J189,0)</f>
        <v>0</v>
      </c>
      <c r="BJ189" s="18" t="s">
        <v>76</v>
      </c>
      <c r="BK189" s="199">
        <f>ROUND(I189*H189,15)</f>
        <v>0</v>
      </c>
      <c r="BL189" s="18" t="s">
        <v>122</v>
      </c>
      <c r="BM189" s="197" t="s">
        <v>257</v>
      </c>
    </row>
    <row r="190" spans="1:65" s="2" customFormat="1" ht="10.199999999999999">
      <c r="A190" s="35"/>
      <c r="B190" s="36"/>
      <c r="C190" s="37"/>
      <c r="D190" s="200" t="s">
        <v>123</v>
      </c>
      <c r="E190" s="37"/>
      <c r="F190" s="201" t="s">
        <v>424</v>
      </c>
      <c r="G190" s="37"/>
      <c r="H190" s="37"/>
      <c r="I190" s="109"/>
      <c r="J190" s="37"/>
      <c r="K190" s="37"/>
      <c r="L190" s="40"/>
      <c r="M190" s="202"/>
      <c r="N190" s="203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123</v>
      </c>
      <c r="AU190" s="18" t="s">
        <v>76</v>
      </c>
    </row>
    <row r="191" spans="1:65" s="2" customFormat="1" ht="14.4" customHeight="1">
      <c r="A191" s="35"/>
      <c r="B191" s="36"/>
      <c r="C191" s="186" t="s">
        <v>187</v>
      </c>
      <c r="D191" s="240" t="s">
        <v>116</v>
      </c>
      <c r="E191" s="187" t="s">
        <v>425</v>
      </c>
      <c r="F191" s="188" t="s">
        <v>426</v>
      </c>
      <c r="G191" s="189" t="s">
        <v>119</v>
      </c>
      <c r="H191" s="190">
        <v>1</v>
      </c>
      <c r="I191" s="191"/>
      <c r="J191" s="190">
        <f>ROUND(I191*H191,15)</f>
        <v>0</v>
      </c>
      <c r="K191" s="188" t="s">
        <v>120</v>
      </c>
      <c r="L191" s="192"/>
      <c r="M191" s="193" t="s">
        <v>18</v>
      </c>
      <c r="N191" s="194" t="s">
        <v>40</v>
      </c>
      <c r="O191" s="65"/>
      <c r="P191" s="195">
        <f>O191*H191</f>
        <v>0</v>
      </c>
      <c r="Q191" s="195">
        <v>1.35</v>
      </c>
      <c r="R191" s="195">
        <f>Q191*H191</f>
        <v>1.35</v>
      </c>
      <c r="S191" s="195">
        <v>0</v>
      </c>
      <c r="T191" s="19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7" t="s">
        <v>121</v>
      </c>
      <c r="AT191" s="197" t="s">
        <v>116</v>
      </c>
      <c r="AU191" s="197" t="s">
        <v>76</v>
      </c>
      <c r="AY191" s="18" t="s">
        <v>115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8" t="s">
        <v>76</v>
      </c>
      <c r="BK191" s="199">
        <f>ROUND(I191*H191,15)</f>
        <v>0</v>
      </c>
      <c r="BL191" s="18" t="s">
        <v>122</v>
      </c>
      <c r="BM191" s="197" t="s">
        <v>260</v>
      </c>
    </row>
    <row r="192" spans="1:65" s="2" customFormat="1" ht="19.2">
      <c r="A192" s="35"/>
      <c r="B192" s="36"/>
      <c r="C192" s="37"/>
      <c r="D192" s="200" t="s">
        <v>123</v>
      </c>
      <c r="E192" s="37"/>
      <c r="F192" s="201" t="s">
        <v>427</v>
      </c>
      <c r="G192" s="37"/>
      <c r="H192" s="37"/>
      <c r="I192" s="109"/>
      <c r="J192" s="37"/>
      <c r="K192" s="37"/>
      <c r="L192" s="40"/>
      <c r="M192" s="202"/>
      <c r="N192" s="203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123</v>
      </c>
      <c r="AU192" s="18" t="s">
        <v>76</v>
      </c>
    </row>
    <row r="193" spans="1:65" s="2" customFormat="1" ht="21.6" customHeight="1">
      <c r="A193" s="35"/>
      <c r="B193" s="36"/>
      <c r="C193" s="186" t="s">
        <v>261</v>
      </c>
      <c r="D193" s="240" t="s">
        <v>116</v>
      </c>
      <c r="E193" s="187" t="s">
        <v>428</v>
      </c>
      <c r="F193" s="188" t="s">
        <v>429</v>
      </c>
      <c r="G193" s="189" t="s">
        <v>119</v>
      </c>
      <c r="H193" s="190">
        <v>1</v>
      </c>
      <c r="I193" s="191"/>
      <c r="J193" s="190">
        <f>ROUND(I193*H193,15)</f>
        <v>0</v>
      </c>
      <c r="K193" s="188" t="s">
        <v>120</v>
      </c>
      <c r="L193" s="192"/>
      <c r="M193" s="193" t="s">
        <v>18</v>
      </c>
      <c r="N193" s="194" t="s">
        <v>40</v>
      </c>
      <c r="O193" s="65"/>
      <c r="P193" s="195">
        <f>O193*H193</f>
        <v>0</v>
      </c>
      <c r="Q193" s="195">
        <v>14.49</v>
      </c>
      <c r="R193" s="195">
        <f>Q193*H193</f>
        <v>14.49</v>
      </c>
      <c r="S193" s="195">
        <v>0</v>
      </c>
      <c r="T193" s="19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7" t="s">
        <v>121</v>
      </c>
      <c r="AT193" s="197" t="s">
        <v>116</v>
      </c>
      <c r="AU193" s="197" t="s">
        <v>76</v>
      </c>
      <c r="AY193" s="18" t="s">
        <v>115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8" t="s">
        <v>76</v>
      </c>
      <c r="BK193" s="199">
        <f>ROUND(I193*H193,15)</f>
        <v>0</v>
      </c>
      <c r="BL193" s="18" t="s">
        <v>122</v>
      </c>
      <c r="BM193" s="197" t="s">
        <v>264</v>
      </c>
    </row>
    <row r="194" spans="1:65" s="2" customFormat="1" ht="19.2">
      <c r="A194" s="35"/>
      <c r="B194" s="36"/>
      <c r="C194" s="37"/>
      <c r="D194" s="200" t="s">
        <v>123</v>
      </c>
      <c r="E194" s="37"/>
      <c r="F194" s="201" t="s">
        <v>430</v>
      </c>
      <c r="G194" s="37"/>
      <c r="H194" s="37"/>
      <c r="I194" s="109"/>
      <c r="J194" s="37"/>
      <c r="K194" s="37"/>
      <c r="L194" s="40"/>
      <c r="M194" s="202"/>
      <c r="N194" s="203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123</v>
      </c>
      <c r="AU194" s="18" t="s">
        <v>76</v>
      </c>
    </row>
    <row r="195" spans="1:65" s="2" customFormat="1" ht="21.6" customHeight="1">
      <c r="A195" s="35"/>
      <c r="B195" s="36"/>
      <c r="C195" s="186" t="s">
        <v>190</v>
      </c>
      <c r="D195" s="240" t="s">
        <v>116</v>
      </c>
      <c r="E195" s="187" t="s">
        <v>431</v>
      </c>
      <c r="F195" s="188" t="s">
        <v>432</v>
      </c>
      <c r="G195" s="189" t="s">
        <v>119</v>
      </c>
      <c r="H195" s="190">
        <v>1</v>
      </c>
      <c r="I195" s="191"/>
      <c r="J195" s="190">
        <f>ROUND(I195*H195,15)</f>
        <v>0</v>
      </c>
      <c r="K195" s="188" t="s">
        <v>120</v>
      </c>
      <c r="L195" s="192"/>
      <c r="M195" s="193" t="s">
        <v>18</v>
      </c>
      <c r="N195" s="194" t="s">
        <v>40</v>
      </c>
      <c r="O195" s="65"/>
      <c r="P195" s="195">
        <f>O195*H195</f>
        <v>0</v>
      </c>
      <c r="Q195" s="195">
        <v>14.4</v>
      </c>
      <c r="R195" s="195">
        <f>Q195*H195</f>
        <v>14.4</v>
      </c>
      <c r="S195" s="195">
        <v>0</v>
      </c>
      <c r="T195" s="19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7" t="s">
        <v>121</v>
      </c>
      <c r="AT195" s="197" t="s">
        <v>116</v>
      </c>
      <c r="AU195" s="197" t="s">
        <v>76</v>
      </c>
      <c r="AY195" s="18" t="s">
        <v>115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8" t="s">
        <v>76</v>
      </c>
      <c r="BK195" s="199">
        <f>ROUND(I195*H195,15)</f>
        <v>0</v>
      </c>
      <c r="BL195" s="18" t="s">
        <v>122</v>
      </c>
      <c r="BM195" s="197" t="s">
        <v>267</v>
      </c>
    </row>
    <row r="196" spans="1:65" s="2" customFormat="1" ht="19.2">
      <c r="A196" s="35"/>
      <c r="B196" s="36"/>
      <c r="C196" s="37"/>
      <c r="D196" s="200" t="s">
        <v>123</v>
      </c>
      <c r="E196" s="37"/>
      <c r="F196" s="201" t="s">
        <v>433</v>
      </c>
      <c r="G196" s="37"/>
      <c r="H196" s="37"/>
      <c r="I196" s="109"/>
      <c r="J196" s="37"/>
      <c r="K196" s="37"/>
      <c r="L196" s="40"/>
      <c r="M196" s="202"/>
      <c r="N196" s="203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123</v>
      </c>
      <c r="AU196" s="18" t="s">
        <v>76</v>
      </c>
    </row>
    <row r="197" spans="1:65" s="2" customFormat="1" ht="21.6" customHeight="1">
      <c r="A197" s="35"/>
      <c r="B197" s="36"/>
      <c r="C197" s="186" t="s">
        <v>268</v>
      </c>
      <c r="D197" s="240" t="s">
        <v>116</v>
      </c>
      <c r="E197" s="187" t="s">
        <v>434</v>
      </c>
      <c r="F197" s="188" t="s">
        <v>435</v>
      </c>
      <c r="G197" s="189" t="s">
        <v>119</v>
      </c>
      <c r="H197" s="190">
        <v>2</v>
      </c>
      <c r="I197" s="191"/>
      <c r="J197" s="190">
        <f>ROUND(I197*H197,15)</f>
        <v>0</v>
      </c>
      <c r="K197" s="188" t="s">
        <v>120</v>
      </c>
      <c r="L197" s="192"/>
      <c r="M197" s="193" t="s">
        <v>18</v>
      </c>
      <c r="N197" s="194" t="s">
        <v>40</v>
      </c>
      <c r="O197" s="65"/>
      <c r="P197" s="195">
        <f>O197*H197</f>
        <v>0</v>
      </c>
      <c r="Q197" s="195">
        <v>14.4</v>
      </c>
      <c r="R197" s="195">
        <f>Q197*H197</f>
        <v>28.8</v>
      </c>
      <c r="S197" s="195">
        <v>0</v>
      </c>
      <c r="T197" s="196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97" t="s">
        <v>121</v>
      </c>
      <c r="AT197" s="197" t="s">
        <v>116</v>
      </c>
      <c r="AU197" s="197" t="s">
        <v>76</v>
      </c>
      <c r="AY197" s="18" t="s">
        <v>115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8" t="s">
        <v>76</v>
      </c>
      <c r="BK197" s="199">
        <f>ROUND(I197*H197,15)</f>
        <v>0</v>
      </c>
      <c r="BL197" s="18" t="s">
        <v>122</v>
      </c>
      <c r="BM197" s="197" t="s">
        <v>271</v>
      </c>
    </row>
    <row r="198" spans="1:65" s="2" customFormat="1" ht="19.2">
      <c r="A198" s="35"/>
      <c r="B198" s="36"/>
      <c r="C198" s="37"/>
      <c r="D198" s="200" t="s">
        <v>123</v>
      </c>
      <c r="E198" s="37"/>
      <c r="F198" s="201" t="s">
        <v>436</v>
      </c>
      <c r="G198" s="37"/>
      <c r="H198" s="37"/>
      <c r="I198" s="109"/>
      <c r="J198" s="37"/>
      <c r="K198" s="37"/>
      <c r="L198" s="40"/>
      <c r="M198" s="202"/>
      <c r="N198" s="203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123</v>
      </c>
      <c r="AU198" s="18" t="s">
        <v>76</v>
      </c>
    </row>
    <row r="199" spans="1:65" s="2" customFormat="1" ht="21.6" customHeight="1">
      <c r="A199" s="35"/>
      <c r="B199" s="36"/>
      <c r="C199" s="186" t="s">
        <v>196</v>
      </c>
      <c r="D199" s="240" t="s">
        <v>116</v>
      </c>
      <c r="E199" s="187" t="s">
        <v>437</v>
      </c>
      <c r="F199" s="188" t="s">
        <v>438</v>
      </c>
      <c r="G199" s="189" t="s">
        <v>119</v>
      </c>
      <c r="H199" s="190">
        <v>1</v>
      </c>
      <c r="I199" s="191"/>
      <c r="J199" s="190">
        <f>ROUND(I199*H199,15)</f>
        <v>0</v>
      </c>
      <c r="K199" s="188" t="s">
        <v>120</v>
      </c>
      <c r="L199" s="192"/>
      <c r="M199" s="193" t="s">
        <v>18</v>
      </c>
      <c r="N199" s="194" t="s">
        <v>40</v>
      </c>
      <c r="O199" s="65"/>
      <c r="P199" s="195">
        <f>O199*H199</f>
        <v>0</v>
      </c>
      <c r="Q199" s="195">
        <v>11.4</v>
      </c>
      <c r="R199" s="195">
        <f>Q199*H199</f>
        <v>11.4</v>
      </c>
      <c r="S199" s="195">
        <v>0</v>
      </c>
      <c r="T199" s="19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7" t="s">
        <v>121</v>
      </c>
      <c r="AT199" s="197" t="s">
        <v>116</v>
      </c>
      <c r="AU199" s="197" t="s">
        <v>76</v>
      </c>
      <c r="AY199" s="18" t="s">
        <v>115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8" t="s">
        <v>76</v>
      </c>
      <c r="BK199" s="199">
        <f>ROUND(I199*H199,15)</f>
        <v>0</v>
      </c>
      <c r="BL199" s="18" t="s">
        <v>122</v>
      </c>
      <c r="BM199" s="197" t="s">
        <v>275</v>
      </c>
    </row>
    <row r="200" spans="1:65" s="2" customFormat="1" ht="19.2">
      <c r="A200" s="35"/>
      <c r="B200" s="36"/>
      <c r="C200" s="37"/>
      <c r="D200" s="200" t="s">
        <v>123</v>
      </c>
      <c r="E200" s="37"/>
      <c r="F200" s="201" t="s">
        <v>439</v>
      </c>
      <c r="G200" s="37"/>
      <c r="H200" s="37"/>
      <c r="I200" s="109"/>
      <c r="J200" s="37"/>
      <c r="K200" s="37"/>
      <c r="L200" s="40"/>
      <c r="M200" s="202"/>
      <c r="N200" s="203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123</v>
      </c>
      <c r="AU200" s="18" t="s">
        <v>76</v>
      </c>
    </row>
    <row r="201" spans="1:65" s="2" customFormat="1" ht="14.4" customHeight="1">
      <c r="A201" s="35"/>
      <c r="B201" s="36"/>
      <c r="C201" s="186" t="s">
        <v>276</v>
      </c>
      <c r="D201" s="186" t="s">
        <v>116</v>
      </c>
      <c r="E201" s="187" t="s">
        <v>440</v>
      </c>
      <c r="F201" s="188" t="s">
        <v>441</v>
      </c>
      <c r="G201" s="189" t="s">
        <v>119</v>
      </c>
      <c r="H201" s="190">
        <v>2</v>
      </c>
      <c r="I201" s="191"/>
      <c r="J201" s="190">
        <f>ROUND(I201*H201,15)</f>
        <v>0</v>
      </c>
      <c r="K201" s="188" t="s">
        <v>120</v>
      </c>
      <c r="L201" s="192"/>
      <c r="M201" s="193" t="s">
        <v>18</v>
      </c>
      <c r="N201" s="194" t="s">
        <v>40</v>
      </c>
      <c r="O201" s="65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7" t="s">
        <v>121</v>
      </c>
      <c r="AT201" s="197" t="s">
        <v>116</v>
      </c>
      <c r="AU201" s="197" t="s">
        <v>76</v>
      </c>
      <c r="AY201" s="18" t="s">
        <v>115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8" t="s">
        <v>76</v>
      </c>
      <c r="BK201" s="199">
        <f>ROUND(I201*H201,15)</f>
        <v>0</v>
      </c>
      <c r="BL201" s="18" t="s">
        <v>122</v>
      </c>
      <c r="BM201" s="197" t="s">
        <v>279</v>
      </c>
    </row>
    <row r="202" spans="1:65" s="2" customFormat="1" ht="10.199999999999999">
      <c r="A202" s="35"/>
      <c r="B202" s="36"/>
      <c r="C202" s="37"/>
      <c r="D202" s="200" t="s">
        <v>123</v>
      </c>
      <c r="E202" s="37"/>
      <c r="F202" s="201" t="s">
        <v>441</v>
      </c>
      <c r="G202" s="37"/>
      <c r="H202" s="37"/>
      <c r="I202" s="109"/>
      <c r="J202" s="37"/>
      <c r="K202" s="37"/>
      <c r="L202" s="40"/>
      <c r="M202" s="202"/>
      <c r="N202" s="203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123</v>
      </c>
      <c r="AU202" s="18" t="s">
        <v>76</v>
      </c>
    </row>
    <row r="203" spans="1:65" s="2" customFormat="1" ht="21.6" customHeight="1">
      <c r="A203" s="35"/>
      <c r="B203" s="36"/>
      <c r="C203" s="186" t="s">
        <v>200</v>
      </c>
      <c r="D203" s="186" t="s">
        <v>116</v>
      </c>
      <c r="E203" s="187" t="s">
        <v>442</v>
      </c>
      <c r="F203" s="188" t="s">
        <v>443</v>
      </c>
      <c r="G203" s="189" t="s">
        <v>119</v>
      </c>
      <c r="H203" s="190">
        <v>2</v>
      </c>
      <c r="I203" s="191"/>
      <c r="J203" s="190">
        <f>ROUND(I203*H203,15)</f>
        <v>0</v>
      </c>
      <c r="K203" s="188" t="s">
        <v>120</v>
      </c>
      <c r="L203" s="192"/>
      <c r="M203" s="193" t="s">
        <v>18</v>
      </c>
      <c r="N203" s="194" t="s">
        <v>40</v>
      </c>
      <c r="O203" s="65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7" t="s">
        <v>121</v>
      </c>
      <c r="AT203" s="197" t="s">
        <v>116</v>
      </c>
      <c r="AU203" s="197" t="s">
        <v>76</v>
      </c>
      <c r="AY203" s="18" t="s">
        <v>115</v>
      </c>
      <c r="BE203" s="198">
        <f>IF(N203="základní",J203,0)</f>
        <v>0</v>
      </c>
      <c r="BF203" s="198">
        <f>IF(N203="snížená",J203,0)</f>
        <v>0</v>
      </c>
      <c r="BG203" s="198">
        <f>IF(N203="zákl. přenesená",J203,0)</f>
        <v>0</v>
      </c>
      <c r="BH203" s="198">
        <f>IF(N203="sníž. přenesená",J203,0)</f>
        <v>0</v>
      </c>
      <c r="BI203" s="198">
        <f>IF(N203="nulová",J203,0)</f>
        <v>0</v>
      </c>
      <c r="BJ203" s="18" t="s">
        <v>76</v>
      </c>
      <c r="BK203" s="199">
        <f>ROUND(I203*H203,15)</f>
        <v>0</v>
      </c>
      <c r="BL203" s="18" t="s">
        <v>122</v>
      </c>
      <c r="BM203" s="197" t="s">
        <v>282</v>
      </c>
    </row>
    <row r="204" spans="1:65" s="2" customFormat="1" ht="10.199999999999999">
      <c r="A204" s="35"/>
      <c r="B204" s="36"/>
      <c r="C204" s="37"/>
      <c r="D204" s="200" t="s">
        <v>123</v>
      </c>
      <c r="E204" s="37"/>
      <c r="F204" s="201" t="s">
        <v>443</v>
      </c>
      <c r="G204" s="37"/>
      <c r="H204" s="37"/>
      <c r="I204" s="109"/>
      <c r="J204" s="37"/>
      <c r="K204" s="37"/>
      <c r="L204" s="40"/>
      <c r="M204" s="202"/>
      <c r="N204" s="203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123</v>
      </c>
      <c r="AU204" s="18" t="s">
        <v>76</v>
      </c>
    </row>
    <row r="205" spans="1:65" s="12" customFormat="1" ht="22.8" customHeight="1">
      <c r="B205" s="172"/>
      <c r="C205" s="173"/>
      <c r="D205" s="174" t="s">
        <v>68</v>
      </c>
      <c r="E205" s="204" t="s">
        <v>191</v>
      </c>
      <c r="F205" s="204" t="s">
        <v>444</v>
      </c>
      <c r="G205" s="173"/>
      <c r="H205" s="173"/>
      <c r="I205" s="176"/>
      <c r="J205" s="205">
        <f>BK205</f>
        <v>0</v>
      </c>
      <c r="K205" s="173"/>
      <c r="L205" s="178"/>
      <c r="M205" s="179"/>
      <c r="N205" s="180"/>
      <c r="O205" s="180"/>
      <c r="P205" s="181">
        <f>P206+SUM(P207:P380)</f>
        <v>0</v>
      </c>
      <c r="Q205" s="180"/>
      <c r="R205" s="181">
        <f>R206+SUM(R207:R380)</f>
        <v>0</v>
      </c>
      <c r="S205" s="180"/>
      <c r="T205" s="182">
        <f>T206+SUM(T207:T380)</f>
        <v>0</v>
      </c>
      <c r="AR205" s="183" t="s">
        <v>76</v>
      </c>
      <c r="AT205" s="184" t="s">
        <v>68</v>
      </c>
      <c r="AU205" s="184" t="s">
        <v>76</v>
      </c>
      <c r="AY205" s="183" t="s">
        <v>115</v>
      </c>
      <c r="BK205" s="185">
        <f>BK206+SUM(BK207:BK380)</f>
        <v>0</v>
      </c>
    </row>
    <row r="206" spans="1:65" s="2" customFormat="1" ht="21.6" customHeight="1">
      <c r="A206" s="35"/>
      <c r="B206" s="36"/>
      <c r="C206" s="206" t="s">
        <v>283</v>
      </c>
      <c r="D206" s="206" t="s">
        <v>193</v>
      </c>
      <c r="E206" s="207" t="s">
        <v>445</v>
      </c>
      <c r="F206" s="208" t="s">
        <v>446</v>
      </c>
      <c r="G206" s="209" t="s">
        <v>447</v>
      </c>
      <c r="H206" s="210">
        <v>835.9</v>
      </c>
      <c r="I206" s="211"/>
      <c r="J206" s="210">
        <f>ROUND(I206*H206,15)</f>
        <v>0</v>
      </c>
      <c r="K206" s="208" t="s">
        <v>120</v>
      </c>
      <c r="L206" s="40"/>
      <c r="M206" s="212" t="s">
        <v>18</v>
      </c>
      <c r="N206" s="213" t="s">
        <v>40</v>
      </c>
      <c r="O206" s="65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7" t="s">
        <v>122</v>
      </c>
      <c r="AT206" s="197" t="s">
        <v>193</v>
      </c>
      <c r="AU206" s="197" t="s">
        <v>78</v>
      </c>
      <c r="AY206" s="18" t="s">
        <v>115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8" t="s">
        <v>76</v>
      </c>
      <c r="BK206" s="199">
        <f>ROUND(I206*H206,15)</f>
        <v>0</v>
      </c>
      <c r="BL206" s="18" t="s">
        <v>122</v>
      </c>
      <c r="BM206" s="197" t="s">
        <v>286</v>
      </c>
    </row>
    <row r="207" spans="1:65" s="2" customFormat="1" ht="19.2">
      <c r="A207" s="35"/>
      <c r="B207" s="36"/>
      <c r="C207" s="37"/>
      <c r="D207" s="200" t="s">
        <v>123</v>
      </c>
      <c r="E207" s="37"/>
      <c r="F207" s="201" t="s">
        <v>446</v>
      </c>
      <c r="G207" s="37"/>
      <c r="H207" s="37"/>
      <c r="I207" s="109"/>
      <c r="J207" s="37"/>
      <c r="K207" s="37"/>
      <c r="L207" s="40"/>
      <c r="M207" s="202"/>
      <c r="N207" s="203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123</v>
      </c>
      <c r="AU207" s="18" t="s">
        <v>78</v>
      </c>
    </row>
    <row r="208" spans="1:65" s="13" customFormat="1" ht="10.199999999999999">
      <c r="B208" s="218"/>
      <c r="C208" s="219"/>
      <c r="D208" s="200" t="s">
        <v>327</v>
      </c>
      <c r="E208" s="220" t="s">
        <v>18</v>
      </c>
      <c r="F208" s="221" t="s">
        <v>448</v>
      </c>
      <c r="G208" s="219"/>
      <c r="H208" s="222">
        <v>835.9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327</v>
      </c>
      <c r="AU208" s="228" t="s">
        <v>78</v>
      </c>
      <c r="AV208" s="13" t="s">
        <v>78</v>
      </c>
      <c r="AW208" s="13" t="s">
        <v>31</v>
      </c>
      <c r="AX208" s="13" t="s">
        <v>6</v>
      </c>
      <c r="AY208" s="228" t="s">
        <v>115</v>
      </c>
    </row>
    <row r="209" spans="1:65" s="14" customFormat="1" ht="10.199999999999999">
      <c r="B209" s="229"/>
      <c r="C209" s="230"/>
      <c r="D209" s="200" t="s">
        <v>327</v>
      </c>
      <c r="E209" s="231" t="s">
        <v>18</v>
      </c>
      <c r="F209" s="232" t="s">
        <v>329</v>
      </c>
      <c r="G209" s="230"/>
      <c r="H209" s="233">
        <v>835.9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327</v>
      </c>
      <c r="AU209" s="239" t="s">
        <v>78</v>
      </c>
      <c r="AV209" s="14" t="s">
        <v>122</v>
      </c>
      <c r="AW209" s="14" t="s">
        <v>31</v>
      </c>
      <c r="AX209" s="14" t="s">
        <v>76</v>
      </c>
      <c r="AY209" s="239" t="s">
        <v>115</v>
      </c>
    </row>
    <row r="210" spans="1:65" s="2" customFormat="1" ht="14.4" customHeight="1">
      <c r="A210" s="35"/>
      <c r="B210" s="36"/>
      <c r="C210" s="206" t="s">
        <v>203</v>
      </c>
      <c r="D210" s="206" t="s">
        <v>193</v>
      </c>
      <c r="E210" s="207" t="s">
        <v>449</v>
      </c>
      <c r="F210" s="208" t="s">
        <v>450</v>
      </c>
      <c r="G210" s="209" t="s">
        <v>340</v>
      </c>
      <c r="H210" s="210">
        <v>41.8</v>
      </c>
      <c r="I210" s="211"/>
      <c r="J210" s="210">
        <f>ROUND(I210*H210,15)</f>
        <v>0</v>
      </c>
      <c r="K210" s="208" t="s">
        <v>120</v>
      </c>
      <c r="L210" s="40"/>
      <c r="M210" s="212" t="s">
        <v>18</v>
      </c>
      <c r="N210" s="213" t="s">
        <v>40</v>
      </c>
      <c r="O210" s="65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7" t="s">
        <v>122</v>
      </c>
      <c r="AT210" s="197" t="s">
        <v>193</v>
      </c>
      <c r="AU210" s="197" t="s">
        <v>78</v>
      </c>
      <c r="AY210" s="18" t="s">
        <v>115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8" t="s">
        <v>76</v>
      </c>
      <c r="BK210" s="199">
        <f>ROUND(I210*H210,15)</f>
        <v>0</v>
      </c>
      <c r="BL210" s="18" t="s">
        <v>122</v>
      </c>
      <c r="BM210" s="197" t="s">
        <v>289</v>
      </c>
    </row>
    <row r="211" spans="1:65" s="2" customFormat="1" ht="10.199999999999999">
      <c r="A211" s="35"/>
      <c r="B211" s="36"/>
      <c r="C211" s="37"/>
      <c r="D211" s="200" t="s">
        <v>123</v>
      </c>
      <c r="E211" s="37"/>
      <c r="F211" s="201" t="s">
        <v>450</v>
      </c>
      <c r="G211" s="37"/>
      <c r="H211" s="37"/>
      <c r="I211" s="109"/>
      <c r="J211" s="37"/>
      <c r="K211" s="37"/>
      <c r="L211" s="40"/>
      <c r="M211" s="202"/>
      <c r="N211" s="203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123</v>
      </c>
      <c r="AU211" s="18" t="s">
        <v>78</v>
      </c>
    </row>
    <row r="212" spans="1:65" s="2" customFormat="1" ht="21.6" customHeight="1">
      <c r="A212" s="35"/>
      <c r="B212" s="36"/>
      <c r="C212" s="206" t="s">
        <v>290</v>
      </c>
      <c r="D212" s="206" t="s">
        <v>193</v>
      </c>
      <c r="E212" s="207" t="s">
        <v>451</v>
      </c>
      <c r="F212" s="208" t="s">
        <v>452</v>
      </c>
      <c r="G212" s="209" t="s">
        <v>317</v>
      </c>
      <c r="H212" s="210">
        <v>0.313</v>
      </c>
      <c r="I212" s="211"/>
      <c r="J212" s="210">
        <f>ROUND(I212*H212,15)</f>
        <v>0</v>
      </c>
      <c r="K212" s="208" t="s">
        <v>120</v>
      </c>
      <c r="L212" s="40"/>
      <c r="M212" s="212" t="s">
        <v>18</v>
      </c>
      <c r="N212" s="213" t="s">
        <v>40</v>
      </c>
      <c r="O212" s="65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7" t="s">
        <v>122</v>
      </c>
      <c r="AT212" s="197" t="s">
        <v>193</v>
      </c>
      <c r="AU212" s="197" t="s">
        <v>78</v>
      </c>
      <c r="AY212" s="18" t="s">
        <v>115</v>
      </c>
      <c r="BE212" s="198">
        <f>IF(N212="základní",J212,0)</f>
        <v>0</v>
      </c>
      <c r="BF212" s="198">
        <f>IF(N212="snížená",J212,0)</f>
        <v>0</v>
      </c>
      <c r="BG212" s="198">
        <f>IF(N212="zákl. přenesená",J212,0)</f>
        <v>0</v>
      </c>
      <c r="BH212" s="198">
        <f>IF(N212="sníž. přenesená",J212,0)</f>
        <v>0</v>
      </c>
      <c r="BI212" s="198">
        <f>IF(N212="nulová",J212,0)</f>
        <v>0</v>
      </c>
      <c r="BJ212" s="18" t="s">
        <v>76</v>
      </c>
      <c r="BK212" s="199">
        <f>ROUND(I212*H212,15)</f>
        <v>0</v>
      </c>
      <c r="BL212" s="18" t="s">
        <v>122</v>
      </c>
      <c r="BM212" s="197" t="s">
        <v>293</v>
      </c>
    </row>
    <row r="213" spans="1:65" s="2" customFormat="1" ht="19.2">
      <c r="A213" s="35"/>
      <c r="B213" s="36"/>
      <c r="C213" s="37"/>
      <c r="D213" s="200" t="s">
        <v>123</v>
      </c>
      <c r="E213" s="37"/>
      <c r="F213" s="201" t="s">
        <v>452</v>
      </c>
      <c r="G213" s="37"/>
      <c r="H213" s="37"/>
      <c r="I213" s="109"/>
      <c r="J213" s="37"/>
      <c r="K213" s="37"/>
      <c r="L213" s="40"/>
      <c r="M213" s="202"/>
      <c r="N213" s="203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123</v>
      </c>
      <c r="AU213" s="18" t="s">
        <v>78</v>
      </c>
    </row>
    <row r="214" spans="1:65" s="13" customFormat="1" ht="20.399999999999999">
      <c r="B214" s="218"/>
      <c r="C214" s="219"/>
      <c r="D214" s="200" t="s">
        <v>327</v>
      </c>
      <c r="E214" s="220" t="s">
        <v>18</v>
      </c>
      <c r="F214" s="221" t="s">
        <v>453</v>
      </c>
      <c r="G214" s="219"/>
      <c r="H214" s="222">
        <v>0.313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327</v>
      </c>
      <c r="AU214" s="228" t="s">
        <v>78</v>
      </c>
      <c r="AV214" s="13" t="s">
        <v>78</v>
      </c>
      <c r="AW214" s="13" t="s">
        <v>31</v>
      </c>
      <c r="AX214" s="13" t="s">
        <v>6</v>
      </c>
      <c r="AY214" s="228" t="s">
        <v>115</v>
      </c>
    </row>
    <row r="215" spans="1:65" s="14" customFormat="1" ht="10.199999999999999">
      <c r="B215" s="229"/>
      <c r="C215" s="230"/>
      <c r="D215" s="200" t="s">
        <v>327</v>
      </c>
      <c r="E215" s="231" t="s">
        <v>18</v>
      </c>
      <c r="F215" s="232" t="s">
        <v>329</v>
      </c>
      <c r="G215" s="230"/>
      <c r="H215" s="233">
        <v>0.313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327</v>
      </c>
      <c r="AU215" s="239" t="s">
        <v>78</v>
      </c>
      <c r="AV215" s="14" t="s">
        <v>122</v>
      </c>
      <c r="AW215" s="14" t="s">
        <v>31</v>
      </c>
      <c r="AX215" s="14" t="s">
        <v>76</v>
      </c>
      <c r="AY215" s="239" t="s">
        <v>115</v>
      </c>
    </row>
    <row r="216" spans="1:65" s="2" customFormat="1" ht="21.6" customHeight="1">
      <c r="A216" s="35"/>
      <c r="B216" s="36"/>
      <c r="C216" s="206" t="s">
        <v>207</v>
      </c>
      <c r="D216" s="206" t="s">
        <v>193</v>
      </c>
      <c r="E216" s="207" t="s">
        <v>454</v>
      </c>
      <c r="F216" s="208" t="s">
        <v>455</v>
      </c>
      <c r="G216" s="209" t="s">
        <v>126</v>
      </c>
      <c r="H216" s="210">
        <v>250</v>
      </c>
      <c r="I216" s="211"/>
      <c r="J216" s="210">
        <f>ROUND(I216*H216,15)</f>
        <v>0</v>
      </c>
      <c r="K216" s="208" t="s">
        <v>120</v>
      </c>
      <c r="L216" s="40"/>
      <c r="M216" s="212" t="s">
        <v>18</v>
      </c>
      <c r="N216" s="213" t="s">
        <v>40</v>
      </c>
      <c r="O216" s="65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7" t="s">
        <v>122</v>
      </c>
      <c r="AT216" s="197" t="s">
        <v>193</v>
      </c>
      <c r="AU216" s="197" t="s">
        <v>78</v>
      </c>
      <c r="AY216" s="18" t="s">
        <v>115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8" t="s">
        <v>76</v>
      </c>
      <c r="BK216" s="199">
        <f>ROUND(I216*H216,15)</f>
        <v>0</v>
      </c>
      <c r="BL216" s="18" t="s">
        <v>122</v>
      </c>
      <c r="BM216" s="197" t="s">
        <v>296</v>
      </c>
    </row>
    <row r="217" spans="1:65" s="2" customFormat="1" ht="19.2">
      <c r="A217" s="35"/>
      <c r="B217" s="36"/>
      <c r="C217" s="37"/>
      <c r="D217" s="200" t="s">
        <v>123</v>
      </c>
      <c r="E217" s="37"/>
      <c r="F217" s="201" t="s">
        <v>455</v>
      </c>
      <c r="G217" s="37"/>
      <c r="H217" s="37"/>
      <c r="I217" s="109"/>
      <c r="J217" s="37"/>
      <c r="K217" s="37"/>
      <c r="L217" s="40"/>
      <c r="M217" s="202"/>
      <c r="N217" s="203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123</v>
      </c>
      <c r="AU217" s="18" t="s">
        <v>78</v>
      </c>
    </row>
    <row r="218" spans="1:65" s="13" customFormat="1" ht="10.199999999999999">
      <c r="B218" s="218"/>
      <c r="C218" s="219"/>
      <c r="D218" s="200" t="s">
        <v>327</v>
      </c>
      <c r="E218" s="220" t="s">
        <v>18</v>
      </c>
      <c r="F218" s="221" t="s">
        <v>456</v>
      </c>
      <c r="G218" s="219"/>
      <c r="H218" s="222">
        <v>250</v>
      </c>
      <c r="I218" s="223"/>
      <c r="J218" s="219"/>
      <c r="K218" s="219"/>
      <c r="L218" s="224"/>
      <c r="M218" s="225"/>
      <c r="N218" s="226"/>
      <c r="O218" s="226"/>
      <c r="P218" s="226"/>
      <c r="Q218" s="226"/>
      <c r="R218" s="226"/>
      <c r="S218" s="226"/>
      <c r="T218" s="227"/>
      <c r="AT218" s="228" t="s">
        <v>327</v>
      </c>
      <c r="AU218" s="228" t="s">
        <v>78</v>
      </c>
      <c r="AV218" s="13" t="s">
        <v>78</v>
      </c>
      <c r="AW218" s="13" t="s">
        <v>31</v>
      </c>
      <c r="AX218" s="13" t="s">
        <v>6</v>
      </c>
      <c r="AY218" s="228" t="s">
        <v>115</v>
      </c>
    </row>
    <row r="219" spans="1:65" s="14" customFormat="1" ht="10.199999999999999">
      <c r="B219" s="229"/>
      <c r="C219" s="230"/>
      <c r="D219" s="200" t="s">
        <v>327</v>
      </c>
      <c r="E219" s="231" t="s">
        <v>18</v>
      </c>
      <c r="F219" s="232" t="s">
        <v>329</v>
      </c>
      <c r="G219" s="230"/>
      <c r="H219" s="233">
        <v>250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AT219" s="239" t="s">
        <v>327</v>
      </c>
      <c r="AU219" s="239" t="s">
        <v>78</v>
      </c>
      <c r="AV219" s="14" t="s">
        <v>122</v>
      </c>
      <c r="AW219" s="14" t="s">
        <v>31</v>
      </c>
      <c r="AX219" s="14" t="s">
        <v>76</v>
      </c>
      <c r="AY219" s="239" t="s">
        <v>115</v>
      </c>
    </row>
    <row r="220" spans="1:65" s="2" customFormat="1" ht="21.6" customHeight="1">
      <c r="A220" s="35"/>
      <c r="B220" s="36"/>
      <c r="C220" s="206" t="s">
        <v>298</v>
      </c>
      <c r="D220" s="206" t="s">
        <v>193</v>
      </c>
      <c r="E220" s="207" t="s">
        <v>457</v>
      </c>
      <c r="F220" s="208" t="s">
        <v>458</v>
      </c>
      <c r="G220" s="209" t="s">
        <v>340</v>
      </c>
      <c r="H220" s="210">
        <v>817.20899999999995</v>
      </c>
      <c r="I220" s="211"/>
      <c r="J220" s="210">
        <f>ROUND(I220*H220,15)</f>
        <v>0</v>
      </c>
      <c r="K220" s="208" t="s">
        <v>120</v>
      </c>
      <c r="L220" s="40"/>
      <c r="M220" s="212" t="s">
        <v>18</v>
      </c>
      <c r="N220" s="213" t="s">
        <v>40</v>
      </c>
      <c r="O220" s="65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7" t="s">
        <v>122</v>
      </c>
      <c r="AT220" s="197" t="s">
        <v>193</v>
      </c>
      <c r="AU220" s="197" t="s">
        <v>78</v>
      </c>
      <c r="AY220" s="18" t="s">
        <v>115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8" t="s">
        <v>76</v>
      </c>
      <c r="BK220" s="199">
        <f>ROUND(I220*H220,15)</f>
        <v>0</v>
      </c>
      <c r="BL220" s="18" t="s">
        <v>122</v>
      </c>
      <c r="BM220" s="197" t="s">
        <v>301</v>
      </c>
    </row>
    <row r="221" spans="1:65" s="2" customFormat="1" ht="10.199999999999999">
      <c r="A221" s="35"/>
      <c r="B221" s="36"/>
      <c r="C221" s="37"/>
      <c r="D221" s="200" t="s">
        <v>123</v>
      </c>
      <c r="E221" s="37"/>
      <c r="F221" s="201" t="s">
        <v>458</v>
      </c>
      <c r="G221" s="37"/>
      <c r="H221" s="37"/>
      <c r="I221" s="109"/>
      <c r="J221" s="37"/>
      <c r="K221" s="37"/>
      <c r="L221" s="40"/>
      <c r="M221" s="202"/>
      <c r="N221" s="203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123</v>
      </c>
      <c r="AU221" s="18" t="s">
        <v>78</v>
      </c>
    </row>
    <row r="222" spans="1:65" s="13" customFormat="1" ht="20.399999999999999">
      <c r="B222" s="218"/>
      <c r="C222" s="219"/>
      <c r="D222" s="200" t="s">
        <v>327</v>
      </c>
      <c r="E222" s="220" t="s">
        <v>18</v>
      </c>
      <c r="F222" s="221" t="s">
        <v>459</v>
      </c>
      <c r="G222" s="219"/>
      <c r="H222" s="222">
        <v>817.20899999999995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327</v>
      </c>
      <c r="AU222" s="228" t="s">
        <v>78</v>
      </c>
      <c r="AV222" s="13" t="s">
        <v>78</v>
      </c>
      <c r="AW222" s="13" t="s">
        <v>31</v>
      </c>
      <c r="AX222" s="13" t="s">
        <v>6</v>
      </c>
      <c r="AY222" s="228" t="s">
        <v>115</v>
      </c>
    </row>
    <row r="223" spans="1:65" s="14" customFormat="1" ht="10.199999999999999">
      <c r="B223" s="229"/>
      <c r="C223" s="230"/>
      <c r="D223" s="200" t="s">
        <v>327</v>
      </c>
      <c r="E223" s="231" t="s">
        <v>18</v>
      </c>
      <c r="F223" s="232" t="s">
        <v>329</v>
      </c>
      <c r="G223" s="230"/>
      <c r="H223" s="233">
        <v>817.20899999999995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327</v>
      </c>
      <c r="AU223" s="239" t="s">
        <v>78</v>
      </c>
      <c r="AV223" s="14" t="s">
        <v>122</v>
      </c>
      <c r="AW223" s="14" t="s">
        <v>31</v>
      </c>
      <c r="AX223" s="14" t="s">
        <v>76</v>
      </c>
      <c r="AY223" s="239" t="s">
        <v>115</v>
      </c>
    </row>
    <row r="224" spans="1:65" s="2" customFormat="1" ht="21.6" customHeight="1">
      <c r="A224" s="35"/>
      <c r="B224" s="36"/>
      <c r="C224" s="206" t="s">
        <v>210</v>
      </c>
      <c r="D224" s="206" t="s">
        <v>193</v>
      </c>
      <c r="E224" s="207" t="s">
        <v>460</v>
      </c>
      <c r="F224" s="208" t="s">
        <v>461</v>
      </c>
      <c r="G224" s="209" t="s">
        <v>340</v>
      </c>
      <c r="H224" s="210">
        <v>352</v>
      </c>
      <c r="I224" s="211"/>
      <c r="J224" s="210">
        <f>ROUND(I224*H224,15)</f>
        <v>0</v>
      </c>
      <c r="K224" s="208" t="s">
        <v>120</v>
      </c>
      <c r="L224" s="40"/>
      <c r="M224" s="212" t="s">
        <v>18</v>
      </c>
      <c r="N224" s="213" t="s">
        <v>40</v>
      </c>
      <c r="O224" s="65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7" t="s">
        <v>122</v>
      </c>
      <c r="AT224" s="197" t="s">
        <v>193</v>
      </c>
      <c r="AU224" s="197" t="s">
        <v>78</v>
      </c>
      <c r="AY224" s="18" t="s">
        <v>115</v>
      </c>
      <c r="BE224" s="198">
        <f>IF(N224="základní",J224,0)</f>
        <v>0</v>
      </c>
      <c r="BF224" s="198">
        <f>IF(N224="snížená",J224,0)</f>
        <v>0</v>
      </c>
      <c r="BG224" s="198">
        <f>IF(N224="zákl. přenesená",J224,0)</f>
        <v>0</v>
      </c>
      <c r="BH224" s="198">
        <f>IF(N224="sníž. přenesená",J224,0)</f>
        <v>0</v>
      </c>
      <c r="BI224" s="198">
        <f>IF(N224="nulová",J224,0)</f>
        <v>0</v>
      </c>
      <c r="BJ224" s="18" t="s">
        <v>76</v>
      </c>
      <c r="BK224" s="199">
        <f>ROUND(I224*H224,15)</f>
        <v>0</v>
      </c>
      <c r="BL224" s="18" t="s">
        <v>122</v>
      </c>
      <c r="BM224" s="197" t="s">
        <v>304</v>
      </c>
    </row>
    <row r="225" spans="1:65" s="2" customFormat="1" ht="10.199999999999999">
      <c r="A225" s="35"/>
      <c r="B225" s="36"/>
      <c r="C225" s="37"/>
      <c r="D225" s="200" t="s">
        <v>123</v>
      </c>
      <c r="E225" s="37"/>
      <c r="F225" s="201" t="s">
        <v>461</v>
      </c>
      <c r="G225" s="37"/>
      <c r="H225" s="37"/>
      <c r="I225" s="109"/>
      <c r="J225" s="37"/>
      <c r="K225" s="37"/>
      <c r="L225" s="40"/>
      <c r="M225" s="202"/>
      <c r="N225" s="203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123</v>
      </c>
      <c r="AU225" s="18" t="s">
        <v>78</v>
      </c>
    </row>
    <row r="226" spans="1:65" s="13" customFormat="1" ht="10.199999999999999">
      <c r="B226" s="218"/>
      <c r="C226" s="219"/>
      <c r="D226" s="200" t="s">
        <v>327</v>
      </c>
      <c r="E226" s="220" t="s">
        <v>18</v>
      </c>
      <c r="F226" s="221" t="s">
        <v>462</v>
      </c>
      <c r="G226" s="219"/>
      <c r="H226" s="222">
        <v>352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327</v>
      </c>
      <c r="AU226" s="228" t="s">
        <v>78</v>
      </c>
      <c r="AV226" s="13" t="s">
        <v>78</v>
      </c>
      <c r="AW226" s="13" t="s">
        <v>31</v>
      </c>
      <c r="AX226" s="13" t="s">
        <v>6</v>
      </c>
      <c r="AY226" s="228" t="s">
        <v>115</v>
      </c>
    </row>
    <row r="227" spans="1:65" s="14" customFormat="1" ht="10.199999999999999">
      <c r="B227" s="229"/>
      <c r="C227" s="230"/>
      <c r="D227" s="200" t="s">
        <v>327</v>
      </c>
      <c r="E227" s="231" t="s">
        <v>18</v>
      </c>
      <c r="F227" s="232" t="s">
        <v>329</v>
      </c>
      <c r="G227" s="230"/>
      <c r="H227" s="233">
        <v>352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327</v>
      </c>
      <c r="AU227" s="239" t="s">
        <v>78</v>
      </c>
      <c r="AV227" s="14" t="s">
        <v>122</v>
      </c>
      <c r="AW227" s="14" t="s">
        <v>31</v>
      </c>
      <c r="AX227" s="14" t="s">
        <v>76</v>
      </c>
      <c r="AY227" s="239" t="s">
        <v>115</v>
      </c>
    </row>
    <row r="228" spans="1:65" s="2" customFormat="1" ht="14.4" customHeight="1">
      <c r="A228" s="35"/>
      <c r="B228" s="36"/>
      <c r="C228" s="206" t="s">
        <v>305</v>
      </c>
      <c r="D228" s="206" t="s">
        <v>193</v>
      </c>
      <c r="E228" s="207" t="s">
        <v>463</v>
      </c>
      <c r="F228" s="208" t="s">
        <v>464</v>
      </c>
      <c r="G228" s="209" t="s">
        <v>317</v>
      </c>
      <c r="H228" s="210">
        <v>0.313</v>
      </c>
      <c r="I228" s="211"/>
      <c r="J228" s="210">
        <f>ROUND(I228*H228,15)</f>
        <v>0</v>
      </c>
      <c r="K228" s="208" t="s">
        <v>120</v>
      </c>
      <c r="L228" s="40"/>
      <c r="M228" s="212" t="s">
        <v>18</v>
      </c>
      <c r="N228" s="213" t="s">
        <v>40</v>
      </c>
      <c r="O228" s="65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7" t="s">
        <v>122</v>
      </c>
      <c r="AT228" s="197" t="s">
        <v>193</v>
      </c>
      <c r="AU228" s="197" t="s">
        <v>78</v>
      </c>
      <c r="AY228" s="18" t="s">
        <v>115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8" t="s">
        <v>76</v>
      </c>
      <c r="BK228" s="199">
        <f>ROUND(I228*H228,15)</f>
        <v>0</v>
      </c>
      <c r="BL228" s="18" t="s">
        <v>122</v>
      </c>
      <c r="BM228" s="197" t="s">
        <v>308</v>
      </c>
    </row>
    <row r="229" spans="1:65" s="2" customFormat="1" ht="10.199999999999999">
      <c r="A229" s="35"/>
      <c r="B229" s="36"/>
      <c r="C229" s="37"/>
      <c r="D229" s="200" t="s">
        <v>123</v>
      </c>
      <c r="E229" s="37"/>
      <c r="F229" s="201" t="s">
        <v>464</v>
      </c>
      <c r="G229" s="37"/>
      <c r="H229" s="37"/>
      <c r="I229" s="109"/>
      <c r="J229" s="37"/>
      <c r="K229" s="37"/>
      <c r="L229" s="40"/>
      <c r="M229" s="202"/>
      <c r="N229" s="203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123</v>
      </c>
      <c r="AU229" s="18" t="s">
        <v>78</v>
      </c>
    </row>
    <row r="230" spans="1:65" s="13" customFormat="1" ht="20.399999999999999">
      <c r="B230" s="218"/>
      <c r="C230" s="219"/>
      <c r="D230" s="200" t="s">
        <v>327</v>
      </c>
      <c r="E230" s="220" t="s">
        <v>18</v>
      </c>
      <c r="F230" s="221" t="s">
        <v>453</v>
      </c>
      <c r="G230" s="219"/>
      <c r="H230" s="222">
        <v>0.313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327</v>
      </c>
      <c r="AU230" s="228" t="s">
        <v>78</v>
      </c>
      <c r="AV230" s="13" t="s">
        <v>78</v>
      </c>
      <c r="AW230" s="13" t="s">
        <v>31</v>
      </c>
      <c r="AX230" s="13" t="s">
        <v>6</v>
      </c>
      <c r="AY230" s="228" t="s">
        <v>115</v>
      </c>
    </row>
    <row r="231" spans="1:65" s="14" customFormat="1" ht="10.199999999999999">
      <c r="B231" s="229"/>
      <c r="C231" s="230"/>
      <c r="D231" s="200" t="s">
        <v>327</v>
      </c>
      <c r="E231" s="231" t="s">
        <v>18</v>
      </c>
      <c r="F231" s="232" t="s">
        <v>329</v>
      </c>
      <c r="G231" s="230"/>
      <c r="H231" s="233">
        <v>0.313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327</v>
      </c>
      <c r="AU231" s="239" t="s">
        <v>78</v>
      </c>
      <c r="AV231" s="14" t="s">
        <v>122</v>
      </c>
      <c r="AW231" s="14" t="s">
        <v>31</v>
      </c>
      <c r="AX231" s="14" t="s">
        <v>76</v>
      </c>
      <c r="AY231" s="239" t="s">
        <v>115</v>
      </c>
    </row>
    <row r="232" spans="1:65" s="2" customFormat="1" ht="14.4" customHeight="1">
      <c r="A232" s="35"/>
      <c r="B232" s="36"/>
      <c r="C232" s="206" t="s">
        <v>214</v>
      </c>
      <c r="D232" s="206" t="s">
        <v>193</v>
      </c>
      <c r="E232" s="207" t="s">
        <v>465</v>
      </c>
      <c r="F232" s="208" t="s">
        <v>466</v>
      </c>
      <c r="G232" s="209" t="s">
        <v>126</v>
      </c>
      <c r="H232" s="210">
        <v>250</v>
      </c>
      <c r="I232" s="211"/>
      <c r="J232" s="210">
        <f>ROUND(I232*H232,15)</f>
        <v>0</v>
      </c>
      <c r="K232" s="208" t="s">
        <v>120</v>
      </c>
      <c r="L232" s="40"/>
      <c r="M232" s="212" t="s">
        <v>18</v>
      </c>
      <c r="N232" s="213" t="s">
        <v>40</v>
      </c>
      <c r="O232" s="65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97" t="s">
        <v>122</v>
      </c>
      <c r="AT232" s="197" t="s">
        <v>193</v>
      </c>
      <c r="AU232" s="197" t="s">
        <v>78</v>
      </c>
      <c r="AY232" s="18" t="s">
        <v>115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8" t="s">
        <v>76</v>
      </c>
      <c r="BK232" s="199">
        <f>ROUND(I232*H232,15)</f>
        <v>0</v>
      </c>
      <c r="BL232" s="18" t="s">
        <v>122</v>
      </c>
      <c r="BM232" s="197" t="s">
        <v>467</v>
      </c>
    </row>
    <row r="233" spans="1:65" s="2" customFormat="1" ht="10.199999999999999">
      <c r="A233" s="35"/>
      <c r="B233" s="36"/>
      <c r="C233" s="37"/>
      <c r="D233" s="200" t="s">
        <v>123</v>
      </c>
      <c r="E233" s="37"/>
      <c r="F233" s="201" t="s">
        <v>466</v>
      </c>
      <c r="G233" s="37"/>
      <c r="H233" s="37"/>
      <c r="I233" s="109"/>
      <c r="J233" s="37"/>
      <c r="K233" s="37"/>
      <c r="L233" s="40"/>
      <c r="M233" s="202"/>
      <c r="N233" s="203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123</v>
      </c>
      <c r="AU233" s="18" t="s">
        <v>78</v>
      </c>
    </row>
    <row r="234" spans="1:65" s="13" customFormat="1" ht="10.199999999999999">
      <c r="B234" s="218"/>
      <c r="C234" s="219"/>
      <c r="D234" s="200" t="s">
        <v>327</v>
      </c>
      <c r="E234" s="220" t="s">
        <v>18</v>
      </c>
      <c r="F234" s="221" t="s">
        <v>456</v>
      </c>
      <c r="G234" s="219"/>
      <c r="H234" s="222">
        <v>250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327</v>
      </c>
      <c r="AU234" s="228" t="s">
        <v>78</v>
      </c>
      <c r="AV234" s="13" t="s">
        <v>78</v>
      </c>
      <c r="AW234" s="13" t="s">
        <v>31</v>
      </c>
      <c r="AX234" s="13" t="s">
        <v>6</v>
      </c>
      <c r="AY234" s="228" t="s">
        <v>115</v>
      </c>
    </row>
    <row r="235" spans="1:65" s="14" customFormat="1" ht="10.199999999999999">
      <c r="B235" s="229"/>
      <c r="C235" s="230"/>
      <c r="D235" s="200" t="s">
        <v>327</v>
      </c>
      <c r="E235" s="231" t="s">
        <v>18</v>
      </c>
      <c r="F235" s="232" t="s">
        <v>329</v>
      </c>
      <c r="G235" s="230"/>
      <c r="H235" s="233">
        <v>250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327</v>
      </c>
      <c r="AU235" s="239" t="s">
        <v>78</v>
      </c>
      <c r="AV235" s="14" t="s">
        <v>122</v>
      </c>
      <c r="AW235" s="14" t="s">
        <v>31</v>
      </c>
      <c r="AX235" s="14" t="s">
        <v>76</v>
      </c>
      <c r="AY235" s="239" t="s">
        <v>115</v>
      </c>
    </row>
    <row r="236" spans="1:65" s="2" customFormat="1" ht="32.4" customHeight="1">
      <c r="A236" s="35"/>
      <c r="B236" s="36"/>
      <c r="C236" s="206" t="s">
        <v>310</v>
      </c>
      <c r="D236" s="206" t="s">
        <v>193</v>
      </c>
      <c r="E236" s="207" t="s">
        <v>468</v>
      </c>
      <c r="F236" s="208" t="s">
        <v>469</v>
      </c>
      <c r="G236" s="209" t="s">
        <v>119</v>
      </c>
      <c r="H236" s="210">
        <v>17</v>
      </c>
      <c r="I236" s="211"/>
      <c r="J236" s="210">
        <f>ROUND(I236*H236,15)</f>
        <v>0</v>
      </c>
      <c r="K236" s="208" t="s">
        <v>120</v>
      </c>
      <c r="L236" s="40"/>
      <c r="M236" s="212" t="s">
        <v>18</v>
      </c>
      <c r="N236" s="213" t="s">
        <v>40</v>
      </c>
      <c r="O236" s="65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97" t="s">
        <v>122</v>
      </c>
      <c r="AT236" s="197" t="s">
        <v>193</v>
      </c>
      <c r="AU236" s="197" t="s">
        <v>78</v>
      </c>
      <c r="AY236" s="18" t="s">
        <v>115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8" t="s">
        <v>76</v>
      </c>
      <c r="BK236" s="199">
        <f>ROUND(I236*H236,15)</f>
        <v>0</v>
      </c>
      <c r="BL236" s="18" t="s">
        <v>122</v>
      </c>
      <c r="BM236" s="197" t="s">
        <v>314</v>
      </c>
    </row>
    <row r="237" spans="1:65" s="2" customFormat="1" ht="19.2">
      <c r="A237" s="35"/>
      <c r="B237" s="36"/>
      <c r="C237" s="37"/>
      <c r="D237" s="200" t="s">
        <v>123</v>
      </c>
      <c r="E237" s="37"/>
      <c r="F237" s="201" t="s">
        <v>469</v>
      </c>
      <c r="G237" s="37"/>
      <c r="H237" s="37"/>
      <c r="I237" s="109"/>
      <c r="J237" s="37"/>
      <c r="K237" s="37"/>
      <c r="L237" s="40"/>
      <c r="M237" s="202"/>
      <c r="N237" s="203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123</v>
      </c>
      <c r="AU237" s="18" t="s">
        <v>78</v>
      </c>
    </row>
    <row r="238" spans="1:65" s="13" customFormat="1" ht="10.199999999999999">
      <c r="B238" s="218"/>
      <c r="C238" s="219"/>
      <c r="D238" s="200" t="s">
        <v>327</v>
      </c>
      <c r="E238" s="220" t="s">
        <v>18</v>
      </c>
      <c r="F238" s="221" t="s">
        <v>470</v>
      </c>
      <c r="G238" s="219"/>
      <c r="H238" s="222">
        <v>17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327</v>
      </c>
      <c r="AU238" s="228" t="s">
        <v>78</v>
      </c>
      <c r="AV238" s="13" t="s">
        <v>78</v>
      </c>
      <c r="AW238" s="13" t="s">
        <v>31</v>
      </c>
      <c r="AX238" s="13" t="s">
        <v>6</v>
      </c>
      <c r="AY238" s="228" t="s">
        <v>115</v>
      </c>
    </row>
    <row r="239" spans="1:65" s="14" customFormat="1" ht="10.199999999999999">
      <c r="B239" s="229"/>
      <c r="C239" s="230"/>
      <c r="D239" s="200" t="s">
        <v>327</v>
      </c>
      <c r="E239" s="231" t="s">
        <v>18</v>
      </c>
      <c r="F239" s="232" t="s">
        <v>329</v>
      </c>
      <c r="G239" s="230"/>
      <c r="H239" s="233">
        <v>17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327</v>
      </c>
      <c r="AU239" s="239" t="s">
        <v>78</v>
      </c>
      <c r="AV239" s="14" t="s">
        <v>122</v>
      </c>
      <c r="AW239" s="14" t="s">
        <v>31</v>
      </c>
      <c r="AX239" s="14" t="s">
        <v>76</v>
      </c>
      <c r="AY239" s="239" t="s">
        <v>115</v>
      </c>
    </row>
    <row r="240" spans="1:65" s="2" customFormat="1" ht="32.4" customHeight="1">
      <c r="A240" s="35"/>
      <c r="B240" s="36"/>
      <c r="C240" s="206" t="s">
        <v>217</v>
      </c>
      <c r="D240" s="206" t="s">
        <v>193</v>
      </c>
      <c r="E240" s="207" t="s">
        <v>471</v>
      </c>
      <c r="F240" s="208" t="s">
        <v>472</v>
      </c>
      <c r="G240" s="209" t="s">
        <v>119</v>
      </c>
      <c r="H240" s="210">
        <v>6</v>
      </c>
      <c r="I240" s="211"/>
      <c r="J240" s="210">
        <f>ROUND(I240*H240,15)</f>
        <v>0</v>
      </c>
      <c r="K240" s="208" t="s">
        <v>120</v>
      </c>
      <c r="L240" s="40"/>
      <c r="M240" s="212" t="s">
        <v>18</v>
      </c>
      <c r="N240" s="213" t="s">
        <v>40</v>
      </c>
      <c r="O240" s="65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7" t="s">
        <v>122</v>
      </c>
      <c r="AT240" s="197" t="s">
        <v>193</v>
      </c>
      <c r="AU240" s="197" t="s">
        <v>78</v>
      </c>
      <c r="AY240" s="18" t="s">
        <v>115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8" t="s">
        <v>76</v>
      </c>
      <c r="BK240" s="199">
        <f>ROUND(I240*H240,15)</f>
        <v>0</v>
      </c>
      <c r="BL240" s="18" t="s">
        <v>122</v>
      </c>
      <c r="BM240" s="197" t="s">
        <v>319</v>
      </c>
    </row>
    <row r="241" spans="1:65" s="2" customFormat="1" ht="28.8">
      <c r="A241" s="35"/>
      <c r="B241" s="36"/>
      <c r="C241" s="37"/>
      <c r="D241" s="200" t="s">
        <v>123</v>
      </c>
      <c r="E241" s="37"/>
      <c r="F241" s="201" t="s">
        <v>472</v>
      </c>
      <c r="G241" s="37"/>
      <c r="H241" s="37"/>
      <c r="I241" s="109"/>
      <c r="J241" s="37"/>
      <c r="K241" s="37"/>
      <c r="L241" s="40"/>
      <c r="M241" s="202"/>
      <c r="N241" s="203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123</v>
      </c>
      <c r="AU241" s="18" t="s">
        <v>78</v>
      </c>
    </row>
    <row r="242" spans="1:65" s="13" customFormat="1" ht="10.199999999999999">
      <c r="B242" s="218"/>
      <c r="C242" s="219"/>
      <c r="D242" s="200" t="s">
        <v>327</v>
      </c>
      <c r="E242" s="220" t="s">
        <v>18</v>
      </c>
      <c r="F242" s="221" t="s">
        <v>130</v>
      </c>
      <c r="G242" s="219"/>
      <c r="H242" s="222">
        <v>6</v>
      </c>
      <c r="I242" s="223"/>
      <c r="J242" s="219"/>
      <c r="K242" s="219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327</v>
      </c>
      <c r="AU242" s="228" t="s">
        <v>78</v>
      </c>
      <c r="AV242" s="13" t="s">
        <v>78</v>
      </c>
      <c r="AW242" s="13" t="s">
        <v>31</v>
      </c>
      <c r="AX242" s="13" t="s">
        <v>6</v>
      </c>
      <c r="AY242" s="228" t="s">
        <v>115</v>
      </c>
    </row>
    <row r="243" spans="1:65" s="14" customFormat="1" ht="10.199999999999999">
      <c r="B243" s="229"/>
      <c r="C243" s="230"/>
      <c r="D243" s="200" t="s">
        <v>327</v>
      </c>
      <c r="E243" s="231" t="s">
        <v>18</v>
      </c>
      <c r="F243" s="232" t="s">
        <v>329</v>
      </c>
      <c r="G243" s="230"/>
      <c r="H243" s="233">
        <v>6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327</v>
      </c>
      <c r="AU243" s="239" t="s">
        <v>78</v>
      </c>
      <c r="AV243" s="14" t="s">
        <v>122</v>
      </c>
      <c r="AW243" s="14" t="s">
        <v>31</v>
      </c>
      <c r="AX243" s="14" t="s">
        <v>76</v>
      </c>
      <c r="AY243" s="239" t="s">
        <v>115</v>
      </c>
    </row>
    <row r="244" spans="1:65" s="2" customFormat="1" ht="32.4" customHeight="1">
      <c r="A244" s="35"/>
      <c r="B244" s="36"/>
      <c r="C244" s="206" t="s">
        <v>473</v>
      </c>
      <c r="D244" s="206" t="s">
        <v>193</v>
      </c>
      <c r="E244" s="207" t="s">
        <v>474</v>
      </c>
      <c r="F244" s="208" t="s">
        <v>475</v>
      </c>
      <c r="G244" s="209" t="s">
        <v>119</v>
      </c>
      <c r="H244" s="210">
        <v>194</v>
      </c>
      <c r="I244" s="211"/>
      <c r="J244" s="210">
        <f>ROUND(I244*H244,15)</f>
        <v>0</v>
      </c>
      <c r="K244" s="208" t="s">
        <v>120</v>
      </c>
      <c r="L244" s="40"/>
      <c r="M244" s="212" t="s">
        <v>18</v>
      </c>
      <c r="N244" s="213" t="s">
        <v>40</v>
      </c>
      <c r="O244" s="65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7" t="s">
        <v>122</v>
      </c>
      <c r="AT244" s="197" t="s">
        <v>193</v>
      </c>
      <c r="AU244" s="197" t="s">
        <v>78</v>
      </c>
      <c r="AY244" s="18" t="s">
        <v>115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8" t="s">
        <v>76</v>
      </c>
      <c r="BK244" s="199">
        <f>ROUND(I244*H244,15)</f>
        <v>0</v>
      </c>
      <c r="BL244" s="18" t="s">
        <v>122</v>
      </c>
      <c r="BM244" s="197" t="s">
        <v>476</v>
      </c>
    </row>
    <row r="245" spans="1:65" s="2" customFormat="1" ht="19.2">
      <c r="A245" s="35"/>
      <c r="B245" s="36"/>
      <c r="C245" s="37"/>
      <c r="D245" s="200" t="s">
        <v>123</v>
      </c>
      <c r="E245" s="37"/>
      <c r="F245" s="201" t="s">
        <v>475</v>
      </c>
      <c r="G245" s="37"/>
      <c r="H245" s="37"/>
      <c r="I245" s="109"/>
      <c r="J245" s="37"/>
      <c r="K245" s="37"/>
      <c r="L245" s="40"/>
      <c r="M245" s="202"/>
      <c r="N245" s="203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123</v>
      </c>
      <c r="AU245" s="18" t="s">
        <v>78</v>
      </c>
    </row>
    <row r="246" spans="1:65" s="2" customFormat="1" ht="21.6" customHeight="1">
      <c r="A246" s="35"/>
      <c r="B246" s="36"/>
      <c r="C246" s="206" t="s">
        <v>221</v>
      </c>
      <c r="D246" s="206" t="s">
        <v>193</v>
      </c>
      <c r="E246" s="207" t="s">
        <v>477</v>
      </c>
      <c r="F246" s="208" t="s">
        <v>478</v>
      </c>
      <c r="G246" s="209" t="s">
        <v>119</v>
      </c>
      <c r="H246" s="210">
        <v>194</v>
      </c>
      <c r="I246" s="211"/>
      <c r="J246" s="210">
        <f>ROUND(I246*H246,15)</f>
        <v>0</v>
      </c>
      <c r="K246" s="208" t="s">
        <v>120</v>
      </c>
      <c r="L246" s="40"/>
      <c r="M246" s="212" t="s">
        <v>18</v>
      </c>
      <c r="N246" s="213" t="s">
        <v>40</v>
      </c>
      <c r="O246" s="65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7" t="s">
        <v>122</v>
      </c>
      <c r="AT246" s="197" t="s">
        <v>193</v>
      </c>
      <c r="AU246" s="197" t="s">
        <v>78</v>
      </c>
      <c r="AY246" s="18" t="s">
        <v>115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8" t="s">
        <v>76</v>
      </c>
      <c r="BK246" s="199">
        <f>ROUND(I246*H246,15)</f>
        <v>0</v>
      </c>
      <c r="BL246" s="18" t="s">
        <v>122</v>
      </c>
      <c r="BM246" s="197" t="s">
        <v>479</v>
      </c>
    </row>
    <row r="247" spans="1:65" s="2" customFormat="1" ht="19.2">
      <c r="A247" s="35"/>
      <c r="B247" s="36"/>
      <c r="C247" s="37"/>
      <c r="D247" s="200" t="s">
        <v>123</v>
      </c>
      <c r="E247" s="37"/>
      <c r="F247" s="201" t="s">
        <v>478</v>
      </c>
      <c r="G247" s="37"/>
      <c r="H247" s="37"/>
      <c r="I247" s="109"/>
      <c r="J247" s="37"/>
      <c r="K247" s="37"/>
      <c r="L247" s="40"/>
      <c r="M247" s="202"/>
      <c r="N247" s="203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123</v>
      </c>
      <c r="AU247" s="18" t="s">
        <v>78</v>
      </c>
    </row>
    <row r="248" spans="1:65" s="2" customFormat="1" ht="32.4" customHeight="1">
      <c r="A248" s="35"/>
      <c r="B248" s="36"/>
      <c r="C248" s="206" t="s">
        <v>480</v>
      </c>
      <c r="D248" s="206" t="s">
        <v>193</v>
      </c>
      <c r="E248" s="207" t="s">
        <v>481</v>
      </c>
      <c r="F248" s="208" t="s">
        <v>482</v>
      </c>
      <c r="G248" s="209" t="s">
        <v>119</v>
      </c>
      <c r="H248" s="210">
        <v>217</v>
      </c>
      <c r="I248" s="211"/>
      <c r="J248" s="210">
        <f>ROUND(I248*H248,15)</f>
        <v>0</v>
      </c>
      <c r="K248" s="208" t="s">
        <v>120</v>
      </c>
      <c r="L248" s="40"/>
      <c r="M248" s="212" t="s">
        <v>18</v>
      </c>
      <c r="N248" s="213" t="s">
        <v>40</v>
      </c>
      <c r="O248" s="65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97" t="s">
        <v>122</v>
      </c>
      <c r="AT248" s="197" t="s">
        <v>193</v>
      </c>
      <c r="AU248" s="197" t="s">
        <v>78</v>
      </c>
      <c r="AY248" s="18" t="s">
        <v>115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18" t="s">
        <v>76</v>
      </c>
      <c r="BK248" s="199">
        <f>ROUND(I248*H248,15)</f>
        <v>0</v>
      </c>
      <c r="BL248" s="18" t="s">
        <v>122</v>
      </c>
      <c r="BM248" s="197" t="s">
        <v>483</v>
      </c>
    </row>
    <row r="249" spans="1:65" s="2" customFormat="1" ht="28.8">
      <c r="A249" s="35"/>
      <c r="B249" s="36"/>
      <c r="C249" s="37"/>
      <c r="D249" s="200" t="s">
        <v>123</v>
      </c>
      <c r="E249" s="37"/>
      <c r="F249" s="201" t="s">
        <v>482</v>
      </c>
      <c r="G249" s="37"/>
      <c r="H249" s="37"/>
      <c r="I249" s="109"/>
      <c r="J249" s="37"/>
      <c r="K249" s="37"/>
      <c r="L249" s="40"/>
      <c r="M249" s="202"/>
      <c r="N249" s="203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123</v>
      </c>
      <c r="AU249" s="18" t="s">
        <v>78</v>
      </c>
    </row>
    <row r="250" spans="1:65" s="2" customFormat="1" ht="14.4" customHeight="1">
      <c r="A250" s="35"/>
      <c r="B250" s="36"/>
      <c r="C250" s="206" t="s">
        <v>224</v>
      </c>
      <c r="D250" s="206" t="s">
        <v>193</v>
      </c>
      <c r="E250" s="207" t="s">
        <v>484</v>
      </c>
      <c r="F250" s="208" t="s">
        <v>485</v>
      </c>
      <c r="G250" s="209" t="s">
        <v>119</v>
      </c>
      <c r="H250" s="210">
        <v>29</v>
      </c>
      <c r="I250" s="211"/>
      <c r="J250" s="210">
        <f>ROUND(I250*H250,15)</f>
        <v>0</v>
      </c>
      <c r="K250" s="208" t="s">
        <v>120</v>
      </c>
      <c r="L250" s="40"/>
      <c r="M250" s="212" t="s">
        <v>18</v>
      </c>
      <c r="N250" s="213" t="s">
        <v>40</v>
      </c>
      <c r="O250" s="65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7" t="s">
        <v>122</v>
      </c>
      <c r="AT250" s="197" t="s">
        <v>193</v>
      </c>
      <c r="AU250" s="197" t="s">
        <v>78</v>
      </c>
      <c r="AY250" s="18" t="s">
        <v>115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8" t="s">
        <v>76</v>
      </c>
      <c r="BK250" s="199">
        <f>ROUND(I250*H250,15)</f>
        <v>0</v>
      </c>
      <c r="BL250" s="18" t="s">
        <v>122</v>
      </c>
      <c r="BM250" s="197" t="s">
        <v>486</v>
      </c>
    </row>
    <row r="251" spans="1:65" s="2" customFormat="1" ht="10.199999999999999">
      <c r="A251" s="35"/>
      <c r="B251" s="36"/>
      <c r="C251" s="37"/>
      <c r="D251" s="200" t="s">
        <v>123</v>
      </c>
      <c r="E251" s="37"/>
      <c r="F251" s="201" t="s">
        <v>485</v>
      </c>
      <c r="G251" s="37"/>
      <c r="H251" s="37"/>
      <c r="I251" s="109"/>
      <c r="J251" s="37"/>
      <c r="K251" s="37"/>
      <c r="L251" s="40"/>
      <c r="M251" s="202"/>
      <c r="N251" s="203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123</v>
      </c>
      <c r="AU251" s="18" t="s">
        <v>78</v>
      </c>
    </row>
    <row r="252" spans="1:65" s="2" customFormat="1" ht="14.4" customHeight="1">
      <c r="A252" s="35"/>
      <c r="B252" s="36"/>
      <c r="C252" s="206" t="s">
        <v>487</v>
      </c>
      <c r="D252" s="206" t="s">
        <v>193</v>
      </c>
      <c r="E252" s="207" t="s">
        <v>488</v>
      </c>
      <c r="F252" s="208" t="s">
        <v>489</v>
      </c>
      <c r="G252" s="209" t="s">
        <v>119</v>
      </c>
      <c r="H252" s="210">
        <v>30</v>
      </c>
      <c r="I252" s="211"/>
      <c r="J252" s="210">
        <f>ROUND(I252*H252,15)</f>
        <v>0</v>
      </c>
      <c r="K252" s="208" t="s">
        <v>120</v>
      </c>
      <c r="L252" s="40"/>
      <c r="M252" s="212" t="s">
        <v>18</v>
      </c>
      <c r="N252" s="213" t="s">
        <v>40</v>
      </c>
      <c r="O252" s="65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97" t="s">
        <v>122</v>
      </c>
      <c r="AT252" s="197" t="s">
        <v>193</v>
      </c>
      <c r="AU252" s="197" t="s">
        <v>78</v>
      </c>
      <c r="AY252" s="18" t="s">
        <v>115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8" t="s">
        <v>76</v>
      </c>
      <c r="BK252" s="199">
        <f>ROUND(I252*H252,15)</f>
        <v>0</v>
      </c>
      <c r="BL252" s="18" t="s">
        <v>122</v>
      </c>
      <c r="BM252" s="197" t="s">
        <v>490</v>
      </c>
    </row>
    <row r="253" spans="1:65" s="2" customFormat="1" ht="10.199999999999999">
      <c r="A253" s="35"/>
      <c r="B253" s="36"/>
      <c r="C253" s="37"/>
      <c r="D253" s="200" t="s">
        <v>123</v>
      </c>
      <c r="E253" s="37"/>
      <c r="F253" s="201" t="s">
        <v>489</v>
      </c>
      <c r="G253" s="37"/>
      <c r="H253" s="37"/>
      <c r="I253" s="109"/>
      <c r="J253" s="37"/>
      <c r="K253" s="37"/>
      <c r="L253" s="40"/>
      <c r="M253" s="202"/>
      <c r="N253" s="203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123</v>
      </c>
      <c r="AU253" s="18" t="s">
        <v>78</v>
      </c>
    </row>
    <row r="254" spans="1:65" s="2" customFormat="1" ht="21.6" customHeight="1">
      <c r="A254" s="35"/>
      <c r="B254" s="36"/>
      <c r="C254" s="206" t="s">
        <v>228</v>
      </c>
      <c r="D254" s="206" t="s">
        <v>193</v>
      </c>
      <c r="E254" s="207" t="s">
        <v>491</v>
      </c>
      <c r="F254" s="208" t="s">
        <v>492</v>
      </c>
      <c r="G254" s="209" t="s">
        <v>493</v>
      </c>
      <c r="H254" s="210">
        <v>178</v>
      </c>
      <c r="I254" s="211"/>
      <c r="J254" s="210">
        <f>ROUND(I254*H254,15)</f>
        <v>0</v>
      </c>
      <c r="K254" s="208" t="s">
        <v>120</v>
      </c>
      <c r="L254" s="40"/>
      <c r="M254" s="212" t="s">
        <v>18</v>
      </c>
      <c r="N254" s="213" t="s">
        <v>40</v>
      </c>
      <c r="O254" s="65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97" t="s">
        <v>122</v>
      </c>
      <c r="AT254" s="197" t="s">
        <v>193</v>
      </c>
      <c r="AU254" s="197" t="s">
        <v>78</v>
      </c>
      <c r="AY254" s="18" t="s">
        <v>115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18" t="s">
        <v>76</v>
      </c>
      <c r="BK254" s="199">
        <f>ROUND(I254*H254,15)</f>
        <v>0</v>
      </c>
      <c r="BL254" s="18" t="s">
        <v>122</v>
      </c>
      <c r="BM254" s="197" t="s">
        <v>494</v>
      </c>
    </row>
    <row r="255" spans="1:65" s="2" customFormat="1" ht="19.2">
      <c r="A255" s="35"/>
      <c r="B255" s="36"/>
      <c r="C255" s="37"/>
      <c r="D255" s="200" t="s">
        <v>123</v>
      </c>
      <c r="E255" s="37"/>
      <c r="F255" s="201" t="s">
        <v>492</v>
      </c>
      <c r="G255" s="37"/>
      <c r="H255" s="37"/>
      <c r="I255" s="109"/>
      <c r="J255" s="37"/>
      <c r="K255" s="37"/>
      <c r="L255" s="40"/>
      <c r="M255" s="202"/>
      <c r="N255" s="203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123</v>
      </c>
      <c r="AU255" s="18" t="s">
        <v>78</v>
      </c>
    </row>
    <row r="256" spans="1:65" s="2" customFormat="1" ht="21.6" customHeight="1">
      <c r="A256" s="35"/>
      <c r="B256" s="36"/>
      <c r="C256" s="206" t="s">
        <v>495</v>
      </c>
      <c r="D256" s="206" t="s">
        <v>193</v>
      </c>
      <c r="E256" s="207" t="s">
        <v>496</v>
      </c>
      <c r="F256" s="208" t="s">
        <v>497</v>
      </c>
      <c r="G256" s="209" t="s">
        <v>317</v>
      </c>
      <c r="H256" s="210">
        <v>0.17699999999999999</v>
      </c>
      <c r="I256" s="211"/>
      <c r="J256" s="210">
        <f>ROUND(I256*H256,15)</f>
        <v>0</v>
      </c>
      <c r="K256" s="208" t="s">
        <v>120</v>
      </c>
      <c r="L256" s="40"/>
      <c r="M256" s="212" t="s">
        <v>18</v>
      </c>
      <c r="N256" s="213" t="s">
        <v>40</v>
      </c>
      <c r="O256" s="65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7" t="s">
        <v>122</v>
      </c>
      <c r="AT256" s="197" t="s">
        <v>193</v>
      </c>
      <c r="AU256" s="197" t="s">
        <v>78</v>
      </c>
      <c r="AY256" s="18" t="s">
        <v>115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8" t="s">
        <v>76</v>
      </c>
      <c r="BK256" s="199">
        <f>ROUND(I256*H256,15)</f>
        <v>0</v>
      </c>
      <c r="BL256" s="18" t="s">
        <v>122</v>
      </c>
      <c r="BM256" s="197" t="s">
        <v>498</v>
      </c>
    </row>
    <row r="257" spans="1:65" s="2" customFormat="1" ht="19.2">
      <c r="A257" s="35"/>
      <c r="B257" s="36"/>
      <c r="C257" s="37"/>
      <c r="D257" s="200" t="s">
        <v>123</v>
      </c>
      <c r="E257" s="37"/>
      <c r="F257" s="201" t="s">
        <v>497</v>
      </c>
      <c r="G257" s="37"/>
      <c r="H257" s="37"/>
      <c r="I257" s="109"/>
      <c r="J257" s="37"/>
      <c r="K257" s="37"/>
      <c r="L257" s="40"/>
      <c r="M257" s="202"/>
      <c r="N257" s="203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123</v>
      </c>
      <c r="AU257" s="18" t="s">
        <v>78</v>
      </c>
    </row>
    <row r="258" spans="1:65" s="2" customFormat="1" ht="21.6" customHeight="1">
      <c r="A258" s="35"/>
      <c r="B258" s="36"/>
      <c r="C258" s="206" t="s">
        <v>231</v>
      </c>
      <c r="D258" s="206" t="s">
        <v>193</v>
      </c>
      <c r="E258" s="207" t="s">
        <v>499</v>
      </c>
      <c r="F258" s="208" t="s">
        <v>500</v>
      </c>
      <c r="G258" s="209" t="s">
        <v>317</v>
      </c>
      <c r="H258" s="210">
        <v>6.3E-2</v>
      </c>
      <c r="I258" s="211"/>
      <c r="J258" s="210">
        <f>ROUND(I258*H258,15)</f>
        <v>0</v>
      </c>
      <c r="K258" s="208" t="s">
        <v>120</v>
      </c>
      <c r="L258" s="40"/>
      <c r="M258" s="212" t="s">
        <v>18</v>
      </c>
      <c r="N258" s="213" t="s">
        <v>40</v>
      </c>
      <c r="O258" s="65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97" t="s">
        <v>122</v>
      </c>
      <c r="AT258" s="197" t="s">
        <v>193</v>
      </c>
      <c r="AU258" s="197" t="s">
        <v>78</v>
      </c>
      <c r="AY258" s="18" t="s">
        <v>115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18" t="s">
        <v>76</v>
      </c>
      <c r="BK258" s="199">
        <f>ROUND(I258*H258,15)</f>
        <v>0</v>
      </c>
      <c r="BL258" s="18" t="s">
        <v>122</v>
      </c>
      <c r="BM258" s="197" t="s">
        <v>501</v>
      </c>
    </row>
    <row r="259" spans="1:65" s="2" customFormat="1" ht="19.2">
      <c r="A259" s="35"/>
      <c r="B259" s="36"/>
      <c r="C259" s="37"/>
      <c r="D259" s="200" t="s">
        <v>123</v>
      </c>
      <c r="E259" s="37"/>
      <c r="F259" s="201" t="s">
        <v>500</v>
      </c>
      <c r="G259" s="37"/>
      <c r="H259" s="37"/>
      <c r="I259" s="109"/>
      <c r="J259" s="37"/>
      <c r="K259" s="37"/>
      <c r="L259" s="40"/>
      <c r="M259" s="202"/>
      <c r="N259" s="203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123</v>
      </c>
      <c r="AU259" s="18" t="s">
        <v>78</v>
      </c>
    </row>
    <row r="260" spans="1:65" s="2" customFormat="1" ht="21.6" customHeight="1">
      <c r="A260" s="35"/>
      <c r="B260" s="36"/>
      <c r="C260" s="206" t="s">
        <v>502</v>
      </c>
      <c r="D260" s="206" t="s">
        <v>193</v>
      </c>
      <c r="E260" s="207" t="s">
        <v>503</v>
      </c>
      <c r="F260" s="208" t="s">
        <v>504</v>
      </c>
      <c r="G260" s="209" t="s">
        <v>317</v>
      </c>
      <c r="H260" s="210">
        <v>0.114</v>
      </c>
      <c r="I260" s="211"/>
      <c r="J260" s="210">
        <f>ROUND(I260*H260,15)</f>
        <v>0</v>
      </c>
      <c r="K260" s="208" t="s">
        <v>120</v>
      </c>
      <c r="L260" s="40"/>
      <c r="M260" s="212" t="s">
        <v>18</v>
      </c>
      <c r="N260" s="213" t="s">
        <v>40</v>
      </c>
      <c r="O260" s="65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7" t="s">
        <v>122</v>
      </c>
      <c r="AT260" s="197" t="s">
        <v>193</v>
      </c>
      <c r="AU260" s="197" t="s">
        <v>78</v>
      </c>
      <c r="AY260" s="18" t="s">
        <v>115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8" t="s">
        <v>76</v>
      </c>
      <c r="BK260" s="199">
        <f>ROUND(I260*H260,15)</f>
        <v>0</v>
      </c>
      <c r="BL260" s="18" t="s">
        <v>122</v>
      </c>
      <c r="BM260" s="197" t="s">
        <v>505</v>
      </c>
    </row>
    <row r="261" spans="1:65" s="2" customFormat="1" ht="19.2">
      <c r="A261" s="35"/>
      <c r="B261" s="36"/>
      <c r="C261" s="37"/>
      <c r="D261" s="200" t="s">
        <v>123</v>
      </c>
      <c r="E261" s="37"/>
      <c r="F261" s="201" t="s">
        <v>504</v>
      </c>
      <c r="G261" s="37"/>
      <c r="H261" s="37"/>
      <c r="I261" s="109"/>
      <c r="J261" s="37"/>
      <c r="K261" s="37"/>
      <c r="L261" s="40"/>
      <c r="M261" s="202"/>
      <c r="N261" s="203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123</v>
      </c>
      <c r="AU261" s="18" t="s">
        <v>78</v>
      </c>
    </row>
    <row r="262" spans="1:65" s="2" customFormat="1" ht="14.4" customHeight="1">
      <c r="A262" s="35"/>
      <c r="B262" s="36"/>
      <c r="C262" s="206" t="s">
        <v>235</v>
      </c>
      <c r="D262" s="206" t="s">
        <v>193</v>
      </c>
      <c r="E262" s="207" t="s">
        <v>506</v>
      </c>
      <c r="F262" s="208" t="s">
        <v>507</v>
      </c>
      <c r="G262" s="209" t="s">
        <v>119</v>
      </c>
      <c r="H262" s="210">
        <v>14</v>
      </c>
      <c r="I262" s="211"/>
      <c r="J262" s="210">
        <f>ROUND(I262*H262,15)</f>
        <v>0</v>
      </c>
      <c r="K262" s="208" t="s">
        <v>120</v>
      </c>
      <c r="L262" s="40"/>
      <c r="M262" s="212" t="s">
        <v>18</v>
      </c>
      <c r="N262" s="213" t="s">
        <v>40</v>
      </c>
      <c r="O262" s="65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7" t="s">
        <v>122</v>
      </c>
      <c r="AT262" s="197" t="s">
        <v>193</v>
      </c>
      <c r="AU262" s="197" t="s">
        <v>78</v>
      </c>
      <c r="AY262" s="18" t="s">
        <v>115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8" t="s">
        <v>76</v>
      </c>
      <c r="BK262" s="199">
        <f>ROUND(I262*H262,15)</f>
        <v>0</v>
      </c>
      <c r="BL262" s="18" t="s">
        <v>122</v>
      </c>
      <c r="BM262" s="197" t="s">
        <v>508</v>
      </c>
    </row>
    <row r="263" spans="1:65" s="2" customFormat="1" ht="10.199999999999999">
      <c r="A263" s="35"/>
      <c r="B263" s="36"/>
      <c r="C263" s="37"/>
      <c r="D263" s="200" t="s">
        <v>123</v>
      </c>
      <c r="E263" s="37"/>
      <c r="F263" s="201" t="s">
        <v>507</v>
      </c>
      <c r="G263" s="37"/>
      <c r="H263" s="37"/>
      <c r="I263" s="109"/>
      <c r="J263" s="37"/>
      <c r="K263" s="37"/>
      <c r="L263" s="40"/>
      <c r="M263" s="202"/>
      <c r="N263" s="203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123</v>
      </c>
      <c r="AU263" s="18" t="s">
        <v>78</v>
      </c>
    </row>
    <row r="264" spans="1:65" s="2" customFormat="1" ht="14.4" customHeight="1">
      <c r="A264" s="35"/>
      <c r="B264" s="36"/>
      <c r="C264" s="206" t="s">
        <v>509</v>
      </c>
      <c r="D264" s="206" t="s">
        <v>193</v>
      </c>
      <c r="E264" s="207" t="s">
        <v>510</v>
      </c>
      <c r="F264" s="208" t="s">
        <v>511</v>
      </c>
      <c r="G264" s="209" t="s">
        <v>119</v>
      </c>
      <c r="H264" s="210">
        <v>6</v>
      </c>
      <c r="I264" s="211"/>
      <c r="J264" s="210">
        <f>ROUND(I264*H264,15)</f>
        <v>0</v>
      </c>
      <c r="K264" s="208" t="s">
        <v>120</v>
      </c>
      <c r="L264" s="40"/>
      <c r="M264" s="212" t="s">
        <v>18</v>
      </c>
      <c r="N264" s="213" t="s">
        <v>40</v>
      </c>
      <c r="O264" s="65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7" t="s">
        <v>122</v>
      </c>
      <c r="AT264" s="197" t="s">
        <v>193</v>
      </c>
      <c r="AU264" s="197" t="s">
        <v>78</v>
      </c>
      <c r="AY264" s="18" t="s">
        <v>115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8" t="s">
        <v>76</v>
      </c>
      <c r="BK264" s="199">
        <f>ROUND(I264*H264,15)</f>
        <v>0</v>
      </c>
      <c r="BL264" s="18" t="s">
        <v>122</v>
      </c>
      <c r="BM264" s="197" t="s">
        <v>512</v>
      </c>
    </row>
    <row r="265" spans="1:65" s="2" customFormat="1" ht="10.199999999999999">
      <c r="A265" s="35"/>
      <c r="B265" s="36"/>
      <c r="C265" s="37"/>
      <c r="D265" s="200" t="s">
        <v>123</v>
      </c>
      <c r="E265" s="37"/>
      <c r="F265" s="201" t="s">
        <v>511</v>
      </c>
      <c r="G265" s="37"/>
      <c r="H265" s="37"/>
      <c r="I265" s="109"/>
      <c r="J265" s="37"/>
      <c r="K265" s="37"/>
      <c r="L265" s="40"/>
      <c r="M265" s="202"/>
      <c r="N265" s="203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123</v>
      </c>
      <c r="AU265" s="18" t="s">
        <v>78</v>
      </c>
    </row>
    <row r="266" spans="1:65" s="2" customFormat="1" ht="21.6" customHeight="1">
      <c r="A266" s="35"/>
      <c r="B266" s="36"/>
      <c r="C266" s="206" t="s">
        <v>238</v>
      </c>
      <c r="D266" s="206" t="s">
        <v>193</v>
      </c>
      <c r="E266" s="207" t="s">
        <v>513</v>
      </c>
      <c r="F266" s="208" t="s">
        <v>514</v>
      </c>
      <c r="G266" s="209" t="s">
        <v>119</v>
      </c>
      <c r="H266" s="210">
        <v>62</v>
      </c>
      <c r="I266" s="211"/>
      <c r="J266" s="210">
        <f>ROUND(I266*H266,15)</f>
        <v>0</v>
      </c>
      <c r="K266" s="208" t="s">
        <v>120</v>
      </c>
      <c r="L266" s="40"/>
      <c r="M266" s="212" t="s">
        <v>18</v>
      </c>
      <c r="N266" s="213" t="s">
        <v>40</v>
      </c>
      <c r="O266" s="65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7" t="s">
        <v>122</v>
      </c>
      <c r="AT266" s="197" t="s">
        <v>193</v>
      </c>
      <c r="AU266" s="197" t="s">
        <v>78</v>
      </c>
      <c r="AY266" s="18" t="s">
        <v>115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8" t="s">
        <v>76</v>
      </c>
      <c r="BK266" s="199">
        <f>ROUND(I266*H266,15)</f>
        <v>0</v>
      </c>
      <c r="BL266" s="18" t="s">
        <v>122</v>
      </c>
      <c r="BM266" s="197" t="s">
        <v>515</v>
      </c>
    </row>
    <row r="267" spans="1:65" s="2" customFormat="1" ht="10.199999999999999">
      <c r="A267" s="35"/>
      <c r="B267" s="36"/>
      <c r="C267" s="37"/>
      <c r="D267" s="200" t="s">
        <v>123</v>
      </c>
      <c r="E267" s="37"/>
      <c r="F267" s="201" t="s">
        <v>514</v>
      </c>
      <c r="G267" s="37"/>
      <c r="H267" s="37"/>
      <c r="I267" s="109"/>
      <c r="J267" s="37"/>
      <c r="K267" s="37"/>
      <c r="L267" s="40"/>
      <c r="M267" s="202"/>
      <c r="N267" s="203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123</v>
      </c>
      <c r="AU267" s="18" t="s">
        <v>78</v>
      </c>
    </row>
    <row r="268" spans="1:65" s="13" customFormat="1" ht="10.199999999999999">
      <c r="B268" s="218"/>
      <c r="C268" s="219"/>
      <c r="D268" s="200" t="s">
        <v>327</v>
      </c>
      <c r="E268" s="220" t="s">
        <v>18</v>
      </c>
      <c r="F268" s="221" t="s">
        <v>516</v>
      </c>
      <c r="G268" s="219"/>
      <c r="H268" s="222">
        <v>62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327</v>
      </c>
      <c r="AU268" s="228" t="s">
        <v>78</v>
      </c>
      <c r="AV268" s="13" t="s">
        <v>78</v>
      </c>
      <c r="AW268" s="13" t="s">
        <v>31</v>
      </c>
      <c r="AX268" s="13" t="s">
        <v>6</v>
      </c>
      <c r="AY268" s="228" t="s">
        <v>115</v>
      </c>
    </row>
    <row r="269" spans="1:65" s="14" customFormat="1" ht="10.199999999999999">
      <c r="B269" s="229"/>
      <c r="C269" s="230"/>
      <c r="D269" s="200" t="s">
        <v>327</v>
      </c>
      <c r="E269" s="231" t="s">
        <v>18</v>
      </c>
      <c r="F269" s="232" t="s">
        <v>329</v>
      </c>
      <c r="G269" s="230"/>
      <c r="H269" s="233">
        <v>62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327</v>
      </c>
      <c r="AU269" s="239" t="s">
        <v>78</v>
      </c>
      <c r="AV269" s="14" t="s">
        <v>122</v>
      </c>
      <c r="AW269" s="14" t="s">
        <v>31</v>
      </c>
      <c r="AX269" s="14" t="s">
        <v>76</v>
      </c>
      <c r="AY269" s="239" t="s">
        <v>115</v>
      </c>
    </row>
    <row r="270" spans="1:65" s="2" customFormat="1" ht="32.4" customHeight="1">
      <c r="A270" s="35"/>
      <c r="B270" s="36"/>
      <c r="C270" s="206" t="s">
        <v>517</v>
      </c>
      <c r="D270" s="206" t="s">
        <v>193</v>
      </c>
      <c r="E270" s="207" t="s">
        <v>518</v>
      </c>
      <c r="F270" s="208" t="s">
        <v>519</v>
      </c>
      <c r="G270" s="209" t="s">
        <v>317</v>
      </c>
      <c r="H270" s="210">
        <v>8.3000000000000004E-2</v>
      </c>
      <c r="I270" s="211"/>
      <c r="J270" s="210">
        <f>ROUND(I270*H270,15)</f>
        <v>0</v>
      </c>
      <c r="K270" s="208" t="s">
        <v>120</v>
      </c>
      <c r="L270" s="40"/>
      <c r="M270" s="212" t="s">
        <v>18</v>
      </c>
      <c r="N270" s="213" t="s">
        <v>40</v>
      </c>
      <c r="O270" s="65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97" t="s">
        <v>122</v>
      </c>
      <c r="AT270" s="197" t="s">
        <v>193</v>
      </c>
      <c r="AU270" s="197" t="s">
        <v>78</v>
      </c>
      <c r="AY270" s="18" t="s">
        <v>115</v>
      </c>
      <c r="BE270" s="198">
        <f>IF(N270="základní",J270,0)</f>
        <v>0</v>
      </c>
      <c r="BF270" s="198">
        <f>IF(N270="snížená",J270,0)</f>
        <v>0</v>
      </c>
      <c r="BG270" s="198">
        <f>IF(N270="zákl. přenesená",J270,0)</f>
        <v>0</v>
      </c>
      <c r="BH270" s="198">
        <f>IF(N270="sníž. přenesená",J270,0)</f>
        <v>0</v>
      </c>
      <c r="BI270" s="198">
        <f>IF(N270="nulová",J270,0)</f>
        <v>0</v>
      </c>
      <c r="BJ270" s="18" t="s">
        <v>76</v>
      </c>
      <c r="BK270" s="199">
        <f>ROUND(I270*H270,15)</f>
        <v>0</v>
      </c>
      <c r="BL270" s="18" t="s">
        <v>122</v>
      </c>
      <c r="BM270" s="197" t="s">
        <v>520</v>
      </c>
    </row>
    <row r="271" spans="1:65" s="2" customFormat="1" ht="19.2">
      <c r="A271" s="35"/>
      <c r="B271" s="36"/>
      <c r="C271" s="37"/>
      <c r="D271" s="200" t="s">
        <v>123</v>
      </c>
      <c r="E271" s="37"/>
      <c r="F271" s="201" t="s">
        <v>519</v>
      </c>
      <c r="G271" s="37"/>
      <c r="H271" s="37"/>
      <c r="I271" s="109"/>
      <c r="J271" s="37"/>
      <c r="K271" s="37"/>
      <c r="L271" s="40"/>
      <c r="M271" s="202"/>
      <c r="N271" s="203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123</v>
      </c>
      <c r="AU271" s="18" t="s">
        <v>78</v>
      </c>
    </row>
    <row r="272" spans="1:65" s="13" customFormat="1" ht="10.199999999999999">
      <c r="B272" s="218"/>
      <c r="C272" s="219"/>
      <c r="D272" s="200" t="s">
        <v>327</v>
      </c>
      <c r="E272" s="220" t="s">
        <v>18</v>
      </c>
      <c r="F272" s="221" t="s">
        <v>521</v>
      </c>
      <c r="G272" s="219"/>
      <c r="H272" s="222">
        <v>8.3000000000000004E-2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327</v>
      </c>
      <c r="AU272" s="228" t="s">
        <v>78</v>
      </c>
      <c r="AV272" s="13" t="s">
        <v>78</v>
      </c>
      <c r="AW272" s="13" t="s">
        <v>31</v>
      </c>
      <c r="AX272" s="13" t="s">
        <v>6</v>
      </c>
      <c r="AY272" s="228" t="s">
        <v>115</v>
      </c>
    </row>
    <row r="273" spans="1:65" s="14" customFormat="1" ht="10.199999999999999">
      <c r="B273" s="229"/>
      <c r="C273" s="230"/>
      <c r="D273" s="200" t="s">
        <v>327</v>
      </c>
      <c r="E273" s="231" t="s">
        <v>18</v>
      </c>
      <c r="F273" s="232" t="s">
        <v>329</v>
      </c>
      <c r="G273" s="230"/>
      <c r="H273" s="233">
        <v>8.3000000000000004E-2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AT273" s="239" t="s">
        <v>327</v>
      </c>
      <c r="AU273" s="239" t="s">
        <v>78</v>
      </c>
      <c r="AV273" s="14" t="s">
        <v>122</v>
      </c>
      <c r="AW273" s="14" t="s">
        <v>31</v>
      </c>
      <c r="AX273" s="14" t="s">
        <v>76</v>
      </c>
      <c r="AY273" s="239" t="s">
        <v>115</v>
      </c>
    </row>
    <row r="274" spans="1:65" s="2" customFormat="1" ht="21.6" customHeight="1">
      <c r="A274" s="35"/>
      <c r="B274" s="36"/>
      <c r="C274" s="206" t="s">
        <v>242</v>
      </c>
      <c r="D274" s="206" t="s">
        <v>193</v>
      </c>
      <c r="E274" s="207" t="s">
        <v>522</v>
      </c>
      <c r="F274" s="208" t="s">
        <v>523</v>
      </c>
      <c r="G274" s="209" t="s">
        <v>317</v>
      </c>
      <c r="H274" s="210">
        <v>0.23</v>
      </c>
      <c r="I274" s="211"/>
      <c r="J274" s="210">
        <f>ROUND(I274*H274,15)</f>
        <v>0</v>
      </c>
      <c r="K274" s="208" t="s">
        <v>120</v>
      </c>
      <c r="L274" s="40"/>
      <c r="M274" s="212" t="s">
        <v>18</v>
      </c>
      <c r="N274" s="213" t="s">
        <v>40</v>
      </c>
      <c r="O274" s="65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197" t="s">
        <v>122</v>
      </c>
      <c r="AT274" s="197" t="s">
        <v>193</v>
      </c>
      <c r="AU274" s="197" t="s">
        <v>78</v>
      </c>
      <c r="AY274" s="18" t="s">
        <v>115</v>
      </c>
      <c r="BE274" s="198">
        <f>IF(N274="základní",J274,0)</f>
        <v>0</v>
      </c>
      <c r="BF274" s="198">
        <f>IF(N274="snížená",J274,0)</f>
        <v>0</v>
      </c>
      <c r="BG274" s="198">
        <f>IF(N274="zákl. přenesená",J274,0)</f>
        <v>0</v>
      </c>
      <c r="BH274" s="198">
        <f>IF(N274="sníž. přenesená",J274,0)</f>
        <v>0</v>
      </c>
      <c r="BI274" s="198">
        <f>IF(N274="nulová",J274,0)</f>
        <v>0</v>
      </c>
      <c r="BJ274" s="18" t="s">
        <v>76</v>
      </c>
      <c r="BK274" s="199">
        <f>ROUND(I274*H274,15)</f>
        <v>0</v>
      </c>
      <c r="BL274" s="18" t="s">
        <v>122</v>
      </c>
      <c r="BM274" s="197" t="s">
        <v>524</v>
      </c>
    </row>
    <row r="275" spans="1:65" s="2" customFormat="1" ht="19.2">
      <c r="A275" s="35"/>
      <c r="B275" s="36"/>
      <c r="C275" s="37"/>
      <c r="D275" s="200" t="s">
        <v>123</v>
      </c>
      <c r="E275" s="37"/>
      <c r="F275" s="201" t="s">
        <v>523</v>
      </c>
      <c r="G275" s="37"/>
      <c r="H275" s="37"/>
      <c r="I275" s="109"/>
      <c r="J275" s="37"/>
      <c r="K275" s="37"/>
      <c r="L275" s="40"/>
      <c r="M275" s="202"/>
      <c r="N275" s="203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123</v>
      </c>
      <c r="AU275" s="18" t="s">
        <v>78</v>
      </c>
    </row>
    <row r="276" spans="1:65" s="13" customFormat="1" ht="10.199999999999999">
      <c r="B276" s="218"/>
      <c r="C276" s="219"/>
      <c r="D276" s="200" t="s">
        <v>327</v>
      </c>
      <c r="E276" s="220" t="s">
        <v>18</v>
      </c>
      <c r="F276" s="221" t="s">
        <v>525</v>
      </c>
      <c r="G276" s="219"/>
      <c r="H276" s="222">
        <v>0.23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327</v>
      </c>
      <c r="AU276" s="228" t="s">
        <v>78</v>
      </c>
      <c r="AV276" s="13" t="s">
        <v>78</v>
      </c>
      <c r="AW276" s="13" t="s">
        <v>31</v>
      </c>
      <c r="AX276" s="13" t="s">
        <v>6</v>
      </c>
      <c r="AY276" s="228" t="s">
        <v>115</v>
      </c>
    </row>
    <row r="277" spans="1:65" s="14" customFormat="1" ht="10.199999999999999">
      <c r="B277" s="229"/>
      <c r="C277" s="230"/>
      <c r="D277" s="200" t="s">
        <v>327</v>
      </c>
      <c r="E277" s="231" t="s">
        <v>18</v>
      </c>
      <c r="F277" s="232" t="s">
        <v>329</v>
      </c>
      <c r="G277" s="230"/>
      <c r="H277" s="233">
        <v>0.23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AT277" s="239" t="s">
        <v>327</v>
      </c>
      <c r="AU277" s="239" t="s">
        <v>78</v>
      </c>
      <c r="AV277" s="14" t="s">
        <v>122</v>
      </c>
      <c r="AW277" s="14" t="s">
        <v>31</v>
      </c>
      <c r="AX277" s="14" t="s">
        <v>76</v>
      </c>
      <c r="AY277" s="239" t="s">
        <v>115</v>
      </c>
    </row>
    <row r="278" spans="1:65" s="2" customFormat="1" ht="32.4" customHeight="1">
      <c r="A278" s="35"/>
      <c r="B278" s="36"/>
      <c r="C278" s="206" t="s">
        <v>526</v>
      </c>
      <c r="D278" s="206" t="s">
        <v>193</v>
      </c>
      <c r="E278" s="207" t="s">
        <v>527</v>
      </c>
      <c r="F278" s="208" t="s">
        <v>528</v>
      </c>
      <c r="G278" s="209" t="s">
        <v>317</v>
      </c>
      <c r="H278" s="210">
        <v>0.15</v>
      </c>
      <c r="I278" s="211"/>
      <c r="J278" s="210">
        <f>ROUND(I278*H278,15)</f>
        <v>0</v>
      </c>
      <c r="K278" s="208" t="s">
        <v>120</v>
      </c>
      <c r="L278" s="40"/>
      <c r="M278" s="212" t="s">
        <v>18</v>
      </c>
      <c r="N278" s="213" t="s">
        <v>40</v>
      </c>
      <c r="O278" s="65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7" t="s">
        <v>122</v>
      </c>
      <c r="AT278" s="197" t="s">
        <v>193</v>
      </c>
      <c r="AU278" s="197" t="s">
        <v>78</v>
      </c>
      <c r="AY278" s="18" t="s">
        <v>115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18" t="s">
        <v>76</v>
      </c>
      <c r="BK278" s="199">
        <f>ROUND(I278*H278,15)</f>
        <v>0</v>
      </c>
      <c r="BL278" s="18" t="s">
        <v>122</v>
      </c>
      <c r="BM278" s="197" t="s">
        <v>529</v>
      </c>
    </row>
    <row r="279" spans="1:65" s="2" customFormat="1" ht="19.2">
      <c r="A279" s="35"/>
      <c r="B279" s="36"/>
      <c r="C279" s="37"/>
      <c r="D279" s="200" t="s">
        <v>123</v>
      </c>
      <c r="E279" s="37"/>
      <c r="F279" s="201" t="s">
        <v>528</v>
      </c>
      <c r="G279" s="37"/>
      <c r="H279" s="37"/>
      <c r="I279" s="109"/>
      <c r="J279" s="37"/>
      <c r="K279" s="37"/>
      <c r="L279" s="40"/>
      <c r="M279" s="202"/>
      <c r="N279" s="203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123</v>
      </c>
      <c r="AU279" s="18" t="s">
        <v>78</v>
      </c>
    </row>
    <row r="280" spans="1:65" s="13" customFormat="1" ht="10.199999999999999">
      <c r="B280" s="218"/>
      <c r="C280" s="219"/>
      <c r="D280" s="200" t="s">
        <v>327</v>
      </c>
      <c r="E280" s="220" t="s">
        <v>18</v>
      </c>
      <c r="F280" s="221" t="s">
        <v>530</v>
      </c>
      <c r="G280" s="219"/>
      <c r="H280" s="222">
        <v>0.15</v>
      </c>
      <c r="I280" s="223"/>
      <c r="J280" s="219"/>
      <c r="K280" s="219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327</v>
      </c>
      <c r="AU280" s="228" t="s">
        <v>78</v>
      </c>
      <c r="AV280" s="13" t="s">
        <v>78</v>
      </c>
      <c r="AW280" s="13" t="s">
        <v>31</v>
      </c>
      <c r="AX280" s="13" t="s">
        <v>6</v>
      </c>
      <c r="AY280" s="228" t="s">
        <v>115</v>
      </c>
    </row>
    <row r="281" spans="1:65" s="14" customFormat="1" ht="10.199999999999999">
      <c r="B281" s="229"/>
      <c r="C281" s="230"/>
      <c r="D281" s="200" t="s">
        <v>327</v>
      </c>
      <c r="E281" s="231" t="s">
        <v>18</v>
      </c>
      <c r="F281" s="232" t="s">
        <v>329</v>
      </c>
      <c r="G281" s="230"/>
      <c r="H281" s="233">
        <v>0.15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AT281" s="239" t="s">
        <v>327</v>
      </c>
      <c r="AU281" s="239" t="s">
        <v>78</v>
      </c>
      <c r="AV281" s="14" t="s">
        <v>122</v>
      </c>
      <c r="AW281" s="14" t="s">
        <v>31</v>
      </c>
      <c r="AX281" s="14" t="s">
        <v>76</v>
      </c>
      <c r="AY281" s="239" t="s">
        <v>115</v>
      </c>
    </row>
    <row r="282" spans="1:65" s="2" customFormat="1" ht="21.6" customHeight="1">
      <c r="A282" s="35"/>
      <c r="B282" s="36"/>
      <c r="C282" s="206" t="s">
        <v>245</v>
      </c>
      <c r="D282" s="206" t="s">
        <v>193</v>
      </c>
      <c r="E282" s="207" t="s">
        <v>531</v>
      </c>
      <c r="F282" s="208" t="s">
        <v>532</v>
      </c>
      <c r="G282" s="209" t="s">
        <v>317</v>
      </c>
      <c r="H282" s="210">
        <v>0.44600000000000001</v>
      </c>
      <c r="I282" s="211"/>
      <c r="J282" s="210">
        <f>ROUND(I282*H282,15)</f>
        <v>0</v>
      </c>
      <c r="K282" s="208" t="s">
        <v>120</v>
      </c>
      <c r="L282" s="40"/>
      <c r="M282" s="212" t="s">
        <v>18</v>
      </c>
      <c r="N282" s="213" t="s">
        <v>40</v>
      </c>
      <c r="O282" s="65"/>
      <c r="P282" s="195">
        <f>O282*H282</f>
        <v>0</v>
      </c>
      <c r="Q282" s="195">
        <v>0</v>
      </c>
      <c r="R282" s="195">
        <f>Q282*H282</f>
        <v>0</v>
      </c>
      <c r="S282" s="195">
        <v>0</v>
      </c>
      <c r="T282" s="19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97" t="s">
        <v>122</v>
      </c>
      <c r="AT282" s="197" t="s">
        <v>193</v>
      </c>
      <c r="AU282" s="197" t="s">
        <v>78</v>
      </c>
      <c r="AY282" s="18" t="s">
        <v>115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18" t="s">
        <v>76</v>
      </c>
      <c r="BK282" s="199">
        <f>ROUND(I282*H282,15)</f>
        <v>0</v>
      </c>
      <c r="BL282" s="18" t="s">
        <v>122</v>
      </c>
      <c r="BM282" s="197" t="s">
        <v>533</v>
      </c>
    </row>
    <row r="283" spans="1:65" s="2" customFormat="1" ht="19.2">
      <c r="A283" s="35"/>
      <c r="B283" s="36"/>
      <c r="C283" s="37"/>
      <c r="D283" s="200" t="s">
        <v>123</v>
      </c>
      <c r="E283" s="37"/>
      <c r="F283" s="201" t="s">
        <v>532</v>
      </c>
      <c r="G283" s="37"/>
      <c r="H283" s="37"/>
      <c r="I283" s="109"/>
      <c r="J283" s="37"/>
      <c r="K283" s="37"/>
      <c r="L283" s="40"/>
      <c r="M283" s="202"/>
      <c r="N283" s="203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123</v>
      </c>
      <c r="AU283" s="18" t="s">
        <v>78</v>
      </c>
    </row>
    <row r="284" spans="1:65" s="13" customFormat="1" ht="10.199999999999999">
      <c r="B284" s="218"/>
      <c r="C284" s="219"/>
      <c r="D284" s="200" t="s">
        <v>327</v>
      </c>
      <c r="E284" s="220" t="s">
        <v>18</v>
      </c>
      <c r="F284" s="221" t="s">
        <v>534</v>
      </c>
      <c r="G284" s="219"/>
      <c r="H284" s="222">
        <v>0.44600000000000001</v>
      </c>
      <c r="I284" s="223"/>
      <c r="J284" s="219"/>
      <c r="K284" s="219"/>
      <c r="L284" s="224"/>
      <c r="M284" s="225"/>
      <c r="N284" s="226"/>
      <c r="O284" s="226"/>
      <c r="P284" s="226"/>
      <c r="Q284" s="226"/>
      <c r="R284" s="226"/>
      <c r="S284" s="226"/>
      <c r="T284" s="227"/>
      <c r="AT284" s="228" t="s">
        <v>327</v>
      </c>
      <c r="AU284" s="228" t="s">
        <v>78</v>
      </c>
      <c r="AV284" s="13" t="s">
        <v>78</v>
      </c>
      <c r="AW284" s="13" t="s">
        <v>31</v>
      </c>
      <c r="AX284" s="13" t="s">
        <v>6</v>
      </c>
      <c r="AY284" s="228" t="s">
        <v>115</v>
      </c>
    </row>
    <row r="285" spans="1:65" s="14" customFormat="1" ht="10.199999999999999">
      <c r="B285" s="229"/>
      <c r="C285" s="230"/>
      <c r="D285" s="200" t="s">
        <v>327</v>
      </c>
      <c r="E285" s="231" t="s">
        <v>18</v>
      </c>
      <c r="F285" s="232" t="s">
        <v>329</v>
      </c>
      <c r="G285" s="230"/>
      <c r="H285" s="233">
        <v>0.44600000000000001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AT285" s="239" t="s">
        <v>327</v>
      </c>
      <c r="AU285" s="239" t="s">
        <v>78</v>
      </c>
      <c r="AV285" s="14" t="s">
        <v>122</v>
      </c>
      <c r="AW285" s="14" t="s">
        <v>31</v>
      </c>
      <c r="AX285" s="14" t="s">
        <v>76</v>
      </c>
      <c r="AY285" s="239" t="s">
        <v>115</v>
      </c>
    </row>
    <row r="286" spans="1:65" s="2" customFormat="1" ht="32.4" customHeight="1">
      <c r="A286" s="35"/>
      <c r="B286" s="36"/>
      <c r="C286" s="206" t="s">
        <v>535</v>
      </c>
      <c r="D286" s="206" t="s">
        <v>193</v>
      </c>
      <c r="E286" s="207" t="s">
        <v>536</v>
      </c>
      <c r="F286" s="208" t="s">
        <v>537</v>
      </c>
      <c r="G286" s="209" t="s">
        <v>126</v>
      </c>
      <c r="H286" s="210">
        <v>250</v>
      </c>
      <c r="I286" s="211"/>
      <c r="J286" s="210">
        <f>ROUND(I286*H286,15)</f>
        <v>0</v>
      </c>
      <c r="K286" s="208" t="s">
        <v>120</v>
      </c>
      <c r="L286" s="40"/>
      <c r="M286" s="212" t="s">
        <v>18</v>
      </c>
      <c r="N286" s="213" t="s">
        <v>40</v>
      </c>
      <c r="O286" s="65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7" t="s">
        <v>122</v>
      </c>
      <c r="AT286" s="197" t="s">
        <v>193</v>
      </c>
      <c r="AU286" s="197" t="s">
        <v>78</v>
      </c>
      <c r="AY286" s="18" t="s">
        <v>115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8" t="s">
        <v>76</v>
      </c>
      <c r="BK286" s="199">
        <f>ROUND(I286*H286,15)</f>
        <v>0</v>
      </c>
      <c r="BL286" s="18" t="s">
        <v>122</v>
      </c>
      <c r="BM286" s="197" t="s">
        <v>538</v>
      </c>
    </row>
    <row r="287" spans="1:65" s="2" customFormat="1" ht="19.2">
      <c r="A287" s="35"/>
      <c r="B287" s="36"/>
      <c r="C287" s="37"/>
      <c r="D287" s="200" t="s">
        <v>123</v>
      </c>
      <c r="E287" s="37"/>
      <c r="F287" s="201" t="s">
        <v>537</v>
      </c>
      <c r="G287" s="37"/>
      <c r="H287" s="37"/>
      <c r="I287" s="109"/>
      <c r="J287" s="37"/>
      <c r="K287" s="37"/>
      <c r="L287" s="40"/>
      <c r="M287" s="202"/>
      <c r="N287" s="203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123</v>
      </c>
      <c r="AU287" s="18" t="s">
        <v>78</v>
      </c>
    </row>
    <row r="288" spans="1:65" s="13" customFormat="1" ht="10.199999999999999">
      <c r="B288" s="218"/>
      <c r="C288" s="219"/>
      <c r="D288" s="200" t="s">
        <v>327</v>
      </c>
      <c r="E288" s="220" t="s">
        <v>18</v>
      </c>
      <c r="F288" s="221" t="s">
        <v>456</v>
      </c>
      <c r="G288" s="219"/>
      <c r="H288" s="222">
        <v>250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327</v>
      </c>
      <c r="AU288" s="228" t="s">
        <v>78</v>
      </c>
      <c r="AV288" s="13" t="s">
        <v>78</v>
      </c>
      <c r="AW288" s="13" t="s">
        <v>31</v>
      </c>
      <c r="AX288" s="13" t="s">
        <v>6</v>
      </c>
      <c r="AY288" s="228" t="s">
        <v>115</v>
      </c>
    </row>
    <row r="289" spans="1:65" s="14" customFormat="1" ht="10.199999999999999">
      <c r="B289" s="229"/>
      <c r="C289" s="230"/>
      <c r="D289" s="200" t="s">
        <v>327</v>
      </c>
      <c r="E289" s="231" t="s">
        <v>18</v>
      </c>
      <c r="F289" s="232" t="s">
        <v>329</v>
      </c>
      <c r="G289" s="230"/>
      <c r="H289" s="233">
        <v>250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AT289" s="239" t="s">
        <v>327</v>
      </c>
      <c r="AU289" s="239" t="s">
        <v>78</v>
      </c>
      <c r="AV289" s="14" t="s">
        <v>122</v>
      </c>
      <c r="AW289" s="14" t="s">
        <v>31</v>
      </c>
      <c r="AX289" s="14" t="s">
        <v>76</v>
      </c>
      <c r="AY289" s="239" t="s">
        <v>115</v>
      </c>
    </row>
    <row r="290" spans="1:65" s="2" customFormat="1" ht="21.6" customHeight="1">
      <c r="A290" s="35"/>
      <c r="B290" s="36"/>
      <c r="C290" s="206" t="s">
        <v>249</v>
      </c>
      <c r="D290" s="206" t="s">
        <v>193</v>
      </c>
      <c r="E290" s="207" t="s">
        <v>539</v>
      </c>
      <c r="F290" s="208" t="s">
        <v>540</v>
      </c>
      <c r="G290" s="209" t="s">
        <v>317</v>
      </c>
      <c r="H290" s="210">
        <v>0.313</v>
      </c>
      <c r="I290" s="211"/>
      <c r="J290" s="210">
        <f>ROUND(I290*H290,15)</f>
        <v>0</v>
      </c>
      <c r="K290" s="208" t="s">
        <v>120</v>
      </c>
      <c r="L290" s="40"/>
      <c r="M290" s="212" t="s">
        <v>18</v>
      </c>
      <c r="N290" s="213" t="s">
        <v>40</v>
      </c>
      <c r="O290" s="65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7" t="s">
        <v>122</v>
      </c>
      <c r="AT290" s="197" t="s">
        <v>193</v>
      </c>
      <c r="AU290" s="197" t="s">
        <v>78</v>
      </c>
      <c r="AY290" s="18" t="s">
        <v>115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8" t="s">
        <v>76</v>
      </c>
      <c r="BK290" s="199">
        <f>ROUND(I290*H290,15)</f>
        <v>0</v>
      </c>
      <c r="BL290" s="18" t="s">
        <v>122</v>
      </c>
      <c r="BM290" s="197" t="s">
        <v>541</v>
      </c>
    </row>
    <row r="291" spans="1:65" s="2" customFormat="1" ht="19.2">
      <c r="A291" s="35"/>
      <c r="B291" s="36"/>
      <c r="C291" s="37"/>
      <c r="D291" s="200" t="s">
        <v>123</v>
      </c>
      <c r="E291" s="37"/>
      <c r="F291" s="201" t="s">
        <v>540</v>
      </c>
      <c r="G291" s="37"/>
      <c r="H291" s="37"/>
      <c r="I291" s="109"/>
      <c r="J291" s="37"/>
      <c r="K291" s="37"/>
      <c r="L291" s="40"/>
      <c r="M291" s="202"/>
      <c r="N291" s="203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123</v>
      </c>
      <c r="AU291" s="18" t="s">
        <v>78</v>
      </c>
    </row>
    <row r="292" spans="1:65" s="13" customFormat="1" ht="20.399999999999999">
      <c r="B292" s="218"/>
      <c r="C292" s="219"/>
      <c r="D292" s="200" t="s">
        <v>327</v>
      </c>
      <c r="E292" s="220" t="s">
        <v>18</v>
      </c>
      <c r="F292" s="221" t="s">
        <v>453</v>
      </c>
      <c r="G292" s="219"/>
      <c r="H292" s="222">
        <v>0.313</v>
      </c>
      <c r="I292" s="223"/>
      <c r="J292" s="219"/>
      <c r="K292" s="219"/>
      <c r="L292" s="224"/>
      <c r="M292" s="225"/>
      <c r="N292" s="226"/>
      <c r="O292" s="226"/>
      <c r="P292" s="226"/>
      <c r="Q292" s="226"/>
      <c r="R292" s="226"/>
      <c r="S292" s="226"/>
      <c r="T292" s="227"/>
      <c r="AT292" s="228" t="s">
        <v>327</v>
      </c>
      <c r="AU292" s="228" t="s">
        <v>78</v>
      </c>
      <c r="AV292" s="13" t="s">
        <v>78</v>
      </c>
      <c r="AW292" s="13" t="s">
        <v>31</v>
      </c>
      <c r="AX292" s="13" t="s">
        <v>6</v>
      </c>
      <c r="AY292" s="228" t="s">
        <v>115</v>
      </c>
    </row>
    <row r="293" spans="1:65" s="14" customFormat="1" ht="10.199999999999999">
      <c r="B293" s="229"/>
      <c r="C293" s="230"/>
      <c r="D293" s="200" t="s">
        <v>327</v>
      </c>
      <c r="E293" s="231" t="s">
        <v>18</v>
      </c>
      <c r="F293" s="232" t="s">
        <v>329</v>
      </c>
      <c r="G293" s="230"/>
      <c r="H293" s="233">
        <v>0.313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327</v>
      </c>
      <c r="AU293" s="239" t="s">
        <v>78</v>
      </c>
      <c r="AV293" s="14" t="s">
        <v>122</v>
      </c>
      <c r="AW293" s="14" t="s">
        <v>31</v>
      </c>
      <c r="AX293" s="14" t="s">
        <v>76</v>
      </c>
      <c r="AY293" s="239" t="s">
        <v>115</v>
      </c>
    </row>
    <row r="294" spans="1:65" s="2" customFormat="1" ht="21.6" customHeight="1">
      <c r="A294" s="35"/>
      <c r="B294" s="36"/>
      <c r="C294" s="206" t="s">
        <v>542</v>
      </c>
      <c r="D294" s="206" t="s">
        <v>193</v>
      </c>
      <c r="E294" s="207" t="s">
        <v>543</v>
      </c>
      <c r="F294" s="208" t="s">
        <v>544</v>
      </c>
      <c r="G294" s="209" t="s">
        <v>126</v>
      </c>
      <c r="H294" s="210">
        <v>250</v>
      </c>
      <c r="I294" s="211"/>
      <c r="J294" s="210">
        <f>ROUND(I294*H294,15)</f>
        <v>0</v>
      </c>
      <c r="K294" s="208" t="s">
        <v>120</v>
      </c>
      <c r="L294" s="40"/>
      <c r="M294" s="212" t="s">
        <v>18</v>
      </c>
      <c r="N294" s="213" t="s">
        <v>40</v>
      </c>
      <c r="O294" s="65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97" t="s">
        <v>122</v>
      </c>
      <c r="AT294" s="197" t="s">
        <v>193</v>
      </c>
      <c r="AU294" s="197" t="s">
        <v>78</v>
      </c>
      <c r="AY294" s="18" t="s">
        <v>115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8" t="s">
        <v>76</v>
      </c>
      <c r="BK294" s="199">
        <f>ROUND(I294*H294,15)</f>
        <v>0</v>
      </c>
      <c r="BL294" s="18" t="s">
        <v>122</v>
      </c>
      <c r="BM294" s="197" t="s">
        <v>545</v>
      </c>
    </row>
    <row r="295" spans="1:65" s="2" customFormat="1" ht="19.2">
      <c r="A295" s="35"/>
      <c r="B295" s="36"/>
      <c r="C295" s="37"/>
      <c r="D295" s="200" t="s">
        <v>123</v>
      </c>
      <c r="E295" s="37"/>
      <c r="F295" s="201" t="s">
        <v>544</v>
      </c>
      <c r="G295" s="37"/>
      <c r="H295" s="37"/>
      <c r="I295" s="109"/>
      <c r="J295" s="37"/>
      <c r="K295" s="37"/>
      <c r="L295" s="40"/>
      <c r="M295" s="202"/>
      <c r="N295" s="203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123</v>
      </c>
      <c r="AU295" s="18" t="s">
        <v>78</v>
      </c>
    </row>
    <row r="296" spans="1:65" s="13" customFormat="1" ht="10.199999999999999">
      <c r="B296" s="218"/>
      <c r="C296" s="219"/>
      <c r="D296" s="200" t="s">
        <v>327</v>
      </c>
      <c r="E296" s="220" t="s">
        <v>18</v>
      </c>
      <c r="F296" s="221" t="s">
        <v>456</v>
      </c>
      <c r="G296" s="219"/>
      <c r="H296" s="222">
        <v>250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327</v>
      </c>
      <c r="AU296" s="228" t="s">
        <v>78</v>
      </c>
      <c r="AV296" s="13" t="s">
        <v>78</v>
      </c>
      <c r="AW296" s="13" t="s">
        <v>31</v>
      </c>
      <c r="AX296" s="13" t="s">
        <v>6</v>
      </c>
      <c r="AY296" s="228" t="s">
        <v>115</v>
      </c>
    </row>
    <row r="297" spans="1:65" s="14" customFormat="1" ht="10.199999999999999">
      <c r="B297" s="229"/>
      <c r="C297" s="230"/>
      <c r="D297" s="200" t="s">
        <v>327</v>
      </c>
      <c r="E297" s="231" t="s">
        <v>18</v>
      </c>
      <c r="F297" s="232" t="s">
        <v>329</v>
      </c>
      <c r="G297" s="230"/>
      <c r="H297" s="233">
        <v>250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AT297" s="239" t="s">
        <v>327</v>
      </c>
      <c r="AU297" s="239" t="s">
        <v>78</v>
      </c>
      <c r="AV297" s="14" t="s">
        <v>122</v>
      </c>
      <c r="AW297" s="14" t="s">
        <v>31</v>
      </c>
      <c r="AX297" s="14" t="s">
        <v>76</v>
      </c>
      <c r="AY297" s="239" t="s">
        <v>115</v>
      </c>
    </row>
    <row r="298" spans="1:65" s="2" customFormat="1" ht="14.4" customHeight="1">
      <c r="A298" s="35"/>
      <c r="B298" s="36"/>
      <c r="C298" s="206" t="s">
        <v>252</v>
      </c>
      <c r="D298" s="206" t="s">
        <v>193</v>
      </c>
      <c r="E298" s="207" t="s">
        <v>546</v>
      </c>
      <c r="F298" s="208" t="s">
        <v>547</v>
      </c>
      <c r="G298" s="209" t="s">
        <v>548</v>
      </c>
      <c r="H298" s="210">
        <v>10</v>
      </c>
      <c r="I298" s="211"/>
      <c r="J298" s="210">
        <f>ROUND(I298*H298,15)</f>
        <v>0</v>
      </c>
      <c r="K298" s="208" t="s">
        <v>120</v>
      </c>
      <c r="L298" s="40"/>
      <c r="M298" s="212" t="s">
        <v>18</v>
      </c>
      <c r="N298" s="213" t="s">
        <v>40</v>
      </c>
      <c r="O298" s="65"/>
      <c r="P298" s="195">
        <f>O298*H298</f>
        <v>0</v>
      </c>
      <c r="Q298" s="195">
        <v>0</v>
      </c>
      <c r="R298" s="195">
        <f>Q298*H298</f>
        <v>0</v>
      </c>
      <c r="S298" s="195">
        <v>0</v>
      </c>
      <c r="T298" s="196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97" t="s">
        <v>122</v>
      </c>
      <c r="AT298" s="197" t="s">
        <v>193</v>
      </c>
      <c r="AU298" s="197" t="s">
        <v>78</v>
      </c>
      <c r="AY298" s="18" t="s">
        <v>115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18" t="s">
        <v>76</v>
      </c>
      <c r="BK298" s="199">
        <f>ROUND(I298*H298,15)</f>
        <v>0</v>
      </c>
      <c r="BL298" s="18" t="s">
        <v>122</v>
      </c>
      <c r="BM298" s="197" t="s">
        <v>549</v>
      </c>
    </row>
    <row r="299" spans="1:65" s="2" customFormat="1" ht="10.199999999999999">
      <c r="A299" s="35"/>
      <c r="B299" s="36"/>
      <c r="C299" s="37"/>
      <c r="D299" s="200" t="s">
        <v>123</v>
      </c>
      <c r="E299" s="37"/>
      <c r="F299" s="201" t="s">
        <v>547</v>
      </c>
      <c r="G299" s="37"/>
      <c r="H299" s="37"/>
      <c r="I299" s="109"/>
      <c r="J299" s="37"/>
      <c r="K299" s="37"/>
      <c r="L299" s="40"/>
      <c r="M299" s="202"/>
      <c r="N299" s="203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123</v>
      </c>
      <c r="AU299" s="18" t="s">
        <v>78</v>
      </c>
    </row>
    <row r="300" spans="1:65" s="2" customFormat="1" ht="14.4" customHeight="1">
      <c r="A300" s="35"/>
      <c r="B300" s="36"/>
      <c r="C300" s="206" t="s">
        <v>550</v>
      </c>
      <c r="D300" s="206" t="s">
        <v>193</v>
      </c>
      <c r="E300" s="207" t="s">
        <v>551</v>
      </c>
      <c r="F300" s="208" t="s">
        <v>552</v>
      </c>
      <c r="G300" s="209" t="s">
        <v>119</v>
      </c>
      <c r="H300" s="210">
        <v>40</v>
      </c>
      <c r="I300" s="211"/>
      <c r="J300" s="210">
        <f>ROUND(I300*H300,15)</f>
        <v>0</v>
      </c>
      <c r="K300" s="208" t="s">
        <v>120</v>
      </c>
      <c r="L300" s="40"/>
      <c r="M300" s="212" t="s">
        <v>18</v>
      </c>
      <c r="N300" s="213" t="s">
        <v>40</v>
      </c>
      <c r="O300" s="65"/>
      <c r="P300" s="195">
        <f>O300*H300</f>
        <v>0</v>
      </c>
      <c r="Q300" s="195">
        <v>0</v>
      </c>
      <c r="R300" s="195">
        <f>Q300*H300</f>
        <v>0</v>
      </c>
      <c r="S300" s="195">
        <v>0</v>
      </c>
      <c r="T300" s="19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7" t="s">
        <v>122</v>
      </c>
      <c r="AT300" s="197" t="s">
        <v>193</v>
      </c>
      <c r="AU300" s="197" t="s">
        <v>78</v>
      </c>
      <c r="AY300" s="18" t="s">
        <v>115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18" t="s">
        <v>76</v>
      </c>
      <c r="BK300" s="199">
        <f>ROUND(I300*H300,15)</f>
        <v>0</v>
      </c>
      <c r="BL300" s="18" t="s">
        <v>122</v>
      </c>
      <c r="BM300" s="197" t="s">
        <v>553</v>
      </c>
    </row>
    <row r="301" spans="1:65" s="2" customFormat="1" ht="10.199999999999999">
      <c r="A301" s="35"/>
      <c r="B301" s="36"/>
      <c r="C301" s="37"/>
      <c r="D301" s="200" t="s">
        <v>123</v>
      </c>
      <c r="E301" s="37"/>
      <c r="F301" s="201" t="s">
        <v>552</v>
      </c>
      <c r="G301" s="37"/>
      <c r="H301" s="37"/>
      <c r="I301" s="109"/>
      <c r="J301" s="37"/>
      <c r="K301" s="37"/>
      <c r="L301" s="40"/>
      <c r="M301" s="202"/>
      <c r="N301" s="203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123</v>
      </c>
      <c r="AU301" s="18" t="s">
        <v>78</v>
      </c>
    </row>
    <row r="302" spans="1:65" s="2" customFormat="1" ht="14.4" customHeight="1">
      <c r="A302" s="35"/>
      <c r="B302" s="36"/>
      <c r="C302" s="206" t="s">
        <v>257</v>
      </c>
      <c r="D302" s="206" t="s">
        <v>193</v>
      </c>
      <c r="E302" s="207" t="s">
        <v>554</v>
      </c>
      <c r="F302" s="208" t="s">
        <v>555</v>
      </c>
      <c r="G302" s="209" t="s">
        <v>119</v>
      </c>
      <c r="H302" s="210">
        <v>56</v>
      </c>
      <c r="I302" s="211"/>
      <c r="J302" s="210">
        <f>ROUND(I302*H302,15)</f>
        <v>0</v>
      </c>
      <c r="K302" s="208" t="s">
        <v>120</v>
      </c>
      <c r="L302" s="40"/>
      <c r="M302" s="212" t="s">
        <v>18</v>
      </c>
      <c r="N302" s="213" t="s">
        <v>40</v>
      </c>
      <c r="O302" s="65"/>
      <c r="P302" s="195">
        <f>O302*H302</f>
        <v>0</v>
      </c>
      <c r="Q302" s="195">
        <v>0</v>
      </c>
      <c r="R302" s="195">
        <f>Q302*H302</f>
        <v>0</v>
      </c>
      <c r="S302" s="195">
        <v>0</v>
      </c>
      <c r="T302" s="19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97" t="s">
        <v>122</v>
      </c>
      <c r="AT302" s="197" t="s">
        <v>193</v>
      </c>
      <c r="AU302" s="197" t="s">
        <v>78</v>
      </c>
      <c r="AY302" s="18" t="s">
        <v>115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18" t="s">
        <v>76</v>
      </c>
      <c r="BK302" s="199">
        <f>ROUND(I302*H302,15)</f>
        <v>0</v>
      </c>
      <c r="BL302" s="18" t="s">
        <v>122</v>
      </c>
      <c r="BM302" s="197" t="s">
        <v>556</v>
      </c>
    </row>
    <row r="303" spans="1:65" s="2" customFormat="1" ht="10.199999999999999">
      <c r="A303" s="35"/>
      <c r="B303" s="36"/>
      <c r="C303" s="37"/>
      <c r="D303" s="200" t="s">
        <v>123</v>
      </c>
      <c r="E303" s="37"/>
      <c r="F303" s="201" t="s">
        <v>555</v>
      </c>
      <c r="G303" s="37"/>
      <c r="H303" s="37"/>
      <c r="I303" s="109"/>
      <c r="J303" s="37"/>
      <c r="K303" s="37"/>
      <c r="L303" s="40"/>
      <c r="M303" s="202"/>
      <c r="N303" s="203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123</v>
      </c>
      <c r="AU303" s="18" t="s">
        <v>78</v>
      </c>
    </row>
    <row r="304" spans="1:65" s="2" customFormat="1" ht="21.6" customHeight="1">
      <c r="A304" s="35"/>
      <c r="B304" s="36"/>
      <c r="C304" s="206" t="s">
        <v>557</v>
      </c>
      <c r="D304" s="206" t="s">
        <v>193</v>
      </c>
      <c r="E304" s="207" t="s">
        <v>558</v>
      </c>
      <c r="F304" s="208" t="s">
        <v>559</v>
      </c>
      <c r="G304" s="209" t="s">
        <v>119</v>
      </c>
      <c r="H304" s="210">
        <v>4</v>
      </c>
      <c r="I304" s="211"/>
      <c r="J304" s="210">
        <f>ROUND(I304*H304,15)</f>
        <v>0</v>
      </c>
      <c r="K304" s="208" t="s">
        <v>120</v>
      </c>
      <c r="L304" s="40"/>
      <c r="M304" s="212" t="s">
        <v>18</v>
      </c>
      <c r="N304" s="213" t="s">
        <v>40</v>
      </c>
      <c r="O304" s="65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7" t="s">
        <v>122</v>
      </c>
      <c r="AT304" s="197" t="s">
        <v>193</v>
      </c>
      <c r="AU304" s="197" t="s">
        <v>78</v>
      </c>
      <c r="AY304" s="18" t="s">
        <v>115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8" t="s">
        <v>76</v>
      </c>
      <c r="BK304" s="199">
        <f>ROUND(I304*H304,15)</f>
        <v>0</v>
      </c>
      <c r="BL304" s="18" t="s">
        <v>122</v>
      </c>
      <c r="BM304" s="197" t="s">
        <v>560</v>
      </c>
    </row>
    <row r="305" spans="1:65" s="2" customFormat="1" ht="19.2">
      <c r="A305" s="35"/>
      <c r="B305" s="36"/>
      <c r="C305" s="37"/>
      <c r="D305" s="200" t="s">
        <v>123</v>
      </c>
      <c r="E305" s="37"/>
      <c r="F305" s="201" t="s">
        <v>559</v>
      </c>
      <c r="G305" s="37"/>
      <c r="H305" s="37"/>
      <c r="I305" s="109"/>
      <c r="J305" s="37"/>
      <c r="K305" s="37"/>
      <c r="L305" s="40"/>
      <c r="M305" s="202"/>
      <c r="N305" s="203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123</v>
      </c>
      <c r="AU305" s="18" t="s">
        <v>78</v>
      </c>
    </row>
    <row r="306" spans="1:65" s="2" customFormat="1" ht="21.6" customHeight="1">
      <c r="A306" s="35"/>
      <c r="B306" s="36"/>
      <c r="C306" s="206" t="s">
        <v>260</v>
      </c>
      <c r="D306" s="206" t="s">
        <v>193</v>
      </c>
      <c r="E306" s="207" t="s">
        <v>561</v>
      </c>
      <c r="F306" s="208" t="s">
        <v>562</v>
      </c>
      <c r="G306" s="209" t="s">
        <v>119</v>
      </c>
      <c r="H306" s="210">
        <v>1</v>
      </c>
      <c r="I306" s="211"/>
      <c r="J306" s="210">
        <f>ROUND(I306*H306,15)</f>
        <v>0</v>
      </c>
      <c r="K306" s="208" t="s">
        <v>120</v>
      </c>
      <c r="L306" s="40"/>
      <c r="M306" s="212" t="s">
        <v>18</v>
      </c>
      <c r="N306" s="213" t="s">
        <v>40</v>
      </c>
      <c r="O306" s="65"/>
      <c r="P306" s="195">
        <f>O306*H306</f>
        <v>0</v>
      </c>
      <c r="Q306" s="195">
        <v>0</v>
      </c>
      <c r="R306" s="195">
        <f>Q306*H306</f>
        <v>0</v>
      </c>
      <c r="S306" s="195">
        <v>0</v>
      </c>
      <c r="T306" s="196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7" t="s">
        <v>122</v>
      </c>
      <c r="AT306" s="197" t="s">
        <v>193</v>
      </c>
      <c r="AU306" s="197" t="s">
        <v>78</v>
      </c>
      <c r="AY306" s="18" t="s">
        <v>115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18" t="s">
        <v>76</v>
      </c>
      <c r="BK306" s="199">
        <f>ROUND(I306*H306,15)</f>
        <v>0</v>
      </c>
      <c r="BL306" s="18" t="s">
        <v>122</v>
      </c>
      <c r="BM306" s="197" t="s">
        <v>563</v>
      </c>
    </row>
    <row r="307" spans="1:65" s="2" customFormat="1" ht="19.2">
      <c r="A307" s="35"/>
      <c r="B307" s="36"/>
      <c r="C307" s="37"/>
      <c r="D307" s="200" t="s">
        <v>123</v>
      </c>
      <c r="E307" s="37"/>
      <c r="F307" s="201" t="s">
        <v>562</v>
      </c>
      <c r="G307" s="37"/>
      <c r="H307" s="37"/>
      <c r="I307" s="109"/>
      <c r="J307" s="37"/>
      <c r="K307" s="37"/>
      <c r="L307" s="40"/>
      <c r="M307" s="202"/>
      <c r="N307" s="203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123</v>
      </c>
      <c r="AU307" s="18" t="s">
        <v>78</v>
      </c>
    </row>
    <row r="308" spans="1:65" s="2" customFormat="1" ht="21.6" customHeight="1">
      <c r="A308" s="35"/>
      <c r="B308" s="36"/>
      <c r="C308" s="206" t="s">
        <v>564</v>
      </c>
      <c r="D308" s="206" t="s">
        <v>193</v>
      </c>
      <c r="E308" s="207" t="s">
        <v>565</v>
      </c>
      <c r="F308" s="208" t="s">
        <v>566</v>
      </c>
      <c r="G308" s="209" t="s">
        <v>126</v>
      </c>
      <c r="H308" s="210">
        <v>133.19999999999999</v>
      </c>
      <c r="I308" s="211"/>
      <c r="J308" s="210">
        <f>ROUND(I308*H308,15)</f>
        <v>0</v>
      </c>
      <c r="K308" s="208" t="s">
        <v>120</v>
      </c>
      <c r="L308" s="40"/>
      <c r="M308" s="212" t="s">
        <v>18</v>
      </c>
      <c r="N308" s="213" t="s">
        <v>40</v>
      </c>
      <c r="O308" s="65"/>
      <c r="P308" s="195">
        <f>O308*H308</f>
        <v>0</v>
      </c>
      <c r="Q308" s="195">
        <v>0</v>
      </c>
      <c r="R308" s="195">
        <f>Q308*H308</f>
        <v>0</v>
      </c>
      <c r="S308" s="195">
        <v>0</v>
      </c>
      <c r="T308" s="19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97" t="s">
        <v>122</v>
      </c>
      <c r="AT308" s="197" t="s">
        <v>193</v>
      </c>
      <c r="AU308" s="197" t="s">
        <v>78</v>
      </c>
      <c r="AY308" s="18" t="s">
        <v>115</v>
      </c>
      <c r="BE308" s="198">
        <f>IF(N308="základní",J308,0)</f>
        <v>0</v>
      </c>
      <c r="BF308" s="198">
        <f>IF(N308="snížená",J308,0)</f>
        <v>0</v>
      </c>
      <c r="BG308" s="198">
        <f>IF(N308="zákl. přenesená",J308,0)</f>
        <v>0</v>
      </c>
      <c r="BH308" s="198">
        <f>IF(N308="sníž. přenesená",J308,0)</f>
        <v>0</v>
      </c>
      <c r="BI308" s="198">
        <f>IF(N308="nulová",J308,0)</f>
        <v>0</v>
      </c>
      <c r="BJ308" s="18" t="s">
        <v>76</v>
      </c>
      <c r="BK308" s="199">
        <f>ROUND(I308*H308,15)</f>
        <v>0</v>
      </c>
      <c r="BL308" s="18" t="s">
        <v>122</v>
      </c>
      <c r="BM308" s="197" t="s">
        <v>567</v>
      </c>
    </row>
    <row r="309" spans="1:65" s="2" customFormat="1" ht="19.2">
      <c r="A309" s="35"/>
      <c r="B309" s="36"/>
      <c r="C309" s="37"/>
      <c r="D309" s="200" t="s">
        <v>123</v>
      </c>
      <c r="E309" s="37"/>
      <c r="F309" s="201" t="s">
        <v>566</v>
      </c>
      <c r="G309" s="37"/>
      <c r="H309" s="37"/>
      <c r="I309" s="109"/>
      <c r="J309" s="37"/>
      <c r="K309" s="37"/>
      <c r="L309" s="40"/>
      <c r="M309" s="202"/>
      <c r="N309" s="203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123</v>
      </c>
      <c r="AU309" s="18" t="s">
        <v>78</v>
      </c>
    </row>
    <row r="310" spans="1:65" s="13" customFormat="1" ht="10.199999999999999">
      <c r="B310" s="218"/>
      <c r="C310" s="219"/>
      <c r="D310" s="200" t="s">
        <v>327</v>
      </c>
      <c r="E310" s="220" t="s">
        <v>18</v>
      </c>
      <c r="F310" s="221" t="s">
        <v>568</v>
      </c>
      <c r="G310" s="219"/>
      <c r="H310" s="222">
        <v>133.19999999999999</v>
      </c>
      <c r="I310" s="223"/>
      <c r="J310" s="219"/>
      <c r="K310" s="219"/>
      <c r="L310" s="224"/>
      <c r="M310" s="225"/>
      <c r="N310" s="226"/>
      <c r="O310" s="226"/>
      <c r="P310" s="226"/>
      <c r="Q310" s="226"/>
      <c r="R310" s="226"/>
      <c r="S310" s="226"/>
      <c r="T310" s="227"/>
      <c r="AT310" s="228" t="s">
        <v>327</v>
      </c>
      <c r="AU310" s="228" t="s">
        <v>78</v>
      </c>
      <c r="AV310" s="13" t="s">
        <v>78</v>
      </c>
      <c r="AW310" s="13" t="s">
        <v>31</v>
      </c>
      <c r="AX310" s="13" t="s">
        <v>6</v>
      </c>
      <c r="AY310" s="228" t="s">
        <v>115</v>
      </c>
    </row>
    <row r="311" spans="1:65" s="14" customFormat="1" ht="10.199999999999999">
      <c r="B311" s="229"/>
      <c r="C311" s="230"/>
      <c r="D311" s="200" t="s">
        <v>327</v>
      </c>
      <c r="E311" s="231" t="s">
        <v>18</v>
      </c>
      <c r="F311" s="232" t="s">
        <v>329</v>
      </c>
      <c r="G311" s="230"/>
      <c r="H311" s="233">
        <v>133.19999999999999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327</v>
      </c>
      <c r="AU311" s="239" t="s">
        <v>78</v>
      </c>
      <c r="AV311" s="14" t="s">
        <v>122</v>
      </c>
      <c r="AW311" s="14" t="s">
        <v>31</v>
      </c>
      <c r="AX311" s="14" t="s">
        <v>76</v>
      </c>
      <c r="AY311" s="239" t="s">
        <v>115</v>
      </c>
    </row>
    <row r="312" spans="1:65" s="2" customFormat="1" ht="21.6" customHeight="1">
      <c r="A312" s="35"/>
      <c r="B312" s="36"/>
      <c r="C312" s="206" t="s">
        <v>264</v>
      </c>
      <c r="D312" s="206" t="s">
        <v>193</v>
      </c>
      <c r="E312" s="207" t="s">
        <v>569</v>
      </c>
      <c r="F312" s="208" t="s">
        <v>570</v>
      </c>
      <c r="G312" s="209" t="s">
        <v>126</v>
      </c>
      <c r="H312" s="210">
        <v>33.200000000000003</v>
      </c>
      <c r="I312" s="211"/>
      <c r="J312" s="210">
        <f>ROUND(I312*H312,15)</f>
        <v>0</v>
      </c>
      <c r="K312" s="208" t="s">
        <v>120</v>
      </c>
      <c r="L312" s="40"/>
      <c r="M312" s="212" t="s">
        <v>18</v>
      </c>
      <c r="N312" s="213" t="s">
        <v>40</v>
      </c>
      <c r="O312" s="65"/>
      <c r="P312" s="195">
        <f>O312*H312</f>
        <v>0</v>
      </c>
      <c r="Q312" s="195">
        <v>0</v>
      </c>
      <c r="R312" s="195">
        <f>Q312*H312</f>
        <v>0</v>
      </c>
      <c r="S312" s="195">
        <v>0</v>
      </c>
      <c r="T312" s="19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7" t="s">
        <v>122</v>
      </c>
      <c r="AT312" s="197" t="s">
        <v>193</v>
      </c>
      <c r="AU312" s="197" t="s">
        <v>78</v>
      </c>
      <c r="AY312" s="18" t="s">
        <v>115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18" t="s">
        <v>76</v>
      </c>
      <c r="BK312" s="199">
        <f>ROUND(I312*H312,15)</f>
        <v>0</v>
      </c>
      <c r="BL312" s="18" t="s">
        <v>122</v>
      </c>
      <c r="BM312" s="197" t="s">
        <v>571</v>
      </c>
    </row>
    <row r="313" spans="1:65" s="2" customFormat="1" ht="19.2">
      <c r="A313" s="35"/>
      <c r="B313" s="36"/>
      <c r="C313" s="37"/>
      <c r="D313" s="200" t="s">
        <v>123</v>
      </c>
      <c r="E313" s="37"/>
      <c r="F313" s="201" t="s">
        <v>570</v>
      </c>
      <c r="G313" s="37"/>
      <c r="H313" s="37"/>
      <c r="I313" s="109"/>
      <c r="J313" s="37"/>
      <c r="K313" s="37"/>
      <c r="L313" s="40"/>
      <c r="M313" s="202"/>
      <c r="N313" s="203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123</v>
      </c>
      <c r="AU313" s="18" t="s">
        <v>78</v>
      </c>
    </row>
    <row r="314" spans="1:65" s="13" customFormat="1" ht="10.199999999999999">
      <c r="B314" s="218"/>
      <c r="C314" s="219"/>
      <c r="D314" s="200" t="s">
        <v>327</v>
      </c>
      <c r="E314" s="220" t="s">
        <v>18</v>
      </c>
      <c r="F314" s="221" t="s">
        <v>572</v>
      </c>
      <c r="G314" s="219"/>
      <c r="H314" s="222">
        <v>33.200000000000003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327</v>
      </c>
      <c r="AU314" s="228" t="s">
        <v>78</v>
      </c>
      <c r="AV314" s="13" t="s">
        <v>78</v>
      </c>
      <c r="AW314" s="13" t="s">
        <v>31</v>
      </c>
      <c r="AX314" s="13" t="s">
        <v>6</v>
      </c>
      <c r="AY314" s="228" t="s">
        <v>115</v>
      </c>
    </row>
    <row r="315" spans="1:65" s="14" customFormat="1" ht="10.199999999999999">
      <c r="B315" s="229"/>
      <c r="C315" s="230"/>
      <c r="D315" s="200" t="s">
        <v>327</v>
      </c>
      <c r="E315" s="231" t="s">
        <v>18</v>
      </c>
      <c r="F315" s="232" t="s">
        <v>329</v>
      </c>
      <c r="G315" s="230"/>
      <c r="H315" s="233">
        <v>33.200000000000003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327</v>
      </c>
      <c r="AU315" s="239" t="s">
        <v>78</v>
      </c>
      <c r="AV315" s="14" t="s">
        <v>122</v>
      </c>
      <c r="AW315" s="14" t="s">
        <v>31</v>
      </c>
      <c r="AX315" s="14" t="s">
        <v>76</v>
      </c>
      <c r="AY315" s="239" t="s">
        <v>115</v>
      </c>
    </row>
    <row r="316" spans="1:65" s="2" customFormat="1" ht="21.6" customHeight="1">
      <c r="A316" s="35"/>
      <c r="B316" s="36"/>
      <c r="C316" s="206" t="s">
        <v>573</v>
      </c>
      <c r="D316" s="206" t="s">
        <v>193</v>
      </c>
      <c r="E316" s="207" t="s">
        <v>574</v>
      </c>
      <c r="F316" s="208" t="s">
        <v>575</v>
      </c>
      <c r="G316" s="209" t="s">
        <v>126</v>
      </c>
      <c r="H316" s="210">
        <v>133.6</v>
      </c>
      <c r="I316" s="211"/>
      <c r="J316" s="210">
        <f>ROUND(I316*H316,15)</f>
        <v>0</v>
      </c>
      <c r="K316" s="208" t="s">
        <v>120</v>
      </c>
      <c r="L316" s="40"/>
      <c r="M316" s="212" t="s">
        <v>18</v>
      </c>
      <c r="N316" s="213" t="s">
        <v>40</v>
      </c>
      <c r="O316" s="65"/>
      <c r="P316" s="195">
        <f>O316*H316</f>
        <v>0</v>
      </c>
      <c r="Q316" s="195">
        <v>0</v>
      </c>
      <c r="R316" s="195">
        <f>Q316*H316</f>
        <v>0</v>
      </c>
      <c r="S316" s="195">
        <v>0</v>
      </c>
      <c r="T316" s="196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97" t="s">
        <v>122</v>
      </c>
      <c r="AT316" s="197" t="s">
        <v>193</v>
      </c>
      <c r="AU316" s="197" t="s">
        <v>78</v>
      </c>
      <c r="AY316" s="18" t="s">
        <v>115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18" t="s">
        <v>76</v>
      </c>
      <c r="BK316" s="199">
        <f>ROUND(I316*H316,15)</f>
        <v>0</v>
      </c>
      <c r="BL316" s="18" t="s">
        <v>122</v>
      </c>
      <c r="BM316" s="197" t="s">
        <v>576</v>
      </c>
    </row>
    <row r="317" spans="1:65" s="2" customFormat="1" ht="19.2">
      <c r="A317" s="35"/>
      <c r="B317" s="36"/>
      <c r="C317" s="37"/>
      <c r="D317" s="200" t="s">
        <v>123</v>
      </c>
      <c r="E317" s="37"/>
      <c r="F317" s="201" t="s">
        <v>575</v>
      </c>
      <c r="G317" s="37"/>
      <c r="H317" s="37"/>
      <c r="I317" s="109"/>
      <c r="J317" s="37"/>
      <c r="K317" s="37"/>
      <c r="L317" s="40"/>
      <c r="M317" s="202"/>
      <c r="N317" s="203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123</v>
      </c>
      <c r="AU317" s="18" t="s">
        <v>78</v>
      </c>
    </row>
    <row r="318" spans="1:65" s="13" customFormat="1" ht="10.199999999999999">
      <c r="B318" s="218"/>
      <c r="C318" s="219"/>
      <c r="D318" s="200" t="s">
        <v>327</v>
      </c>
      <c r="E318" s="220" t="s">
        <v>18</v>
      </c>
      <c r="F318" s="221" t="s">
        <v>577</v>
      </c>
      <c r="G318" s="219"/>
      <c r="H318" s="222">
        <v>133.6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327</v>
      </c>
      <c r="AU318" s="228" t="s">
        <v>78</v>
      </c>
      <c r="AV318" s="13" t="s">
        <v>78</v>
      </c>
      <c r="AW318" s="13" t="s">
        <v>31</v>
      </c>
      <c r="AX318" s="13" t="s">
        <v>6</v>
      </c>
      <c r="AY318" s="228" t="s">
        <v>115</v>
      </c>
    </row>
    <row r="319" spans="1:65" s="14" customFormat="1" ht="10.199999999999999">
      <c r="B319" s="229"/>
      <c r="C319" s="230"/>
      <c r="D319" s="200" t="s">
        <v>327</v>
      </c>
      <c r="E319" s="231" t="s">
        <v>18</v>
      </c>
      <c r="F319" s="232" t="s">
        <v>329</v>
      </c>
      <c r="G319" s="230"/>
      <c r="H319" s="233">
        <v>133.6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327</v>
      </c>
      <c r="AU319" s="239" t="s">
        <v>78</v>
      </c>
      <c r="AV319" s="14" t="s">
        <v>122</v>
      </c>
      <c r="AW319" s="14" t="s">
        <v>31</v>
      </c>
      <c r="AX319" s="14" t="s">
        <v>76</v>
      </c>
      <c r="AY319" s="239" t="s">
        <v>115</v>
      </c>
    </row>
    <row r="320" spans="1:65" s="2" customFormat="1" ht="21.6" customHeight="1">
      <c r="A320" s="35"/>
      <c r="B320" s="36"/>
      <c r="C320" s="206" t="s">
        <v>267</v>
      </c>
      <c r="D320" s="206" t="s">
        <v>193</v>
      </c>
      <c r="E320" s="207" t="s">
        <v>578</v>
      </c>
      <c r="F320" s="208" t="s">
        <v>579</v>
      </c>
      <c r="G320" s="209" t="s">
        <v>126</v>
      </c>
      <c r="H320" s="210">
        <v>30</v>
      </c>
      <c r="I320" s="211"/>
      <c r="J320" s="210">
        <f>ROUND(I320*H320,15)</f>
        <v>0</v>
      </c>
      <c r="K320" s="208" t="s">
        <v>120</v>
      </c>
      <c r="L320" s="40"/>
      <c r="M320" s="212" t="s">
        <v>18</v>
      </c>
      <c r="N320" s="213" t="s">
        <v>40</v>
      </c>
      <c r="O320" s="65"/>
      <c r="P320" s="195">
        <f>O320*H320</f>
        <v>0</v>
      </c>
      <c r="Q320" s="195">
        <v>0</v>
      </c>
      <c r="R320" s="195">
        <f>Q320*H320</f>
        <v>0</v>
      </c>
      <c r="S320" s="195">
        <v>0</v>
      </c>
      <c r="T320" s="196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7" t="s">
        <v>122</v>
      </c>
      <c r="AT320" s="197" t="s">
        <v>193</v>
      </c>
      <c r="AU320" s="197" t="s">
        <v>78</v>
      </c>
      <c r="AY320" s="18" t="s">
        <v>115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18" t="s">
        <v>76</v>
      </c>
      <c r="BK320" s="199">
        <f>ROUND(I320*H320,15)</f>
        <v>0</v>
      </c>
      <c r="BL320" s="18" t="s">
        <v>122</v>
      </c>
      <c r="BM320" s="197" t="s">
        <v>580</v>
      </c>
    </row>
    <row r="321" spans="1:65" s="2" customFormat="1" ht="19.2">
      <c r="A321" s="35"/>
      <c r="B321" s="36"/>
      <c r="C321" s="37"/>
      <c r="D321" s="200" t="s">
        <v>123</v>
      </c>
      <c r="E321" s="37"/>
      <c r="F321" s="201" t="s">
        <v>579</v>
      </c>
      <c r="G321" s="37"/>
      <c r="H321" s="37"/>
      <c r="I321" s="109"/>
      <c r="J321" s="37"/>
      <c r="K321" s="37"/>
      <c r="L321" s="40"/>
      <c r="M321" s="202"/>
      <c r="N321" s="203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123</v>
      </c>
      <c r="AU321" s="18" t="s">
        <v>78</v>
      </c>
    </row>
    <row r="322" spans="1:65" s="13" customFormat="1" ht="10.199999999999999">
      <c r="B322" s="218"/>
      <c r="C322" s="219"/>
      <c r="D322" s="200" t="s">
        <v>327</v>
      </c>
      <c r="E322" s="220" t="s">
        <v>18</v>
      </c>
      <c r="F322" s="221" t="s">
        <v>170</v>
      </c>
      <c r="G322" s="219"/>
      <c r="H322" s="222">
        <v>30</v>
      </c>
      <c r="I322" s="223"/>
      <c r="J322" s="219"/>
      <c r="K322" s="219"/>
      <c r="L322" s="224"/>
      <c r="M322" s="225"/>
      <c r="N322" s="226"/>
      <c r="O322" s="226"/>
      <c r="P322" s="226"/>
      <c r="Q322" s="226"/>
      <c r="R322" s="226"/>
      <c r="S322" s="226"/>
      <c r="T322" s="227"/>
      <c r="AT322" s="228" t="s">
        <v>327</v>
      </c>
      <c r="AU322" s="228" t="s">
        <v>78</v>
      </c>
      <c r="AV322" s="13" t="s">
        <v>78</v>
      </c>
      <c r="AW322" s="13" t="s">
        <v>31</v>
      </c>
      <c r="AX322" s="13" t="s">
        <v>6</v>
      </c>
      <c r="AY322" s="228" t="s">
        <v>115</v>
      </c>
    </row>
    <row r="323" spans="1:65" s="14" customFormat="1" ht="10.199999999999999">
      <c r="B323" s="229"/>
      <c r="C323" s="230"/>
      <c r="D323" s="200" t="s">
        <v>327</v>
      </c>
      <c r="E323" s="231" t="s">
        <v>18</v>
      </c>
      <c r="F323" s="232" t="s">
        <v>329</v>
      </c>
      <c r="G323" s="230"/>
      <c r="H323" s="233">
        <v>30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327</v>
      </c>
      <c r="AU323" s="239" t="s">
        <v>78</v>
      </c>
      <c r="AV323" s="14" t="s">
        <v>122</v>
      </c>
      <c r="AW323" s="14" t="s">
        <v>31</v>
      </c>
      <c r="AX323" s="14" t="s">
        <v>76</v>
      </c>
      <c r="AY323" s="239" t="s">
        <v>115</v>
      </c>
    </row>
    <row r="324" spans="1:65" s="2" customFormat="1" ht="21.6" customHeight="1">
      <c r="A324" s="35"/>
      <c r="B324" s="36"/>
      <c r="C324" s="206" t="s">
        <v>581</v>
      </c>
      <c r="D324" s="206" t="s">
        <v>193</v>
      </c>
      <c r="E324" s="207" t="s">
        <v>582</v>
      </c>
      <c r="F324" s="208" t="s">
        <v>583</v>
      </c>
      <c r="G324" s="209" t="s">
        <v>119</v>
      </c>
      <c r="H324" s="210">
        <v>1</v>
      </c>
      <c r="I324" s="211"/>
      <c r="J324" s="210">
        <f>ROUND(I324*H324,15)</f>
        <v>0</v>
      </c>
      <c r="K324" s="208" t="s">
        <v>120</v>
      </c>
      <c r="L324" s="40"/>
      <c r="M324" s="212" t="s">
        <v>18</v>
      </c>
      <c r="N324" s="213" t="s">
        <v>40</v>
      </c>
      <c r="O324" s="65"/>
      <c r="P324" s="195">
        <f>O324*H324</f>
        <v>0</v>
      </c>
      <c r="Q324" s="195">
        <v>0</v>
      </c>
      <c r="R324" s="195">
        <f>Q324*H324</f>
        <v>0</v>
      </c>
      <c r="S324" s="195">
        <v>0</v>
      </c>
      <c r="T324" s="19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97" t="s">
        <v>122</v>
      </c>
      <c r="AT324" s="197" t="s">
        <v>193</v>
      </c>
      <c r="AU324" s="197" t="s">
        <v>78</v>
      </c>
      <c r="AY324" s="18" t="s">
        <v>115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18" t="s">
        <v>76</v>
      </c>
      <c r="BK324" s="199">
        <f>ROUND(I324*H324,15)</f>
        <v>0</v>
      </c>
      <c r="BL324" s="18" t="s">
        <v>122</v>
      </c>
      <c r="BM324" s="197" t="s">
        <v>584</v>
      </c>
    </row>
    <row r="325" spans="1:65" s="2" customFormat="1" ht="10.199999999999999">
      <c r="A325" s="35"/>
      <c r="B325" s="36"/>
      <c r="C325" s="37"/>
      <c r="D325" s="200" t="s">
        <v>123</v>
      </c>
      <c r="E325" s="37"/>
      <c r="F325" s="201" t="s">
        <v>583</v>
      </c>
      <c r="G325" s="37"/>
      <c r="H325" s="37"/>
      <c r="I325" s="109"/>
      <c r="J325" s="37"/>
      <c r="K325" s="37"/>
      <c r="L325" s="40"/>
      <c r="M325" s="202"/>
      <c r="N325" s="203"/>
      <c r="O325" s="65"/>
      <c r="P325" s="65"/>
      <c r="Q325" s="65"/>
      <c r="R325" s="65"/>
      <c r="S325" s="65"/>
      <c r="T325" s="66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123</v>
      </c>
      <c r="AU325" s="18" t="s">
        <v>78</v>
      </c>
    </row>
    <row r="326" spans="1:65" s="2" customFormat="1" ht="21.6" customHeight="1">
      <c r="A326" s="35"/>
      <c r="B326" s="36"/>
      <c r="C326" s="206" t="s">
        <v>271</v>
      </c>
      <c r="D326" s="206" t="s">
        <v>193</v>
      </c>
      <c r="E326" s="207" t="s">
        <v>585</v>
      </c>
      <c r="F326" s="208" t="s">
        <v>586</v>
      </c>
      <c r="G326" s="209" t="s">
        <v>119</v>
      </c>
      <c r="H326" s="210">
        <v>1</v>
      </c>
      <c r="I326" s="211"/>
      <c r="J326" s="210">
        <f>ROUND(I326*H326,15)</f>
        <v>0</v>
      </c>
      <c r="K326" s="208" t="s">
        <v>120</v>
      </c>
      <c r="L326" s="40"/>
      <c r="M326" s="212" t="s">
        <v>18</v>
      </c>
      <c r="N326" s="213" t="s">
        <v>40</v>
      </c>
      <c r="O326" s="65"/>
      <c r="P326" s="195">
        <f>O326*H326</f>
        <v>0</v>
      </c>
      <c r="Q326" s="195">
        <v>0</v>
      </c>
      <c r="R326" s="195">
        <f>Q326*H326</f>
        <v>0</v>
      </c>
      <c r="S326" s="195">
        <v>0</v>
      </c>
      <c r="T326" s="196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7" t="s">
        <v>122</v>
      </c>
      <c r="AT326" s="197" t="s">
        <v>193</v>
      </c>
      <c r="AU326" s="197" t="s">
        <v>78</v>
      </c>
      <c r="AY326" s="18" t="s">
        <v>115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18" t="s">
        <v>76</v>
      </c>
      <c r="BK326" s="199">
        <f>ROUND(I326*H326,15)</f>
        <v>0</v>
      </c>
      <c r="BL326" s="18" t="s">
        <v>122</v>
      </c>
      <c r="BM326" s="197" t="s">
        <v>587</v>
      </c>
    </row>
    <row r="327" spans="1:65" s="2" customFormat="1" ht="10.199999999999999">
      <c r="A327" s="35"/>
      <c r="B327" s="36"/>
      <c r="C327" s="37"/>
      <c r="D327" s="200" t="s">
        <v>123</v>
      </c>
      <c r="E327" s="37"/>
      <c r="F327" s="201" t="s">
        <v>586</v>
      </c>
      <c r="G327" s="37"/>
      <c r="H327" s="37"/>
      <c r="I327" s="109"/>
      <c r="J327" s="37"/>
      <c r="K327" s="37"/>
      <c r="L327" s="40"/>
      <c r="M327" s="202"/>
      <c r="N327" s="203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123</v>
      </c>
      <c r="AU327" s="18" t="s">
        <v>78</v>
      </c>
    </row>
    <row r="328" spans="1:65" s="2" customFormat="1" ht="21.6" customHeight="1">
      <c r="A328" s="35"/>
      <c r="B328" s="36"/>
      <c r="C328" s="206" t="s">
        <v>588</v>
      </c>
      <c r="D328" s="206" t="s">
        <v>193</v>
      </c>
      <c r="E328" s="207" t="s">
        <v>589</v>
      </c>
      <c r="F328" s="208" t="s">
        <v>590</v>
      </c>
      <c r="G328" s="209" t="s">
        <v>326</v>
      </c>
      <c r="H328" s="210">
        <v>55</v>
      </c>
      <c r="I328" s="211"/>
      <c r="J328" s="210">
        <f>ROUND(I328*H328,15)</f>
        <v>0</v>
      </c>
      <c r="K328" s="208" t="s">
        <v>120</v>
      </c>
      <c r="L328" s="40"/>
      <c r="M328" s="212" t="s">
        <v>18</v>
      </c>
      <c r="N328" s="213" t="s">
        <v>40</v>
      </c>
      <c r="O328" s="65"/>
      <c r="P328" s="195">
        <f>O328*H328</f>
        <v>0</v>
      </c>
      <c r="Q328" s="195">
        <v>0</v>
      </c>
      <c r="R328" s="195">
        <f>Q328*H328</f>
        <v>0</v>
      </c>
      <c r="S328" s="195">
        <v>0</v>
      </c>
      <c r="T328" s="196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7" t="s">
        <v>122</v>
      </c>
      <c r="AT328" s="197" t="s">
        <v>193</v>
      </c>
      <c r="AU328" s="197" t="s">
        <v>78</v>
      </c>
      <c r="AY328" s="18" t="s">
        <v>115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18" t="s">
        <v>76</v>
      </c>
      <c r="BK328" s="199">
        <f>ROUND(I328*H328,15)</f>
        <v>0</v>
      </c>
      <c r="BL328" s="18" t="s">
        <v>122</v>
      </c>
      <c r="BM328" s="197" t="s">
        <v>591</v>
      </c>
    </row>
    <row r="329" spans="1:65" s="2" customFormat="1" ht="19.2">
      <c r="A329" s="35"/>
      <c r="B329" s="36"/>
      <c r="C329" s="37"/>
      <c r="D329" s="200" t="s">
        <v>123</v>
      </c>
      <c r="E329" s="37"/>
      <c r="F329" s="201" t="s">
        <v>590</v>
      </c>
      <c r="G329" s="37"/>
      <c r="H329" s="37"/>
      <c r="I329" s="109"/>
      <c r="J329" s="37"/>
      <c r="K329" s="37"/>
      <c r="L329" s="40"/>
      <c r="M329" s="202"/>
      <c r="N329" s="203"/>
      <c r="O329" s="65"/>
      <c r="P329" s="65"/>
      <c r="Q329" s="65"/>
      <c r="R329" s="65"/>
      <c r="S329" s="65"/>
      <c r="T329" s="6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123</v>
      </c>
      <c r="AU329" s="18" t="s">
        <v>78</v>
      </c>
    </row>
    <row r="330" spans="1:65" s="13" customFormat="1" ht="10.199999999999999">
      <c r="B330" s="218"/>
      <c r="C330" s="219"/>
      <c r="D330" s="200" t="s">
        <v>327</v>
      </c>
      <c r="E330" s="220" t="s">
        <v>18</v>
      </c>
      <c r="F330" s="221" t="s">
        <v>592</v>
      </c>
      <c r="G330" s="219"/>
      <c r="H330" s="222">
        <v>55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327</v>
      </c>
      <c r="AU330" s="228" t="s">
        <v>78</v>
      </c>
      <c r="AV330" s="13" t="s">
        <v>78</v>
      </c>
      <c r="AW330" s="13" t="s">
        <v>31</v>
      </c>
      <c r="AX330" s="13" t="s">
        <v>6</v>
      </c>
      <c r="AY330" s="228" t="s">
        <v>115</v>
      </c>
    </row>
    <row r="331" spans="1:65" s="14" customFormat="1" ht="10.199999999999999">
      <c r="B331" s="229"/>
      <c r="C331" s="230"/>
      <c r="D331" s="200" t="s">
        <v>327</v>
      </c>
      <c r="E331" s="231" t="s">
        <v>18</v>
      </c>
      <c r="F331" s="232" t="s">
        <v>329</v>
      </c>
      <c r="G331" s="230"/>
      <c r="H331" s="233">
        <v>55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327</v>
      </c>
      <c r="AU331" s="239" t="s">
        <v>78</v>
      </c>
      <c r="AV331" s="14" t="s">
        <v>122</v>
      </c>
      <c r="AW331" s="14" t="s">
        <v>31</v>
      </c>
      <c r="AX331" s="14" t="s">
        <v>76</v>
      </c>
      <c r="AY331" s="239" t="s">
        <v>115</v>
      </c>
    </row>
    <row r="332" spans="1:65" s="2" customFormat="1" ht="14.4" customHeight="1">
      <c r="A332" s="35"/>
      <c r="B332" s="36"/>
      <c r="C332" s="206" t="s">
        <v>275</v>
      </c>
      <c r="D332" s="206" t="s">
        <v>193</v>
      </c>
      <c r="E332" s="207" t="s">
        <v>593</v>
      </c>
      <c r="F332" s="208" t="s">
        <v>594</v>
      </c>
      <c r="G332" s="209" t="s">
        <v>326</v>
      </c>
      <c r="H332" s="210">
        <v>69.09</v>
      </c>
      <c r="I332" s="211"/>
      <c r="J332" s="210">
        <f>ROUND(I332*H332,15)</f>
        <v>0</v>
      </c>
      <c r="K332" s="208" t="s">
        <v>120</v>
      </c>
      <c r="L332" s="40"/>
      <c r="M332" s="212" t="s">
        <v>18</v>
      </c>
      <c r="N332" s="213" t="s">
        <v>40</v>
      </c>
      <c r="O332" s="65"/>
      <c r="P332" s="195">
        <f>O332*H332</f>
        <v>0</v>
      </c>
      <c r="Q332" s="195">
        <v>0</v>
      </c>
      <c r="R332" s="195">
        <f>Q332*H332</f>
        <v>0</v>
      </c>
      <c r="S332" s="195">
        <v>0</v>
      </c>
      <c r="T332" s="196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7" t="s">
        <v>122</v>
      </c>
      <c r="AT332" s="197" t="s">
        <v>193</v>
      </c>
      <c r="AU332" s="197" t="s">
        <v>78</v>
      </c>
      <c r="AY332" s="18" t="s">
        <v>115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18" t="s">
        <v>76</v>
      </c>
      <c r="BK332" s="199">
        <f>ROUND(I332*H332,15)</f>
        <v>0</v>
      </c>
      <c r="BL332" s="18" t="s">
        <v>122</v>
      </c>
      <c r="BM332" s="197" t="s">
        <v>595</v>
      </c>
    </row>
    <row r="333" spans="1:65" s="2" customFormat="1" ht="10.199999999999999">
      <c r="A333" s="35"/>
      <c r="B333" s="36"/>
      <c r="C333" s="37"/>
      <c r="D333" s="200" t="s">
        <v>123</v>
      </c>
      <c r="E333" s="37"/>
      <c r="F333" s="201" t="s">
        <v>594</v>
      </c>
      <c r="G333" s="37"/>
      <c r="H333" s="37"/>
      <c r="I333" s="109"/>
      <c r="J333" s="37"/>
      <c r="K333" s="37"/>
      <c r="L333" s="40"/>
      <c r="M333" s="202"/>
      <c r="N333" s="203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123</v>
      </c>
      <c r="AU333" s="18" t="s">
        <v>78</v>
      </c>
    </row>
    <row r="334" spans="1:65" s="13" customFormat="1" ht="10.199999999999999">
      <c r="B334" s="218"/>
      <c r="C334" s="219"/>
      <c r="D334" s="200" t="s">
        <v>327</v>
      </c>
      <c r="E334" s="220" t="s">
        <v>18</v>
      </c>
      <c r="F334" s="221" t="s">
        <v>596</v>
      </c>
      <c r="G334" s="219"/>
      <c r="H334" s="222">
        <v>69.09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327</v>
      </c>
      <c r="AU334" s="228" t="s">
        <v>78</v>
      </c>
      <c r="AV334" s="13" t="s">
        <v>78</v>
      </c>
      <c r="AW334" s="13" t="s">
        <v>31</v>
      </c>
      <c r="AX334" s="13" t="s">
        <v>6</v>
      </c>
      <c r="AY334" s="228" t="s">
        <v>115</v>
      </c>
    </row>
    <row r="335" spans="1:65" s="14" customFormat="1" ht="10.199999999999999">
      <c r="B335" s="229"/>
      <c r="C335" s="230"/>
      <c r="D335" s="200" t="s">
        <v>327</v>
      </c>
      <c r="E335" s="231" t="s">
        <v>18</v>
      </c>
      <c r="F335" s="232" t="s">
        <v>329</v>
      </c>
      <c r="G335" s="230"/>
      <c r="H335" s="233">
        <v>69.09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AT335" s="239" t="s">
        <v>327</v>
      </c>
      <c r="AU335" s="239" t="s">
        <v>78</v>
      </c>
      <c r="AV335" s="14" t="s">
        <v>122</v>
      </c>
      <c r="AW335" s="14" t="s">
        <v>31</v>
      </c>
      <c r="AX335" s="14" t="s">
        <v>76</v>
      </c>
      <c r="AY335" s="239" t="s">
        <v>115</v>
      </c>
    </row>
    <row r="336" spans="1:65" s="2" customFormat="1" ht="21.6" customHeight="1">
      <c r="A336" s="35"/>
      <c r="B336" s="36"/>
      <c r="C336" s="206" t="s">
        <v>597</v>
      </c>
      <c r="D336" s="206" t="s">
        <v>193</v>
      </c>
      <c r="E336" s="207" t="s">
        <v>598</v>
      </c>
      <c r="F336" s="208" t="s">
        <v>599</v>
      </c>
      <c r="G336" s="209" t="s">
        <v>119</v>
      </c>
      <c r="H336" s="210">
        <v>5</v>
      </c>
      <c r="I336" s="211"/>
      <c r="J336" s="210">
        <f>ROUND(I336*H336,15)</f>
        <v>0</v>
      </c>
      <c r="K336" s="208" t="s">
        <v>120</v>
      </c>
      <c r="L336" s="40"/>
      <c r="M336" s="212" t="s">
        <v>18</v>
      </c>
      <c r="N336" s="213" t="s">
        <v>40</v>
      </c>
      <c r="O336" s="65"/>
      <c r="P336" s="195">
        <f>O336*H336</f>
        <v>0</v>
      </c>
      <c r="Q336" s="195">
        <v>0</v>
      </c>
      <c r="R336" s="195">
        <f>Q336*H336</f>
        <v>0</v>
      </c>
      <c r="S336" s="195">
        <v>0</v>
      </c>
      <c r="T336" s="196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97" t="s">
        <v>122</v>
      </c>
      <c r="AT336" s="197" t="s">
        <v>193</v>
      </c>
      <c r="AU336" s="197" t="s">
        <v>78</v>
      </c>
      <c r="AY336" s="18" t="s">
        <v>115</v>
      </c>
      <c r="BE336" s="198">
        <f>IF(N336="základní",J336,0)</f>
        <v>0</v>
      </c>
      <c r="BF336" s="198">
        <f>IF(N336="snížená",J336,0)</f>
        <v>0</v>
      </c>
      <c r="BG336" s="198">
        <f>IF(N336="zákl. přenesená",J336,0)</f>
        <v>0</v>
      </c>
      <c r="BH336" s="198">
        <f>IF(N336="sníž. přenesená",J336,0)</f>
        <v>0</v>
      </c>
      <c r="BI336" s="198">
        <f>IF(N336="nulová",J336,0)</f>
        <v>0</v>
      </c>
      <c r="BJ336" s="18" t="s">
        <v>76</v>
      </c>
      <c r="BK336" s="199">
        <f>ROUND(I336*H336,15)</f>
        <v>0</v>
      </c>
      <c r="BL336" s="18" t="s">
        <v>122</v>
      </c>
      <c r="BM336" s="197" t="s">
        <v>600</v>
      </c>
    </row>
    <row r="337" spans="1:65" s="2" customFormat="1" ht="19.2">
      <c r="A337" s="35"/>
      <c r="B337" s="36"/>
      <c r="C337" s="37"/>
      <c r="D337" s="200" t="s">
        <v>123</v>
      </c>
      <c r="E337" s="37"/>
      <c r="F337" s="201" t="s">
        <v>599</v>
      </c>
      <c r="G337" s="37"/>
      <c r="H337" s="37"/>
      <c r="I337" s="109"/>
      <c r="J337" s="37"/>
      <c r="K337" s="37"/>
      <c r="L337" s="40"/>
      <c r="M337" s="202"/>
      <c r="N337" s="203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123</v>
      </c>
      <c r="AU337" s="18" t="s">
        <v>78</v>
      </c>
    </row>
    <row r="338" spans="1:65" s="2" customFormat="1" ht="21.6" customHeight="1">
      <c r="A338" s="35"/>
      <c r="B338" s="36"/>
      <c r="C338" s="206" t="s">
        <v>279</v>
      </c>
      <c r="D338" s="206" t="s">
        <v>193</v>
      </c>
      <c r="E338" s="207" t="s">
        <v>601</v>
      </c>
      <c r="F338" s="208" t="s">
        <v>602</v>
      </c>
      <c r="G338" s="209" t="s">
        <v>119</v>
      </c>
      <c r="H338" s="210">
        <v>5</v>
      </c>
      <c r="I338" s="211"/>
      <c r="J338" s="210">
        <f>ROUND(I338*H338,15)</f>
        <v>0</v>
      </c>
      <c r="K338" s="208" t="s">
        <v>120</v>
      </c>
      <c r="L338" s="40"/>
      <c r="M338" s="212" t="s">
        <v>18</v>
      </c>
      <c r="N338" s="213" t="s">
        <v>40</v>
      </c>
      <c r="O338" s="65"/>
      <c r="P338" s="195">
        <f>O338*H338</f>
        <v>0</v>
      </c>
      <c r="Q338" s="195">
        <v>0</v>
      </c>
      <c r="R338" s="195">
        <f>Q338*H338</f>
        <v>0</v>
      </c>
      <c r="S338" s="195">
        <v>0</v>
      </c>
      <c r="T338" s="19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197" t="s">
        <v>122</v>
      </c>
      <c r="AT338" s="197" t="s">
        <v>193</v>
      </c>
      <c r="AU338" s="197" t="s">
        <v>78</v>
      </c>
      <c r="AY338" s="18" t="s">
        <v>115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18" t="s">
        <v>76</v>
      </c>
      <c r="BK338" s="199">
        <f>ROUND(I338*H338,15)</f>
        <v>0</v>
      </c>
      <c r="BL338" s="18" t="s">
        <v>122</v>
      </c>
      <c r="BM338" s="197" t="s">
        <v>603</v>
      </c>
    </row>
    <row r="339" spans="1:65" s="2" customFormat="1" ht="10.199999999999999">
      <c r="A339" s="35"/>
      <c r="B339" s="36"/>
      <c r="C339" s="37"/>
      <c r="D339" s="200" t="s">
        <v>123</v>
      </c>
      <c r="E339" s="37"/>
      <c r="F339" s="201" t="s">
        <v>602</v>
      </c>
      <c r="G339" s="37"/>
      <c r="H339" s="37"/>
      <c r="I339" s="109"/>
      <c r="J339" s="37"/>
      <c r="K339" s="37"/>
      <c r="L339" s="40"/>
      <c r="M339" s="202"/>
      <c r="N339" s="203"/>
      <c r="O339" s="65"/>
      <c r="P339" s="65"/>
      <c r="Q339" s="65"/>
      <c r="R339" s="65"/>
      <c r="S339" s="65"/>
      <c r="T339" s="66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123</v>
      </c>
      <c r="AU339" s="18" t="s">
        <v>78</v>
      </c>
    </row>
    <row r="340" spans="1:65" s="2" customFormat="1" ht="32.4" customHeight="1">
      <c r="A340" s="35"/>
      <c r="B340" s="36"/>
      <c r="C340" s="206" t="s">
        <v>604</v>
      </c>
      <c r="D340" s="206" t="s">
        <v>193</v>
      </c>
      <c r="E340" s="207" t="s">
        <v>605</v>
      </c>
      <c r="F340" s="208" t="s">
        <v>606</v>
      </c>
      <c r="G340" s="209" t="s">
        <v>607</v>
      </c>
      <c r="H340" s="210">
        <v>12</v>
      </c>
      <c r="I340" s="211"/>
      <c r="J340" s="210">
        <f>ROUND(I340*H340,15)</f>
        <v>0</v>
      </c>
      <c r="K340" s="208" t="s">
        <v>120</v>
      </c>
      <c r="L340" s="40"/>
      <c r="M340" s="212" t="s">
        <v>18</v>
      </c>
      <c r="N340" s="213" t="s">
        <v>40</v>
      </c>
      <c r="O340" s="65"/>
      <c r="P340" s="195">
        <f>O340*H340</f>
        <v>0</v>
      </c>
      <c r="Q340" s="195">
        <v>0</v>
      </c>
      <c r="R340" s="195">
        <f>Q340*H340</f>
        <v>0</v>
      </c>
      <c r="S340" s="195">
        <v>0</v>
      </c>
      <c r="T340" s="196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97" t="s">
        <v>122</v>
      </c>
      <c r="AT340" s="197" t="s">
        <v>193</v>
      </c>
      <c r="AU340" s="197" t="s">
        <v>78</v>
      </c>
      <c r="AY340" s="18" t="s">
        <v>115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18" t="s">
        <v>76</v>
      </c>
      <c r="BK340" s="199">
        <f>ROUND(I340*H340,15)</f>
        <v>0</v>
      </c>
      <c r="BL340" s="18" t="s">
        <v>122</v>
      </c>
      <c r="BM340" s="197" t="s">
        <v>608</v>
      </c>
    </row>
    <row r="341" spans="1:65" s="2" customFormat="1" ht="19.2">
      <c r="A341" s="35"/>
      <c r="B341" s="36"/>
      <c r="C341" s="37"/>
      <c r="D341" s="200" t="s">
        <v>123</v>
      </c>
      <c r="E341" s="37"/>
      <c r="F341" s="201" t="s">
        <v>606</v>
      </c>
      <c r="G341" s="37"/>
      <c r="H341" s="37"/>
      <c r="I341" s="109"/>
      <c r="J341" s="37"/>
      <c r="K341" s="37"/>
      <c r="L341" s="40"/>
      <c r="M341" s="202"/>
      <c r="N341" s="203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123</v>
      </c>
      <c r="AU341" s="18" t="s">
        <v>78</v>
      </c>
    </row>
    <row r="342" spans="1:65" s="13" customFormat="1" ht="10.199999999999999">
      <c r="B342" s="218"/>
      <c r="C342" s="219"/>
      <c r="D342" s="200" t="s">
        <v>327</v>
      </c>
      <c r="E342" s="220" t="s">
        <v>18</v>
      </c>
      <c r="F342" s="221" t="s">
        <v>609</v>
      </c>
      <c r="G342" s="219"/>
      <c r="H342" s="222">
        <v>12</v>
      </c>
      <c r="I342" s="223"/>
      <c r="J342" s="219"/>
      <c r="K342" s="219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327</v>
      </c>
      <c r="AU342" s="228" t="s">
        <v>78</v>
      </c>
      <c r="AV342" s="13" t="s">
        <v>78</v>
      </c>
      <c r="AW342" s="13" t="s">
        <v>31</v>
      </c>
      <c r="AX342" s="13" t="s">
        <v>6</v>
      </c>
      <c r="AY342" s="228" t="s">
        <v>115</v>
      </c>
    </row>
    <row r="343" spans="1:65" s="14" customFormat="1" ht="10.199999999999999">
      <c r="B343" s="229"/>
      <c r="C343" s="230"/>
      <c r="D343" s="200" t="s">
        <v>327</v>
      </c>
      <c r="E343" s="231" t="s">
        <v>18</v>
      </c>
      <c r="F343" s="232" t="s">
        <v>329</v>
      </c>
      <c r="G343" s="230"/>
      <c r="H343" s="233">
        <v>12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AT343" s="239" t="s">
        <v>327</v>
      </c>
      <c r="AU343" s="239" t="s">
        <v>78</v>
      </c>
      <c r="AV343" s="14" t="s">
        <v>122</v>
      </c>
      <c r="AW343" s="14" t="s">
        <v>31</v>
      </c>
      <c r="AX343" s="14" t="s">
        <v>76</v>
      </c>
      <c r="AY343" s="239" t="s">
        <v>115</v>
      </c>
    </row>
    <row r="344" spans="1:65" s="2" customFormat="1" ht="32.4" customHeight="1">
      <c r="A344" s="35"/>
      <c r="B344" s="36"/>
      <c r="C344" s="206" t="s">
        <v>282</v>
      </c>
      <c r="D344" s="206" t="s">
        <v>193</v>
      </c>
      <c r="E344" s="207" t="s">
        <v>610</v>
      </c>
      <c r="F344" s="208" t="s">
        <v>611</v>
      </c>
      <c r="G344" s="209" t="s">
        <v>607</v>
      </c>
      <c r="H344" s="210">
        <v>24</v>
      </c>
      <c r="I344" s="211"/>
      <c r="J344" s="210">
        <f>ROUND(I344*H344,15)</f>
        <v>0</v>
      </c>
      <c r="K344" s="208" t="s">
        <v>120</v>
      </c>
      <c r="L344" s="40"/>
      <c r="M344" s="212" t="s">
        <v>18</v>
      </c>
      <c r="N344" s="213" t="s">
        <v>40</v>
      </c>
      <c r="O344" s="65"/>
      <c r="P344" s="195">
        <f>O344*H344</f>
        <v>0</v>
      </c>
      <c r="Q344" s="195">
        <v>0</v>
      </c>
      <c r="R344" s="195">
        <f>Q344*H344</f>
        <v>0</v>
      </c>
      <c r="S344" s="195">
        <v>0</v>
      </c>
      <c r="T344" s="19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97" t="s">
        <v>122</v>
      </c>
      <c r="AT344" s="197" t="s">
        <v>193</v>
      </c>
      <c r="AU344" s="197" t="s">
        <v>78</v>
      </c>
      <c r="AY344" s="18" t="s">
        <v>115</v>
      </c>
      <c r="BE344" s="198">
        <f>IF(N344="základní",J344,0)</f>
        <v>0</v>
      </c>
      <c r="BF344" s="198">
        <f>IF(N344="snížená",J344,0)</f>
        <v>0</v>
      </c>
      <c r="BG344" s="198">
        <f>IF(N344="zákl. přenesená",J344,0)</f>
        <v>0</v>
      </c>
      <c r="BH344" s="198">
        <f>IF(N344="sníž. přenesená",J344,0)</f>
        <v>0</v>
      </c>
      <c r="BI344" s="198">
        <f>IF(N344="nulová",J344,0)</f>
        <v>0</v>
      </c>
      <c r="BJ344" s="18" t="s">
        <v>76</v>
      </c>
      <c r="BK344" s="199">
        <f>ROUND(I344*H344,15)</f>
        <v>0</v>
      </c>
      <c r="BL344" s="18" t="s">
        <v>122</v>
      </c>
      <c r="BM344" s="197" t="s">
        <v>612</v>
      </c>
    </row>
    <row r="345" spans="1:65" s="2" customFormat="1" ht="19.2">
      <c r="A345" s="35"/>
      <c r="B345" s="36"/>
      <c r="C345" s="37"/>
      <c r="D345" s="200" t="s">
        <v>123</v>
      </c>
      <c r="E345" s="37"/>
      <c r="F345" s="201" t="s">
        <v>611</v>
      </c>
      <c r="G345" s="37"/>
      <c r="H345" s="37"/>
      <c r="I345" s="109"/>
      <c r="J345" s="37"/>
      <c r="K345" s="37"/>
      <c r="L345" s="40"/>
      <c r="M345" s="202"/>
      <c r="N345" s="203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123</v>
      </c>
      <c r="AU345" s="18" t="s">
        <v>78</v>
      </c>
    </row>
    <row r="346" spans="1:65" s="13" customFormat="1" ht="10.199999999999999">
      <c r="B346" s="218"/>
      <c r="C346" s="219"/>
      <c r="D346" s="200" t="s">
        <v>327</v>
      </c>
      <c r="E346" s="220" t="s">
        <v>18</v>
      </c>
      <c r="F346" s="221" t="s">
        <v>613</v>
      </c>
      <c r="G346" s="219"/>
      <c r="H346" s="222">
        <v>24</v>
      </c>
      <c r="I346" s="223"/>
      <c r="J346" s="219"/>
      <c r="K346" s="219"/>
      <c r="L346" s="224"/>
      <c r="M346" s="225"/>
      <c r="N346" s="226"/>
      <c r="O346" s="226"/>
      <c r="P346" s="226"/>
      <c r="Q346" s="226"/>
      <c r="R346" s="226"/>
      <c r="S346" s="226"/>
      <c r="T346" s="227"/>
      <c r="AT346" s="228" t="s">
        <v>327</v>
      </c>
      <c r="AU346" s="228" t="s">
        <v>78</v>
      </c>
      <c r="AV346" s="13" t="s">
        <v>78</v>
      </c>
      <c r="AW346" s="13" t="s">
        <v>31</v>
      </c>
      <c r="AX346" s="13" t="s">
        <v>6</v>
      </c>
      <c r="AY346" s="228" t="s">
        <v>115</v>
      </c>
    </row>
    <row r="347" spans="1:65" s="14" customFormat="1" ht="10.199999999999999">
      <c r="B347" s="229"/>
      <c r="C347" s="230"/>
      <c r="D347" s="200" t="s">
        <v>327</v>
      </c>
      <c r="E347" s="231" t="s">
        <v>18</v>
      </c>
      <c r="F347" s="232" t="s">
        <v>329</v>
      </c>
      <c r="G347" s="230"/>
      <c r="H347" s="233">
        <v>24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327</v>
      </c>
      <c r="AU347" s="239" t="s">
        <v>78</v>
      </c>
      <c r="AV347" s="14" t="s">
        <v>122</v>
      </c>
      <c r="AW347" s="14" t="s">
        <v>31</v>
      </c>
      <c r="AX347" s="14" t="s">
        <v>76</v>
      </c>
      <c r="AY347" s="239" t="s">
        <v>115</v>
      </c>
    </row>
    <row r="348" spans="1:65" s="2" customFormat="1" ht="32.4" customHeight="1">
      <c r="A348" s="35"/>
      <c r="B348" s="36"/>
      <c r="C348" s="206" t="s">
        <v>614</v>
      </c>
      <c r="D348" s="206" t="s">
        <v>193</v>
      </c>
      <c r="E348" s="207" t="s">
        <v>615</v>
      </c>
      <c r="F348" s="208" t="s">
        <v>616</v>
      </c>
      <c r="G348" s="209" t="s">
        <v>607</v>
      </c>
      <c r="H348" s="210">
        <v>6</v>
      </c>
      <c r="I348" s="211"/>
      <c r="J348" s="210">
        <f>ROUND(I348*H348,15)</f>
        <v>0</v>
      </c>
      <c r="K348" s="208" t="s">
        <v>120</v>
      </c>
      <c r="L348" s="40"/>
      <c r="M348" s="212" t="s">
        <v>18</v>
      </c>
      <c r="N348" s="213" t="s">
        <v>40</v>
      </c>
      <c r="O348" s="65"/>
      <c r="P348" s="195">
        <f>O348*H348</f>
        <v>0</v>
      </c>
      <c r="Q348" s="195">
        <v>0</v>
      </c>
      <c r="R348" s="195">
        <f>Q348*H348</f>
        <v>0</v>
      </c>
      <c r="S348" s="195">
        <v>0</v>
      </c>
      <c r="T348" s="196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7" t="s">
        <v>122</v>
      </c>
      <c r="AT348" s="197" t="s">
        <v>193</v>
      </c>
      <c r="AU348" s="197" t="s">
        <v>78</v>
      </c>
      <c r="AY348" s="18" t="s">
        <v>115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18" t="s">
        <v>76</v>
      </c>
      <c r="BK348" s="199">
        <f>ROUND(I348*H348,15)</f>
        <v>0</v>
      </c>
      <c r="BL348" s="18" t="s">
        <v>122</v>
      </c>
      <c r="BM348" s="197" t="s">
        <v>617</v>
      </c>
    </row>
    <row r="349" spans="1:65" s="2" customFormat="1" ht="19.2">
      <c r="A349" s="35"/>
      <c r="B349" s="36"/>
      <c r="C349" s="37"/>
      <c r="D349" s="200" t="s">
        <v>123</v>
      </c>
      <c r="E349" s="37"/>
      <c r="F349" s="201" t="s">
        <v>616</v>
      </c>
      <c r="G349" s="37"/>
      <c r="H349" s="37"/>
      <c r="I349" s="109"/>
      <c r="J349" s="37"/>
      <c r="K349" s="37"/>
      <c r="L349" s="40"/>
      <c r="M349" s="202"/>
      <c r="N349" s="203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123</v>
      </c>
      <c r="AU349" s="18" t="s">
        <v>78</v>
      </c>
    </row>
    <row r="350" spans="1:65" s="13" customFormat="1" ht="10.199999999999999">
      <c r="B350" s="218"/>
      <c r="C350" s="219"/>
      <c r="D350" s="200" t="s">
        <v>327</v>
      </c>
      <c r="E350" s="220" t="s">
        <v>18</v>
      </c>
      <c r="F350" s="221" t="s">
        <v>618</v>
      </c>
      <c r="G350" s="219"/>
      <c r="H350" s="222">
        <v>6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327</v>
      </c>
      <c r="AU350" s="228" t="s">
        <v>78</v>
      </c>
      <c r="AV350" s="13" t="s">
        <v>78</v>
      </c>
      <c r="AW350" s="13" t="s">
        <v>31</v>
      </c>
      <c r="AX350" s="13" t="s">
        <v>6</v>
      </c>
      <c r="AY350" s="228" t="s">
        <v>115</v>
      </c>
    </row>
    <row r="351" spans="1:65" s="14" customFormat="1" ht="10.199999999999999">
      <c r="B351" s="229"/>
      <c r="C351" s="230"/>
      <c r="D351" s="200" t="s">
        <v>327</v>
      </c>
      <c r="E351" s="231" t="s">
        <v>18</v>
      </c>
      <c r="F351" s="232" t="s">
        <v>329</v>
      </c>
      <c r="G351" s="230"/>
      <c r="H351" s="233">
        <v>6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327</v>
      </c>
      <c r="AU351" s="239" t="s">
        <v>78</v>
      </c>
      <c r="AV351" s="14" t="s">
        <v>122</v>
      </c>
      <c r="AW351" s="14" t="s">
        <v>31</v>
      </c>
      <c r="AX351" s="14" t="s">
        <v>76</v>
      </c>
      <c r="AY351" s="239" t="s">
        <v>115</v>
      </c>
    </row>
    <row r="352" spans="1:65" s="2" customFormat="1" ht="32.4" customHeight="1">
      <c r="A352" s="35"/>
      <c r="B352" s="36"/>
      <c r="C352" s="206" t="s">
        <v>286</v>
      </c>
      <c r="D352" s="206" t="s">
        <v>193</v>
      </c>
      <c r="E352" s="207" t="s">
        <v>619</v>
      </c>
      <c r="F352" s="208" t="s">
        <v>620</v>
      </c>
      <c r="G352" s="209" t="s">
        <v>126</v>
      </c>
      <c r="H352" s="210">
        <v>713</v>
      </c>
      <c r="I352" s="211"/>
      <c r="J352" s="210">
        <f>ROUND(I352*H352,15)</f>
        <v>0</v>
      </c>
      <c r="K352" s="208" t="s">
        <v>120</v>
      </c>
      <c r="L352" s="40"/>
      <c r="M352" s="212" t="s">
        <v>18</v>
      </c>
      <c r="N352" s="213" t="s">
        <v>40</v>
      </c>
      <c r="O352" s="65"/>
      <c r="P352" s="195">
        <f>O352*H352</f>
        <v>0</v>
      </c>
      <c r="Q352" s="195">
        <v>0</v>
      </c>
      <c r="R352" s="195">
        <f>Q352*H352</f>
        <v>0</v>
      </c>
      <c r="S352" s="195">
        <v>0</v>
      </c>
      <c r="T352" s="196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97" t="s">
        <v>122</v>
      </c>
      <c r="AT352" s="197" t="s">
        <v>193</v>
      </c>
      <c r="AU352" s="197" t="s">
        <v>78</v>
      </c>
      <c r="AY352" s="18" t="s">
        <v>115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18" t="s">
        <v>76</v>
      </c>
      <c r="BK352" s="199">
        <f>ROUND(I352*H352,15)</f>
        <v>0</v>
      </c>
      <c r="BL352" s="18" t="s">
        <v>122</v>
      </c>
      <c r="BM352" s="197" t="s">
        <v>621</v>
      </c>
    </row>
    <row r="353" spans="1:65" s="2" customFormat="1" ht="28.8">
      <c r="A353" s="35"/>
      <c r="B353" s="36"/>
      <c r="C353" s="37"/>
      <c r="D353" s="200" t="s">
        <v>123</v>
      </c>
      <c r="E353" s="37"/>
      <c r="F353" s="201" t="s">
        <v>620</v>
      </c>
      <c r="G353" s="37"/>
      <c r="H353" s="37"/>
      <c r="I353" s="109"/>
      <c r="J353" s="37"/>
      <c r="K353" s="37"/>
      <c r="L353" s="40"/>
      <c r="M353" s="202"/>
      <c r="N353" s="203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123</v>
      </c>
      <c r="AU353" s="18" t="s">
        <v>78</v>
      </c>
    </row>
    <row r="354" spans="1:65" s="13" customFormat="1" ht="10.199999999999999">
      <c r="B354" s="218"/>
      <c r="C354" s="219"/>
      <c r="D354" s="200" t="s">
        <v>327</v>
      </c>
      <c r="E354" s="220" t="s">
        <v>18</v>
      </c>
      <c r="F354" s="221" t="s">
        <v>622</v>
      </c>
      <c r="G354" s="219"/>
      <c r="H354" s="222">
        <v>713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327</v>
      </c>
      <c r="AU354" s="228" t="s">
        <v>78</v>
      </c>
      <c r="AV354" s="13" t="s">
        <v>78</v>
      </c>
      <c r="AW354" s="13" t="s">
        <v>31</v>
      </c>
      <c r="AX354" s="13" t="s">
        <v>6</v>
      </c>
      <c r="AY354" s="228" t="s">
        <v>115</v>
      </c>
    </row>
    <row r="355" spans="1:65" s="14" customFormat="1" ht="10.199999999999999">
      <c r="B355" s="229"/>
      <c r="C355" s="230"/>
      <c r="D355" s="200" t="s">
        <v>327</v>
      </c>
      <c r="E355" s="231" t="s">
        <v>18</v>
      </c>
      <c r="F355" s="232" t="s">
        <v>329</v>
      </c>
      <c r="G355" s="230"/>
      <c r="H355" s="233">
        <v>713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327</v>
      </c>
      <c r="AU355" s="239" t="s">
        <v>78</v>
      </c>
      <c r="AV355" s="14" t="s">
        <v>122</v>
      </c>
      <c r="AW355" s="14" t="s">
        <v>31</v>
      </c>
      <c r="AX355" s="14" t="s">
        <v>76</v>
      </c>
      <c r="AY355" s="239" t="s">
        <v>115</v>
      </c>
    </row>
    <row r="356" spans="1:65" s="2" customFormat="1" ht="32.4" customHeight="1">
      <c r="A356" s="35"/>
      <c r="B356" s="36"/>
      <c r="C356" s="206" t="s">
        <v>623</v>
      </c>
      <c r="D356" s="206" t="s">
        <v>193</v>
      </c>
      <c r="E356" s="207" t="s">
        <v>624</v>
      </c>
      <c r="F356" s="208" t="s">
        <v>625</v>
      </c>
      <c r="G356" s="209" t="s">
        <v>126</v>
      </c>
      <c r="H356" s="210">
        <v>713</v>
      </c>
      <c r="I356" s="211"/>
      <c r="J356" s="210">
        <f>ROUND(I356*H356,15)</f>
        <v>0</v>
      </c>
      <c r="K356" s="208" t="s">
        <v>120</v>
      </c>
      <c r="L356" s="40"/>
      <c r="M356" s="212" t="s">
        <v>18</v>
      </c>
      <c r="N356" s="213" t="s">
        <v>40</v>
      </c>
      <c r="O356" s="65"/>
      <c r="P356" s="195">
        <f>O356*H356</f>
        <v>0</v>
      </c>
      <c r="Q356" s="195">
        <v>0</v>
      </c>
      <c r="R356" s="195">
        <f>Q356*H356</f>
        <v>0</v>
      </c>
      <c r="S356" s="195">
        <v>0</v>
      </c>
      <c r="T356" s="19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7" t="s">
        <v>122</v>
      </c>
      <c r="AT356" s="197" t="s">
        <v>193</v>
      </c>
      <c r="AU356" s="197" t="s">
        <v>78</v>
      </c>
      <c r="AY356" s="18" t="s">
        <v>115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18" t="s">
        <v>76</v>
      </c>
      <c r="BK356" s="199">
        <f>ROUND(I356*H356,15)</f>
        <v>0</v>
      </c>
      <c r="BL356" s="18" t="s">
        <v>122</v>
      </c>
      <c r="BM356" s="197" t="s">
        <v>626</v>
      </c>
    </row>
    <row r="357" spans="1:65" s="2" customFormat="1" ht="28.8">
      <c r="A357" s="35"/>
      <c r="B357" s="36"/>
      <c r="C357" s="37"/>
      <c r="D357" s="200" t="s">
        <v>123</v>
      </c>
      <c r="E357" s="37"/>
      <c r="F357" s="201" t="s">
        <v>625</v>
      </c>
      <c r="G357" s="37"/>
      <c r="H357" s="37"/>
      <c r="I357" s="109"/>
      <c r="J357" s="37"/>
      <c r="K357" s="37"/>
      <c r="L357" s="40"/>
      <c r="M357" s="202"/>
      <c r="N357" s="203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123</v>
      </c>
      <c r="AU357" s="18" t="s">
        <v>78</v>
      </c>
    </row>
    <row r="358" spans="1:65" s="2" customFormat="1" ht="21.6" customHeight="1">
      <c r="A358" s="35"/>
      <c r="B358" s="36"/>
      <c r="C358" s="206" t="s">
        <v>289</v>
      </c>
      <c r="D358" s="206" t="s">
        <v>193</v>
      </c>
      <c r="E358" s="207" t="s">
        <v>627</v>
      </c>
      <c r="F358" s="208" t="s">
        <v>628</v>
      </c>
      <c r="G358" s="209" t="s">
        <v>126</v>
      </c>
      <c r="H358" s="210">
        <v>250</v>
      </c>
      <c r="I358" s="211"/>
      <c r="J358" s="210">
        <f>ROUND(I358*H358,15)</f>
        <v>0</v>
      </c>
      <c r="K358" s="208" t="s">
        <v>120</v>
      </c>
      <c r="L358" s="40"/>
      <c r="M358" s="212" t="s">
        <v>18</v>
      </c>
      <c r="N358" s="213" t="s">
        <v>40</v>
      </c>
      <c r="O358" s="65"/>
      <c r="P358" s="195">
        <f>O358*H358</f>
        <v>0</v>
      </c>
      <c r="Q358" s="195">
        <v>0</v>
      </c>
      <c r="R358" s="195">
        <f>Q358*H358</f>
        <v>0</v>
      </c>
      <c r="S358" s="195">
        <v>0</v>
      </c>
      <c r="T358" s="196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7" t="s">
        <v>122</v>
      </c>
      <c r="AT358" s="197" t="s">
        <v>193</v>
      </c>
      <c r="AU358" s="197" t="s">
        <v>78</v>
      </c>
      <c r="AY358" s="18" t="s">
        <v>115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18" t="s">
        <v>76</v>
      </c>
      <c r="BK358" s="199">
        <f>ROUND(I358*H358,15)</f>
        <v>0</v>
      </c>
      <c r="BL358" s="18" t="s">
        <v>122</v>
      </c>
      <c r="BM358" s="197" t="s">
        <v>629</v>
      </c>
    </row>
    <row r="359" spans="1:65" s="2" customFormat="1" ht="19.2">
      <c r="A359" s="35"/>
      <c r="B359" s="36"/>
      <c r="C359" s="37"/>
      <c r="D359" s="200" t="s">
        <v>123</v>
      </c>
      <c r="E359" s="37"/>
      <c r="F359" s="201" t="s">
        <v>628</v>
      </c>
      <c r="G359" s="37"/>
      <c r="H359" s="37"/>
      <c r="I359" s="109"/>
      <c r="J359" s="37"/>
      <c r="K359" s="37"/>
      <c r="L359" s="40"/>
      <c r="M359" s="202"/>
      <c r="N359" s="203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123</v>
      </c>
      <c r="AU359" s="18" t="s">
        <v>78</v>
      </c>
    </row>
    <row r="360" spans="1:65" s="13" customFormat="1" ht="10.199999999999999">
      <c r="B360" s="218"/>
      <c r="C360" s="219"/>
      <c r="D360" s="200" t="s">
        <v>327</v>
      </c>
      <c r="E360" s="220" t="s">
        <v>18</v>
      </c>
      <c r="F360" s="221" t="s">
        <v>456</v>
      </c>
      <c r="G360" s="219"/>
      <c r="H360" s="222">
        <v>250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327</v>
      </c>
      <c r="AU360" s="228" t="s">
        <v>78</v>
      </c>
      <c r="AV360" s="13" t="s">
        <v>78</v>
      </c>
      <c r="AW360" s="13" t="s">
        <v>31</v>
      </c>
      <c r="AX360" s="13" t="s">
        <v>6</v>
      </c>
      <c r="AY360" s="228" t="s">
        <v>115</v>
      </c>
    </row>
    <row r="361" spans="1:65" s="14" customFormat="1" ht="10.199999999999999">
      <c r="B361" s="229"/>
      <c r="C361" s="230"/>
      <c r="D361" s="200" t="s">
        <v>327</v>
      </c>
      <c r="E361" s="231" t="s">
        <v>18</v>
      </c>
      <c r="F361" s="232" t="s">
        <v>329</v>
      </c>
      <c r="G361" s="230"/>
      <c r="H361" s="233">
        <v>250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327</v>
      </c>
      <c r="AU361" s="239" t="s">
        <v>78</v>
      </c>
      <c r="AV361" s="14" t="s">
        <v>122</v>
      </c>
      <c r="AW361" s="14" t="s">
        <v>31</v>
      </c>
      <c r="AX361" s="14" t="s">
        <v>76</v>
      </c>
      <c r="AY361" s="239" t="s">
        <v>115</v>
      </c>
    </row>
    <row r="362" spans="1:65" s="2" customFormat="1" ht="21.6" customHeight="1">
      <c r="A362" s="35"/>
      <c r="B362" s="36"/>
      <c r="C362" s="206" t="s">
        <v>630</v>
      </c>
      <c r="D362" s="206" t="s">
        <v>193</v>
      </c>
      <c r="E362" s="207" t="s">
        <v>631</v>
      </c>
      <c r="F362" s="208" t="s">
        <v>632</v>
      </c>
      <c r="G362" s="209" t="s">
        <v>126</v>
      </c>
      <c r="H362" s="210">
        <v>250</v>
      </c>
      <c r="I362" s="211"/>
      <c r="J362" s="210">
        <f>ROUND(I362*H362,15)</f>
        <v>0</v>
      </c>
      <c r="K362" s="208" t="s">
        <v>120</v>
      </c>
      <c r="L362" s="40"/>
      <c r="M362" s="212" t="s">
        <v>18</v>
      </c>
      <c r="N362" s="213" t="s">
        <v>40</v>
      </c>
      <c r="O362" s="65"/>
      <c r="P362" s="195">
        <f>O362*H362</f>
        <v>0</v>
      </c>
      <c r="Q362" s="195">
        <v>0</v>
      </c>
      <c r="R362" s="195">
        <f>Q362*H362</f>
        <v>0</v>
      </c>
      <c r="S362" s="195">
        <v>0</v>
      </c>
      <c r="T362" s="196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7" t="s">
        <v>122</v>
      </c>
      <c r="AT362" s="197" t="s">
        <v>193</v>
      </c>
      <c r="AU362" s="197" t="s">
        <v>78</v>
      </c>
      <c r="AY362" s="18" t="s">
        <v>115</v>
      </c>
      <c r="BE362" s="198">
        <f>IF(N362="základní",J362,0)</f>
        <v>0</v>
      </c>
      <c r="BF362" s="198">
        <f>IF(N362="snížená",J362,0)</f>
        <v>0</v>
      </c>
      <c r="BG362" s="198">
        <f>IF(N362="zákl. přenesená",J362,0)</f>
        <v>0</v>
      </c>
      <c r="BH362" s="198">
        <f>IF(N362="sníž. přenesená",J362,0)</f>
        <v>0</v>
      </c>
      <c r="BI362" s="198">
        <f>IF(N362="nulová",J362,0)</f>
        <v>0</v>
      </c>
      <c r="BJ362" s="18" t="s">
        <v>76</v>
      </c>
      <c r="BK362" s="199">
        <f>ROUND(I362*H362,15)</f>
        <v>0</v>
      </c>
      <c r="BL362" s="18" t="s">
        <v>122</v>
      </c>
      <c r="BM362" s="197" t="s">
        <v>633</v>
      </c>
    </row>
    <row r="363" spans="1:65" s="2" customFormat="1" ht="19.2">
      <c r="A363" s="35"/>
      <c r="B363" s="36"/>
      <c r="C363" s="37"/>
      <c r="D363" s="200" t="s">
        <v>123</v>
      </c>
      <c r="E363" s="37"/>
      <c r="F363" s="201" t="s">
        <v>632</v>
      </c>
      <c r="G363" s="37"/>
      <c r="H363" s="37"/>
      <c r="I363" s="109"/>
      <c r="J363" s="37"/>
      <c r="K363" s="37"/>
      <c r="L363" s="40"/>
      <c r="M363" s="202"/>
      <c r="N363" s="203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123</v>
      </c>
      <c r="AU363" s="18" t="s">
        <v>78</v>
      </c>
    </row>
    <row r="364" spans="1:65" s="13" customFormat="1" ht="10.199999999999999">
      <c r="B364" s="218"/>
      <c r="C364" s="219"/>
      <c r="D364" s="200" t="s">
        <v>327</v>
      </c>
      <c r="E364" s="220" t="s">
        <v>18</v>
      </c>
      <c r="F364" s="221" t="s">
        <v>456</v>
      </c>
      <c r="G364" s="219"/>
      <c r="H364" s="222">
        <v>250</v>
      </c>
      <c r="I364" s="223"/>
      <c r="J364" s="219"/>
      <c r="K364" s="219"/>
      <c r="L364" s="224"/>
      <c r="M364" s="225"/>
      <c r="N364" s="226"/>
      <c r="O364" s="226"/>
      <c r="P364" s="226"/>
      <c r="Q364" s="226"/>
      <c r="R364" s="226"/>
      <c r="S364" s="226"/>
      <c r="T364" s="227"/>
      <c r="AT364" s="228" t="s">
        <v>327</v>
      </c>
      <c r="AU364" s="228" t="s">
        <v>78</v>
      </c>
      <c r="AV364" s="13" t="s">
        <v>78</v>
      </c>
      <c r="AW364" s="13" t="s">
        <v>31</v>
      </c>
      <c r="AX364" s="13" t="s">
        <v>6</v>
      </c>
      <c r="AY364" s="228" t="s">
        <v>115</v>
      </c>
    </row>
    <row r="365" spans="1:65" s="14" customFormat="1" ht="10.199999999999999">
      <c r="B365" s="229"/>
      <c r="C365" s="230"/>
      <c r="D365" s="200" t="s">
        <v>327</v>
      </c>
      <c r="E365" s="231" t="s">
        <v>18</v>
      </c>
      <c r="F365" s="232" t="s">
        <v>329</v>
      </c>
      <c r="G365" s="230"/>
      <c r="H365" s="233">
        <v>250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AT365" s="239" t="s">
        <v>327</v>
      </c>
      <c r="AU365" s="239" t="s">
        <v>78</v>
      </c>
      <c r="AV365" s="14" t="s">
        <v>122</v>
      </c>
      <c r="AW365" s="14" t="s">
        <v>31</v>
      </c>
      <c r="AX365" s="14" t="s">
        <v>76</v>
      </c>
      <c r="AY365" s="239" t="s">
        <v>115</v>
      </c>
    </row>
    <row r="366" spans="1:65" s="2" customFormat="1" ht="21.6" customHeight="1">
      <c r="A366" s="35"/>
      <c r="B366" s="36"/>
      <c r="C366" s="206" t="s">
        <v>293</v>
      </c>
      <c r="D366" s="206" t="s">
        <v>193</v>
      </c>
      <c r="E366" s="207" t="s">
        <v>634</v>
      </c>
      <c r="F366" s="208" t="s">
        <v>635</v>
      </c>
      <c r="G366" s="209" t="s">
        <v>607</v>
      </c>
      <c r="H366" s="210">
        <v>56</v>
      </c>
      <c r="I366" s="211"/>
      <c r="J366" s="210">
        <f>ROUND(I366*H366,15)</f>
        <v>0</v>
      </c>
      <c r="K366" s="208" t="s">
        <v>120</v>
      </c>
      <c r="L366" s="40"/>
      <c r="M366" s="212" t="s">
        <v>18</v>
      </c>
      <c r="N366" s="213" t="s">
        <v>40</v>
      </c>
      <c r="O366" s="65"/>
      <c r="P366" s="195">
        <f>O366*H366</f>
        <v>0</v>
      </c>
      <c r="Q366" s="195">
        <v>0</v>
      </c>
      <c r="R366" s="195">
        <f>Q366*H366</f>
        <v>0</v>
      </c>
      <c r="S366" s="195">
        <v>0</v>
      </c>
      <c r="T366" s="196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7" t="s">
        <v>122</v>
      </c>
      <c r="AT366" s="197" t="s">
        <v>193</v>
      </c>
      <c r="AU366" s="197" t="s">
        <v>78</v>
      </c>
      <c r="AY366" s="18" t="s">
        <v>115</v>
      </c>
      <c r="BE366" s="198">
        <f>IF(N366="základní",J366,0)</f>
        <v>0</v>
      </c>
      <c r="BF366" s="198">
        <f>IF(N366="snížená",J366,0)</f>
        <v>0</v>
      </c>
      <c r="BG366" s="198">
        <f>IF(N366="zákl. přenesená",J366,0)</f>
        <v>0</v>
      </c>
      <c r="BH366" s="198">
        <f>IF(N366="sníž. přenesená",J366,0)</f>
        <v>0</v>
      </c>
      <c r="BI366" s="198">
        <f>IF(N366="nulová",J366,0)</f>
        <v>0</v>
      </c>
      <c r="BJ366" s="18" t="s">
        <v>76</v>
      </c>
      <c r="BK366" s="199">
        <f>ROUND(I366*H366,15)</f>
        <v>0</v>
      </c>
      <c r="BL366" s="18" t="s">
        <v>122</v>
      </c>
      <c r="BM366" s="197" t="s">
        <v>636</v>
      </c>
    </row>
    <row r="367" spans="1:65" s="2" customFormat="1" ht="19.2">
      <c r="A367" s="35"/>
      <c r="B367" s="36"/>
      <c r="C367" s="37"/>
      <c r="D367" s="200" t="s">
        <v>123</v>
      </c>
      <c r="E367" s="37"/>
      <c r="F367" s="201" t="s">
        <v>635</v>
      </c>
      <c r="G367" s="37"/>
      <c r="H367" s="37"/>
      <c r="I367" s="109"/>
      <c r="J367" s="37"/>
      <c r="K367" s="37"/>
      <c r="L367" s="40"/>
      <c r="M367" s="202"/>
      <c r="N367" s="203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123</v>
      </c>
      <c r="AU367" s="18" t="s">
        <v>78</v>
      </c>
    </row>
    <row r="368" spans="1:65" s="13" customFormat="1" ht="10.199999999999999">
      <c r="B368" s="218"/>
      <c r="C368" s="219"/>
      <c r="D368" s="200" t="s">
        <v>327</v>
      </c>
      <c r="E368" s="220" t="s">
        <v>18</v>
      </c>
      <c r="F368" s="221" t="s">
        <v>637</v>
      </c>
      <c r="G368" s="219"/>
      <c r="H368" s="222">
        <v>56</v>
      </c>
      <c r="I368" s="223"/>
      <c r="J368" s="219"/>
      <c r="K368" s="219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327</v>
      </c>
      <c r="AU368" s="228" t="s">
        <v>78</v>
      </c>
      <c r="AV368" s="13" t="s">
        <v>78</v>
      </c>
      <c r="AW368" s="13" t="s">
        <v>31</v>
      </c>
      <c r="AX368" s="13" t="s">
        <v>6</v>
      </c>
      <c r="AY368" s="228" t="s">
        <v>115</v>
      </c>
    </row>
    <row r="369" spans="1:65" s="14" customFormat="1" ht="10.199999999999999">
      <c r="B369" s="229"/>
      <c r="C369" s="230"/>
      <c r="D369" s="200" t="s">
        <v>327</v>
      </c>
      <c r="E369" s="231" t="s">
        <v>18</v>
      </c>
      <c r="F369" s="232" t="s">
        <v>329</v>
      </c>
      <c r="G369" s="230"/>
      <c r="H369" s="233">
        <v>56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AT369" s="239" t="s">
        <v>327</v>
      </c>
      <c r="AU369" s="239" t="s">
        <v>78</v>
      </c>
      <c r="AV369" s="14" t="s">
        <v>122</v>
      </c>
      <c r="AW369" s="14" t="s">
        <v>31</v>
      </c>
      <c r="AX369" s="14" t="s">
        <v>76</v>
      </c>
      <c r="AY369" s="239" t="s">
        <v>115</v>
      </c>
    </row>
    <row r="370" spans="1:65" s="2" customFormat="1" ht="21.6" customHeight="1">
      <c r="A370" s="35"/>
      <c r="B370" s="36"/>
      <c r="C370" s="206" t="s">
        <v>638</v>
      </c>
      <c r="D370" s="206" t="s">
        <v>193</v>
      </c>
      <c r="E370" s="207" t="s">
        <v>639</v>
      </c>
      <c r="F370" s="208" t="s">
        <v>640</v>
      </c>
      <c r="G370" s="209" t="s">
        <v>607</v>
      </c>
      <c r="H370" s="210">
        <v>10</v>
      </c>
      <c r="I370" s="211"/>
      <c r="J370" s="210">
        <f>ROUND(I370*H370,15)</f>
        <v>0</v>
      </c>
      <c r="K370" s="208" t="s">
        <v>120</v>
      </c>
      <c r="L370" s="40"/>
      <c r="M370" s="212" t="s">
        <v>18</v>
      </c>
      <c r="N370" s="213" t="s">
        <v>40</v>
      </c>
      <c r="O370" s="65"/>
      <c r="P370" s="195">
        <f>O370*H370</f>
        <v>0</v>
      </c>
      <c r="Q370" s="195">
        <v>0</v>
      </c>
      <c r="R370" s="195">
        <f>Q370*H370</f>
        <v>0</v>
      </c>
      <c r="S370" s="195">
        <v>0</v>
      </c>
      <c r="T370" s="196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7" t="s">
        <v>122</v>
      </c>
      <c r="AT370" s="197" t="s">
        <v>193</v>
      </c>
      <c r="AU370" s="197" t="s">
        <v>78</v>
      </c>
      <c r="AY370" s="18" t="s">
        <v>115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8" t="s">
        <v>76</v>
      </c>
      <c r="BK370" s="199">
        <f>ROUND(I370*H370,15)</f>
        <v>0</v>
      </c>
      <c r="BL370" s="18" t="s">
        <v>122</v>
      </c>
      <c r="BM370" s="197" t="s">
        <v>641</v>
      </c>
    </row>
    <row r="371" spans="1:65" s="2" customFormat="1" ht="19.2">
      <c r="A371" s="35"/>
      <c r="B371" s="36"/>
      <c r="C371" s="37"/>
      <c r="D371" s="200" t="s">
        <v>123</v>
      </c>
      <c r="E371" s="37"/>
      <c r="F371" s="201" t="s">
        <v>640</v>
      </c>
      <c r="G371" s="37"/>
      <c r="H371" s="37"/>
      <c r="I371" s="109"/>
      <c r="J371" s="37"/>
      <c r="K371" s="37"/>
      <c r="L371" s="40"/>
      <c r="M371" s="202"/>
      <c r="N371" s="203"/>
      <c r="O371" s="65"/>
      <c r="P371" s="65"/>
      <c r="Q371" s="65"/>
      <c r="R371" s="65"/>
      <c r="S371" s="65"/>
      <c r="T371" s="66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8" t="s">
        <v>123</v>
      </c>
      <c r="AU371" s="18" t="s">
        <v>78</v>
      </c>
    </row>
    <row r="372" spans="1:65" s="13" customFormat="1" ht="10.199999999999999">
      <c r="B372" s="218"/>
      <c r="C372" s="219"/>
      <c r="D372" s="200" t="s">
        <v>327</v>
      </c>
      <c r="E372" s="220" t="s">
        <v>18</v>
      </c>
      <c r="F372" s="221" t="s">
        <v>642</v>
      </c>
      <c r="G372" s="219"/>
      <c r="H372" s="222">
        <v>10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327</v>
      </c>
      <c r="AU372" s="228" t="s">
        <v>78</v>
      </c>
      <c r="AV372" s="13" t="s">
        <v>78</v>
      </c>
      <c r="AW372" s="13" t="s">
        <v>31</v>
      </c>
      <c r="AX372" s="13" t="s">
        <v>6</v>
      </c>
      <c r="AY372" s="228" t="s">
        <v>115</v>
      </c>
    </row>
    <row r="373" spans="1:65" s="14" customFormat="1" ht="10.199999999999999">
      <c r="B373" s="229"/>
      <c r="C373" s="230"/>
      <c r="D373" s="200" t="s">
        <v>327</v>
      </c>
      <c r="E373" s="231" t="s">
        <v>18</v>
      </c>
      <c r="F373" s="232" t="s">
        <v>329</v>
      </c>
      <c r="G373" s="230"/>
      <c r="H373" s="233">
        <v>10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327</v>
      </c>
      <c r="AU373" s="239" t="s">
        <v>78</v>
      </c>
      <c r="AV373" s="14" t="s">
        <v>122</v>
      </c>
      <c r="AW373" s="14" t="s">
        <v>31</v>
      </c>
      <c r="AX373" s="14" t="s">
        <v>76</v>
      </c>
      <c r="AY373" s="239" t="s">
        <v>115</v>
      </c>
    </row>
    <row r="374" spans="1:65" s="2" customFormat="1" ht="21.6" customHeight="1">
      <c r="A374" s="35"/>
      <c r="B374" s="36"/>
      <c r="C374" s="206" t="s">
        <v>296</v>
      </c>
      <c r="D374" s="206" t="s">
        <v>193</v>
      </c>
      <c r="E374" s="207" t="s">
        <v>643</v>
      </c>
      <c r="F374" s="208" t="s">
        <v>644</v>
      </c>
      <c r="G374" s="209" t="s">
        <v>119</v>
      </c>
      <c r="H374" s="210">
        <v>2</v>
      </c>
      <c r="I374" s="211"/>
      <c r="J374" s="210">
        <f>ROUND(I374*H374,15)</f>
        <v>0</v>
      </c>
      <c r="K374" s="208" t="s">
        <v>120</v>
      </c>
      <c r="L374" s="40"/>
      <c r="M374" s="212" t="s">
        <v>18</v>
      </c>
      <c r="N374" s="213" t="s">
        <v>40</v>
      </c>
      <c r="O374" s="65"/>
      <c r="P374" s="195">
        <f>O374*H374</f>
        <v>0</v>
      </c>
      <c r="Q374" s="195">
        <v>0</v>
      </c>
      <c r="R374" s="195">
        <f>Q374*H374</f>
        <v>0</v>
      </c>
      <c r="S374" s="195">
        <v>0</v>
      </c>
      <c r="T374" s="196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7" t="s">
        <v>122</v>
      </c>
      <c r="AT374" s="197" t="s">
        <v>193</v>
      </c>
      <c r="AU374" s="197" t="s">
        <v>78</v>
      </c>
      <c r="AY374" s="18" t="s">
        <v>115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18" t="s">
        <v>76</v>
      </c>
      <c r="BK374" s="199">
        <f>ROUND(I374*H374,15)</f>
        <v>0</v>
      </c>
      <c r="BL374" s="18" t="s">
        <v>122</v>
      </c>
      <c r="BM374" s="197" t="s">
        <v>645</v>
      </c>
    </row>
    <row r="375" spans="1:65" s="2" customFormat="1" ht="10.199999999999999">
      <c r="A375" s="35"/>
      <c r="B375" s="36"/>
      <c r="C375" s="37"/>
      <c r="D375" s="200" t="s">
        <v>123</v>
      </c>
      <c r="E375" s="37"/>
      <c r="F375" s="201" t="s">
        <v>644</v>
      </c>
      <c r="G375" s="37"/>
      <c r="H375" s="37"/>
      <c r="I375" s="109"/>
      <c r="J375" s="37"/>
      <c r="K375" s="37"/>
      <c r="L375" s="40"/>
      <c r="M375" s="202"/>
      <c r="N375" s="203"/>
      <c r="O375" s="65"/>
      <c r="P375" s="65"/>
      <c r="Q375" s="65"/>
      <c r="R375" s="65"/>
      <c r="S375" s="65"/>
      <c r="T375" s="66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T375" s="18" t="s">
        <v>123</v>
      </c>
      <c r="AU375" s="18" t="s">
        <v>78</v>
      </c>
    </row>
    <row r="376" spans="1:65" s="2" customFormat="1" ht="32.4" customHeight="1">
      <c r="A376" s="35"/>
      <c r="B376" s="36"/>
      <c r="C376" s="206" t="s">
        <v>646</v>
      </c>
      <c r="D376" s="206" t="s">
        <v>193</v>
      </c>
      <c r="E376" s="207" t="s">
        <v>647</v>
      </c>
      <c r="F376" s="208" t="s">
        <v>648</v>
      </c>
      <c r="G376" s="209" t="s">
        <v>119</v>
      </c>
      <c r="H376" s="210">
        <v>3</v>
      </c>
      <c r="I376" s="211"/>
      <c r="J376" s="210">
        <f>ROUND(I376*H376,15)</f>
        <v>0</v>
      </c>
      <c r="K376" s="208" t="s">
        <v>120</v>
      </c>
      <c r="L376" s="40"/>
      <c r="M376" s="212" t="s">
        <v>18</v>
      </c>
      <c r="N376" s="213" t="s">
        <v>40</v>
      </c>
      <c r="O376" s="65"/>
      <c r="P376" s="195">
        <f>O376*H376</f>
        <v>0</v>
      </c>
      <c r="Q376" s="195">
        <v>0</v>
      </c>
      <c r="R376" s="195">
        <f>Q376*H376</f>
        <v>0</v>
      </c>
      <c r="S376" s="195">
        <v>0</v>
      </c>
      <c r="T376" s="19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7" t="s">
        <v>122</v>
      </c>
      <c r="AT376" s="197" t="s">
        <v>193</v>
      </c>
      <c r="AU376" s="197" t="s">
        <v>78</v>
      </c>
      <c r="AY376" s="18" t="s">
        <v>115</v>
      </c>
      <c r="BE376" s="198">
        <f>IF(N376="základní",J376,0)</f>
        <v>0</v>
      </c>
      <c r="BF376" s="198">
        <f>IF(N376="snížená",J376,0)</f>
        <v>0</v>
      </c>
      <c r="BG376" s="198">
        <f>IF(N376="zákl. přenesená",J376,0)</f>
        <v>0</v>
      </c>
      <c r="BH376" s="198">
        <f>IF(N376="sníž. přenesená",J376,0)</f>
        <v>0</v>
      </c>
      <c r="BI376" s="198">
        <f>IF(N376="nulová",J376,0)</f>
        <v>0</v>
      </c>
      <c r="BJ376" s="18" t="s">
        <v>76</v>
      </c>
      <c r="BK376" s="199">
        <f>ROUND(I376*H376,15)</f>
        <v>0</v>
      </c>
      <c r="BL376" s="18" t="s">
        <v>122</v>
      </c>
      <c r="BM376" s="197" t="s">
        <v>649</v>
      </c>
    </row>
    <row r="377" spans="1:65" s="2" customFormat="1" ht="19.2">
      <c r="A377" s="35"/>
      <c r="B377" s="36"/>
      <c r="C377" s="37"/>
      <c r="D377" s="200" t="s">
        <v>123</v>
      </c>
      <c r="E377" s="37"/>
      <c r="F377" s="201" t="s">
        <v>648</v>
      </c>
      <c r="G377" s="37"/>
      <c r="H377" s="37"/>
      <c r="I377" s="109"/>
      <c r="J377" s="37"/>
      <c r="K377" s="37"/>
      <c r="L377" s="40"/>
      <c r="M377" s="202"/>
      <c r="N377" s="203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123</v>
      </c>
      <c r="AU377" s="18" t="s">
        <v>78</v>
      </c>
    </row>
    <row r="378" spans="1:65" s="2" customFormat="1" ht="14.4" customHeight="1">
      <c r="A378" s="35"/>
      <c r="B378" s="36"/>
      <c r="C378" s="206" t="s">
        <v>301</v>
      </c>
      <c r="D378" s="206" t="s">
        <v>193</v>
      </c>
      <c r="E378" s="207" t="s">
        <v>650</v>
      </c>
      <c r="F378" s="208" t="s">
        <v>651</v>
      </c>
      <c r="G378" s="209" t="s">
        <v>119</v>
      </c>
      <c r="H378" s="210">
        <v>3</v>
      </c>
      <c r="I378" s="211"/>
      <c r="J378" s="210">
        <f>ROUND(I378*H378,15)</f>
        <v>0</v>
      </c>
      <c r="K378" s="208" t="s">
        <v>120</v>
      </c>
      <c r="L378" s="40"/>
      <c r="M378" s="212" t="s">
        <v>18</v>
      </c>
      <c r="N378" s="213" t="s">
        <v>40</v>
      </c>
      <c r="O378" s="65"/>
      <c r="P378" s="195">
        <f>O378*H378</f>
        <v>0</v>
      </c>
      <c r="Q378" s="195">
        <v>0</v>
      </c>
      <c r="R378" s="195">
        <f>Q378*H378</f>
        <v>0</v>
      </c>
      <c r="S378" s="195">
        <v>0</v>
      </c>
      <c r="T378" s="196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97" t="s">
        <v>122</v>
      </c>
      <c r="AT378" s="197" t="s">
        <v>193</v>
      </c>
      <c r="AU378" s="197" t="s">
        <v>78</v>
      </c>
      <c r="AY378" s="18" t="s">
        <v>115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18" t="s">
        <v>76</v>
      </c>
      <c r="BK378" s="199">
        <f>ROUND(I378*H378,15)</f>
        <v>0</v>
      </c>
      <c r="BL378" s="18" t="s">
        <v>122</v>
      </c>
      <c r="BM378" s="197" t="s">
        <v>652</v>
      </c>
    </row>
    <row r="379" spans="1:65" s="2" customFormat="1" ht="10.199999999999999">
      <c r="A379" s="35"/>
      <c r="B379" s="36"/>
      <c r="C379" s="37"/>
      <c r="D379" s="200" t="s">
        <v>123</v>
      </c>
      <c r="E379" s="37"/>
      <c r="F379" s="201" t="s">
        <v>651</v>
      </c>
      <c r="G379" s="37"/>
      <c r="H379" s="37"/>
      <c r="I379" s="109"/>
      <c r="J379" s="37"/>
      <c r="K379" s="37"/>
      <c r="L379" s="40"/>
      <c r="M379" s="202"/>
      <c r="N379" s="203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123</v>
      </c>
      <c r="AU379" s="18" t="s">
        <v>78</v>
      </c>
    </row>
    <row r="380" spans="1:65" s="12" customFormat="1" ht="20.85" customHeight="1">
      <c r="B380" s="172"/>
      <c r="C380" s="173"/>
      <c r="D380" s="174" t="s">
        <v>68</v>
      </c>
      <c r="E380" s="204" t="s">
        <v>653</v>
      </c>
      <c r="F380" s="204" t="s">
        <v>654</v>
      </c>
      <c r="G380" s="173"/>
      <c r="H380" s="173"/>
      <c r="I380" s="176"/>
      <c r="J380" s="205">
        <f>BK380</f>
        <v>0</v>
      </c>
      <c r="K380" s="173"/>
      <c r="L380" s="178"/>
      <c r="M380" s="179"/>
      <c r="N380" s="180"/>
      <c r="O380" s="180"/>
      <c r="P380" s="181">
        <f>P381+SUM(P382:P419)</f>
        <v>0</v>
      </c>
      <c r="Q380" s="180"/>
      <c r="R380" s="181">
        <f>R381+SUM(R382:R419)</f>
        <v>0</v>
      </c>
      <c r="S380" s="180"/>
      <c r="T380" s="182">
        <f>T381+SUM(T382:T419)</f>
        <v>0</v>
      </c>
      <c r="AR380" s="183" t="s">
        <v>76</v>
      </c>
      <c r="AT380" s="184" t="s">
        <v>68</v>
      </c>
      <c r="AU380" s="184" t="s">
        <v>78</v>
      </c>
      <c r="AY380" s="183" t="s">
        <v>115</v>
      </c>
      <c r="BK380" s="185">
        <f>BK381+SUM(BK382:BK419)</f>
        <v>0</v>
      </c>
    </row>
    <row r="381" spans="1:65" s="2" customFormat="1" ht="21.6" customHeight="1">
      <c r="A381" s="35"/>
      <c r="B381" s="36"/>
      <c r="C381" s="206" t="s">
        <v>655</v>
      </c>
      <c r="D381" s="206" t="s">
        <v>193</v>
      </c>
      <c r="E381" s="207" t="s">
        <v>656</v>
      </c>
      <c r="F381" s="208" t="s">
        <v>657</v>
      </c>
      <c r="G381" s="209" t="s">
        <v>326</v>
      </c>
      <c r="H381" s="210">
        <v>2113.9298720000002</v>
      </c>
      <c r="I381" s="211"/>
      <c r="J381" s="210">
        <f>ROUND(I381*H381,15)</f>
        <v>0</v>
      </c>
      <c r="K381" s="208" t="s">
        <v>120</v>
      </c>
      <c r="L381" s="40"/>
      <c r="M381" s="212" t="s">
        <v>18</v>
      </c>
      <c r="N381" s="213" t="s">
        <v>40</v>
      </c>
      <c r="O381" s="65"/>
      <c r="P381" s="195">
        <f>O381*H381</f>
        <v>0</v>
      </c>
      <c r="Q381" s="195">
        <v>0</v>
      </c>
      <c r="R381" s="195">
        <f>Q381*H381</f>
        <v>0</v>
      </c>
      <c r="S381" s="195">
        <v>0</v>
      </c>
      <c r="T381" s="196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197" t="s">
        <v>122</v>
      </c>
      <c r="AT381" s="197" t="s">
        <v>193</v>
      </c>
      <c r="AU381" s="197" t="s">
        <v>127</v>
      </c>
      <c r="AY381" s="18" t="s">
        <v>115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18" t="s">
        <v>76</v>
      </c>
      <c r="BK381" s="199">
        <f>ROUND(I381*H381,15)</f>
        <v>0</v>
      </c>
      <c r="BL381" s="18" t="s">
        <v>122</v>
      </c>
      <c r="BM381" s="197" t="s">
        <v>658</v>
      </c>
    </row>
    <row r="382" spans="1:65" s="2" customFormat="1" ht="10.199999999999999">
      <c r="A382" s="35"/>
      <c r="B382" s="36"/>
      <c r="C382" s="37"/>
      <c r="D382" s="200" t="s">
        <v>123</v>
      </c>
      <c r="E382" s="37"/>
      <c r="F382" s="201" t="s">
        <v>657</v>
      </c>
      <c r="G382" s="37"/>
      <c r="H382" s="37"/>
      <c r="I382" s="109"/>
      <c r="J382" s="37"/>
      <c r="K382" s="37"/>
      <c r="L382" s="40"/>
      <c r="M382" s="202"/>
      <c r="N382" s="203"/>
      <c r="O382" s="65"/>
      <c r="P382" s="65"/>
      <c r="Q382" s="65"/>
      <c r="R382" s="65"/>
      <c r="S382" s="65"/>
      <c r="T382" s="66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8" t="s">
        <v>123</v>
      </c>
      <c r="AU382" s="18" t="s">
        <v>127</v>
      </c>
    </row>
    <row r="383" spans="1:65" s="13" customFormat="1" ht="20.399999999999999">
      <c r="B383" s="218"/>
      <c r="C383" s="219"/>
      <c r="D383" s="200" t="s">
        <v>327</v>
      </c>
      <c r="E383" s="220" t="s">
        <v>18</v>
      </c>
      <c r="F383" s="221" t="s">
        <v>659</v>
      </c>
      <c r="G383" s="219"/>
      <c r="H383" s="222">
        <v>2113.9298720000002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327</v>
      </c>
      <c r="AU383" s="228" t="s">
        <v>127</v>
      </c>
      <c r="AV383" s="13" t="s">
        <v>78</v>
      </c>
      <c r="AW383" s="13" t="s">
        <v>31</v>
      </c>
      <c r="AX383" s="13" t="s">
        <v>6</v>
      </c>
      <c r="AY383" s="228" t="s">
        <v>115</v>
      </c>
    </row>
    <row r="384" spans="1:65" s="14" customFormat="1" ht="10.199999999999999">
      <c r="B384" s="229"/>
      <c r="C384" s="230"/>
      <c r="D384" s="200" t="s">
        <v>327</v>
      </c>
      <c r="E384" s="231" t="s">
        <v>18</v>
      </c>
      <c r="F384" s="232" t="s">
        <v>329</v>
      </c>
      <c r="G384" s="230"/>
      <c r="H384" s="233">
        <v>2113.9298720000002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327</v>
      </c>
      <c r="AU384" s="239" t="s">
        <v>127</v>
      </c>
      <c r="AV384" s="14" t="s">
        <v>122</v>
      </c>
      <c r="AW384" s="14" t="s">
        <v>31</v>
      </c>
      <c r="AX384" s="14" t="s">
        <v>76</v>
      </c>
      <c r="AY384" s="239" t="s">
        <v>115</v>
      </c>
    </row>
    <row r="385" spans="1:65" s="2" customFormat="1" ht="21.6" customHeight="1">
      <c r="A385" s="35"/>
      <c r="B385" s="36"/>
      <c r="C385" s="206" t="s">
        <v>304</v>
      </c>
      <c r="D385" s="206" t="s">
        <v>193</v>
      </c>
      <c r="E385" s="207" t="s">
        <v>660</v>
      </c>
      <c r="F385" s="208" t="s">
        <v>661</v>
      </c>
      <c r="G385" s="209" t="s">
        <v>326</v>
      </c>
      <c r="H385" s="210">
        <v>76.849999999999994</v>
      </c>
      <c r="I385" s="211"/>
      <c r="J385" s="210">
        <f>ROUND(I385*H385,15)</f>
        <v>0</v>
      </c>
      <c r="K385" s="208" t="s">
        <v>120</v>
      </c>
      <c r="L385" s="40"/>
      <c r="M385" s="212" t="s">
        <v>18</v>
      </c>
      <c r="N385" s="213" t="s">
        <v>40</v>
      </c>
      <c r="O385" s="65"/>
      <c r="P385" s="195">
        <f>O385*H385</f>
        <v>0</v>
      </c>
      <c r="Q385" s="195">
        <v>0</v>
      </c>
      <c r="R385" s="195">
        <f>Q385*H385</f>
        <v>0</v>
      </c>
      <c r="S385" s="195">
        <v>0</v>
      </c>
      <c r="T385" s="196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7" t="s">
        <v>122</v>
      </c>
      <c r="AT385" s="197" t="s">
        <v>193</v>
      </c>
      <c r="AU385" s="197" t="s">
        <v>127</v>
      </c>
      <c r="AY385" s="18" t="s">
        <v>115</v>
      </c>
      <c r="BE385" s="198">
        <f>IF(N385="základní",J385,0)</f>
        <v>0</v>
      </c>
      <c r="BF385" s="198">
        <f>IF(N385="snížená",J385,0)</f>
        <v>0</v>
      </c>
      <c r="BG385" s="198">
        <f>IF(N385="zákl. přenesená",J385,0)</f>
        <v>0</v>
      </c>
      <c r="BH385" s="198">
        <f>IF(N385="sníž. přenesená",J385,0)</f>
        <v>0</v>
      </c>
      <c r="BI385" s="198">
        <f>IF(N385="nulová",J385,0)</f>
        <v>0</v>
      </c>
      <c r="BJ385" s="18" t="s">
        <v>76</v>
      </c>
      <c r="BK385" s="199">
        <f>ROUND(I385*H385,15)</f>
        <v>0</v>
      </c>
      <c r="BL385" s="18" t="s">
        <v>122</v>
      </c>
      <c r="BM385" s="197" t="s">
        <v>662</v>
      </c>
    </row>
    <row r="386" spans="1:65" s="2" customFormat="1" ht="10.199999999999999">
      <c r="A386" s="35"/>
      <c r="B386" s="36"/>
      <c r="C386" s="37"/>
      <c r="D386" s="200" t="s">
        <v>123</v>
      </c>
      <c r="E386" s="37"/>
      <c r="F386" s="201" t="s">
        <v>661</v>
      </c>
      <c r="G386" s="37"/>
      <c r="H386" s="37"/>
      <c r="I386" s="109"/>
      <c r="J386" s="37"/>
      <c r="K386" s="37"/>
      <c r="L386" s="40"/>
      <c r="M386" s="202"/>
      <c r="N386" s="203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123</v>
      </c>
      <c r="AU386" s="18" t="s">
        <v>127</v>
      </c>
    </row>
    <row r="387" spans="1:65" s="2" customFormat="1" ht="21.6" customHeight="1">
      <c r="A387" s="35"/>
      <c r="B387" s="36"/>
      <c r="C387" s="206" t="s">
        <v>663</v>
      </c>
      <c r="D387" s="206" t="s">
        <v>193</v>
      </c>
      <c r="E387" s="207" t="s">
        <v>664</v>
      </c>
      <c r="F387" s="208" t="s">
        <v>665</v>
      </c>
      <c r="G387" s="209" t="s">
        <v>326</v>
      </c>
      <c r="H387" s="210">
        <v>34.726999999999997</v>
      </c>
      <c r="I387" s="211"/>
      <c r="J387" s="210">
        <f>ROUND(I387*H387,15)</f>
        <v>0</v>
      </c>
      <c r="K387" s="208" t="s">
        <v>120</v>
      </c>
      <c r="L387" s="40"/>
      <c r="M387" s="212" t="s">
        <v>18</v>
      </c>
      <c r="N387" s="213" t="s">
        <v>40</v>
      </c>
      <c r="O387" s="65"/>
      <c r="P387" s="195">
        <f>O387*H387</f>
        <v>0</v>
      </c>
      <c r="Q387" s="195">
        <v>0</v>
      </c>
      <c r="R387" s="195">
        <f>Q387*H387</f>
        <v>0</v>
      </c>
      <c r="S387" s="195">
        <v>0</v>
      </c>
      <c r="T387" s="196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97" t="s">
        <v>122</v>
      </c>
      <c r="AT387" s="197" t="s">
        <v>193</v>
      </c>
      <c r="AU387" s="197" t="s">
        <v>127</v>
      </c>
      <c r="AY387" s="18" t="s">
        <v>115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18" t="s">
        <v>76</v>
      </c>
      <c r="BK387" s="199">
        <f>ROUND(I387*H387,15)</f>
        <v>0</v>
      </c>
      <c r="BL387" s="18" t="s">
        <v>122</v>
      </c>
      <c r="BM387" s="197" t="s">
        <v>666</v>
      </c>
    </row>
    <row r="388" spans="1:65" s="2" customFormat="1" ht="19.2">
      <c r="A388" s="35"/>
      <c r="B388" s="36"/>
      <c r="C388" s="37"/>
      <c r="D388" s="200" t="s">
        <v>123</v>
      </c>
      <c r="E388" s="37"/>
      <c r="F388" s="201" t="s">
        <v>665</v>
      </c>
      <c r="G388" s="37"/>
      <c r="H388" s="37"/>
      <c r="I388" s="109"/>
      <c r="J388" s="37"/>
      <c r="K388" s="37"/>
      <c r="L388" s="40"/>
      <c r="M388" s="202"/>
      <c r="N388" s="203"/>
      <c r="O388" s="65"/>
      <c r="P388" s="65"/>
      <c r="Q388" s="65"/>
      <c r="R388" s="65"/>
      <c r="S388" s="65"/>
      <c r="T388" s="66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123</v>
      </c>
      <c r="AU388" s="18" t="s">
        <v>127</v>
      </c>
    </row>
    <row r="389" spans="1:65" s="2" customFormat="1" ht="21.6" customHeight="1">
      <c r="A389" s="35"/>
      <c r="B389" s="36"/>
      <c r="C389" s="206" t="s">
        <v>308</v>
      </c>
      <c r="D389" s="206" t="s">
        <v>193</v>
      </c>
      <c r="E389" s="207" t="s">
        <v>667</v>
      </c>
      <c r="F389" s="208" t="s">
        <v>668</v>
      </c>
      <c r="G389" s="209" t="s">
        <v>326</v>
      </c>
      <c r="H389" s="210">
        <v>67.444000000000003</v>
      </c>
      <c r="I389" s="211"/>
      <c r="J389" s="210">
        <f>ROUND(I389*H389,15)</f>
        <v>0</v>
      </c>
      <c r="K389" s="208" t="s">
        <v>120</v>
      </c>
      <c r="L389" s="40"/>
      <c r="M389" s="212" t="s">
        <v>18</v>
      </c>
      <c r="N389" s="213" t="s">
        <v>40</v>
      </c>
      <c r="O389" s="65"/>
      <c r="P389" s="195">
        <f>O389*H389</f>
        <v>0</v>
      </c>
      <c r="Q389" s="195">
        <v>0</v>
      </c>
      <c r="R389" s="195">
        <f>Q389*H389</f>
        <v>0</v>
      </c>
      <c r="S389" s="195">
        <v>0</v>
      </c>
      <c r="T389" s="196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7" t="s">
        <v>122</v>
      </c>
      <c r="AT389" s="197" t="s">
        <v>193</v>
      </c>
      <c r="AU389" s="197" t="s">
        <v>127</v>
      </c>
      <c r="AY389" s="18" t="s">
        <v>115</v>
      </c>
      <c r="BE389" s="198">
        <f>IF(N389="základní",J389,0)</f>
        <v>0</v>
      </c>
      <c r="BF389" s="198">
        <f>IF(N389="snížená",J389,0)</f>
        <v>0</v>
      </c>
      <c r="BG389" s="198">
        <f>IF(N389="zákl. přenesená",J389,0)</f>
        <v>0</v>
      </c>
      <c r="BH389" s="198">
        <f>IF(N389="sníž. přenesená",J389,0)</f>
        <v>0</v>
      </c>
      <c r="BI389" s="198">
        <f>IF(N389="nulová",J389,0)</f>
        <v>0</v>
      </c>
      <c r="BJ389" s="18" t="s">
        <v>76</v>
      </c>
      <c r="BK389" s="199">
        <f>ROUND(I389*H389,15)</f>
        <v>0</v>
      </c>
      <c r="BL389" s="18" t="s">
        <v>122</v>
      </c>
      <c r="BM389" s="197" t="s">
        <v>669</v>
      </c>
    </row>
    <row r="390" spans="1:65" s="2" customFormat="1" ht="19.2">
      <c r="A390" s="35"/>
      <c r="B390" s="36"/>
      <c r="C390" s="37"/>
      <c r="D390" s="200" t="s">
        <v>123</v>
      </c>
      <c r="E390" s="37"/>
      <c r="F390" s="201" t="s">
        <v>668</v>
      </c>
      <c r="G390" s="37"/>
      <c r="H390" s="37"/>
      <c r="I390" s="109"/>
      <c r="J390" s="37"/>
      <c r="K390" s="37"/>
      <c r="L390" s="40"/>
      <c r="M390" s="202"/>
      <c r="N390" s="203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123</v>
      </c>
      <c r="AU390" s="18" t="s">
        <v>127</v>
      </c>
    </row>
    <row r="391" spans="1:65" s="13" customFormat="1" ht="30.6">
      <c r="B391" s="218"/>
      <c r="C391" s="219"/>
      <c r="D391" s="200" t="s">
        <v>327</v>
      </c>
      <c r="E391" s="220" t="s">
        <v>18</v>
      </c>
      <c r="F391" s="221" t="s">
        <v>670</v>
      </c>
      <c r="G391" s="219"/>
      <c r="H391" s="222">
        <v>67.444000000000003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327</v>
      </c>
      <c r="AU391" s="228" t="s">
        <v>127</v>
      </c>
      <c r="AV391" s="13" t="s">
        <v>78</v>
      </c>
      <c r="AW391" s="13" t="s">
        <v>31</v>
      </c>
      <c r="AX391" s="13" t="s">
        <v>6</v>
      </c>
      <c r="AY391" s="228" t="s">
        <v>115</v>
      </c>
    </row>
    <row r="392" spans="1:65" s="14" customFormat="1" ht="10.199999999999999">
      <c r="B392" s="229"/>
      <c r="C392" s="230"/>
      <c r="D392" s="200" t="s">
        <v>327</v>
      </c>
      <c r="E392" s="231" t="s">
        <v>18</v>
      </c>
      <c r="F392" s="232" t="s">
        <v>329</v>
      </c>
      <c r="G392" s="230"/>
      <c r="H392" s="233">
        <v>67.444000000000003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AT392" s="239" t="s">
        <v>327</v>
      </c>
      <c r="AU392" s="239" t="s">
        <v>127</v>
      </c>
      <c r="AV392" s="14" t="s">
        <v>122</v>
      </c>
      <c r="AW392" s="14" t="s">
        <v>31</v>
      </c>
      <c r="AX392" s="14" t="s">
        <v>76</v>
      </c>
      <c r="AY392" s="239" t="s">
        <v>115</v>
      </c>
    </row>
    <row r="393" spans="1:65" s="2" customFormat="1" ht="21.6" customHeight="1">
      <c r="A393" s="35"/>
      <c r="B393" s="36"/>
      <c r="C393" s="206" t="s">
        <v>671</v>
      </c>
      <c r="D393" s="206" t="s">
        <v>193</v>
      </c>
      <c r="E393" s="207" t="s">
        <v>672</v>
      </c>
      <c r="F393" s="208" t="s">
        <v>673</v>
      </c>
      <c r="G393" s="209" t="s">
        <v>326</v>
      </c>
      <c r="H393" s="210">
        <v>15.63</v>
      </c>
      <c r="I393" s="211"/>
      <c r="J393" s="210">
        <f>ROUND(I393*H393,15)</f>
        <v>0</v>
      </c>
      <c r="K393" s="208" t="s">
        <v>120</v>
      </c>
      <c r="L393" s="40"/>
      <c r="M393" s="212" t="s">
        <v>18</v>
      </c>
      <c r="N393" s="213" t="s">
        <v>40</v>
      </c>
      <c r="O393" s="65"/>
      <c r="P393" s="195">
        <f>O393*H393</f>
        <v>0</v>
      </c>
      <c r="Q393" s="195">
        <v>0</v>
      </c>
      <c r="R393" s="195">
        <f>Q393*H393</f>
        <v>0</v>
      </c>
      <c r="S393" s="195">
        <v>0</v>
      </c>
      <c r="T393" s="196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7" t="s">
        <v>122</v>
      </c>
      <c r="AT393" s="197" t="s">
        <v>193</v>
      </c>
      <c r="AU393" s="197" t="s">
        <v>127</v>
      </c>
      <c r="AY393" s="18" t="s">
        <v>115</v>
      </c>
      <c r="BE393" s="198">
        <f>IF(N393="základní",J393,0)</f>
        <v>0</v>
      </c>
      <c r="BF393" s="198">
        <f>IF(N393="snížená",J393,0)</f>
        <v>0</v>
      </c>
      <c r="BG393" s="198">
        <f>IF(N393="zákl. přenesená",J393,0)</f>
        <v>0</v>
      </c>
      <c r="BH393" s="198">
        <f>IF(N393="sníž. přenesená",J393,0)</f>
        <v>0</v>
      </c>
      <c r="BI393" s="198">
        <f>IF(N393="nulová",J393,0)</f>
        <v>0</v>
      </c>
      <c r="BJ393" s="18" t="s">
        <v>76</v>
      </c>
      <c r="BK393" s="199">
        <f>ROUND(I393*H393,15)</f>
        <v>0</v>
      </c>
      <c r="BL393" s="18" t="s">
        <v>122</v>
      </c>
      <c r="BM393" s="197" t="s">
        <v>674</v>
      </c>
    </row>
    <row r="394" spans="1:65" s="2" customFormat="1" ht="19.2">
      <c r="A394" s="35"/>
      <c r="B394" s="36"/>
      <c r="C394" s="37"/>
      <c r="D394" s="200" t="s">
        <v>123</v>
      </c>
      <c r="E394" s="37"/>
      <c r="F394" s="201" t="s">
        <v>673</v>
      </c>
      <c r="G394" s="37"/>
      <c r="H394" s="37"/>
      <c r="I394" s="109"/>
      <c r="J394" s="37"/>
      <c r="K394" s="37"/>
      <c r="L394" s="40"/>
      <c r="M394" s="202"/>
      <c r="N394" s="203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123</v>
      </c>
      <c r="AU394" s="18" t="s">
        <v>127</v>
      </c>
    </row>
    <row r="395" spans="1:65" s="13" customFormat="1" ht="10.199999999999999">
      <c r="B395" s="218"/>
      <c r="C395" s="219"/>
      <c r="D395" s="200" t="s">
        <v>327</v>
      </c>
      <c r="E395" s="220" t="s">
        <v>18</v>
      </c>
      <c r="F395" s="221" t="s">
        <v>675</v>
      </c>
      <c r="G395" s="219"/>
      <c r="H395" s="222">
        <v>15.63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327</v>
      </c>
      <c r="AU395" s="228" t="s">
        <v>127</v>
      </c>
      <c r="AV395" s="13" t="s">
        <v>78</v>
      </c>
      <c r="AW395" s="13" t="s">
        <v>31</v>
      </c>
      <c r="AX395" s="13" t="s">
        <v>6</v>
      </c>
      <c r="AY395" s="228" t="s">
        <v>115</v>
      </c>
    </row>
    <row r="396" spans="1:65" s="14" customFormat="1" ht="10.199999999999999">
      <c r="B396" s="229"/>
      <c r="C396" s="230"/>
      <c r="D396" s="200" t="s">
        <v>327</v>
      </c>
      <c r="E396" s="231" t="s">
        <v>18</v>
      </c>
      <c r="F396" s="232" t="s">
        <v>329</v>
      </c>
      <c r="G396" s="230"/>
      <c r="H396" s="233">
        <v>15.63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AT396" s="239" t="s">
        <v>327</v>
      </c>
      <c r="AU396" s="239" t="s">
        <v>127</v>
      </c>
      <c r="AV396" s="14" t="s">
        <v>122</v>
      </c>
      <c r="AW396" s="14" t="s">
        <v>31</v>
      </c>
      <c r="AX396" s="14" t="s">
        <v>76</v>
      </c>
      <c r="AY396" s="239" t="s">
        <v>115</v>
      </c>
    </row>
    <row r="397" spans="1:65" s="2" customFormat="1" ht="21.6" customHeight="1">
      <c r="A397" s="35"/>
      <c r="B397" s="36"/>
      <c r="C397" s="206" t="s">
        <v>676</v>
      </c>
      <c r="D397" s="206" t="s">
        <v>193</v>
      </c>
      <c r="E397" s="207" t="s">
        <v>677</v>
      </c>
      <c r="F397" s="208" t="s">
        <v>678</v>
      </c>
      <c r="G397" s="209" t="s">
        <v>326</v>
      </c>
      <c r="H397" s="210">
        <v>28.8</v>
      </c>
      <c r="I397" s="211"/>
      <c r="J397" s="210">
        <f>ROUND(I397*H397,15)</f>
        <v>0</v>
      </c>
      <c r="K397" s="208" t="s">
        <v>120</v>
      </c>
      <c r="L397" s="40"/>
      <c r="M397" s="212" t="s">
        <v>18</v>
      </c>
      <c r="N397" s="213" t="s">
        <v>40</v>
      </c>
      <c r="O397" s="65"/>
      <c r="P397" s="195">
        <f>O397*H397</f>
        <v>0</v>
      </c>
      <c r="Q397" s="195">
        <v>0</v>
      </c>
      <c r="R397" s="195">
        <f>Q397*H397</f>
        <v>0</v>
      </c>
      <c r="S397" s="195">
        <v>0</v>
      </c>
      <c r="T397" s="19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7" t="s">
        <v>122</v>
      </c>
      <c r="AT397" s="197" t="s">
        <v>193</v>
      </c>
      <c r="AU397" s="197" t="s">
        <v>127</v>
      </c>
      <c r="AY397" s="18" t="s">
        <v>115</v>
      </c>
      <c r="BE397" s="198">
        <f>IF(N397="základní",J397,0)</f>
        <v>0</v>
      </c>
      <c r="BF397" s="198">
        <f>IF(N397="snížená",J397,0)</f>
        <v>0</v>
      </c>
      <c r="BG397" s="198">
        <f>IF(N397="zákl. přenesená",J397,0)</f>
        <v>0</v>
      </c>
      <c r="BH397" s="198">
        <f>IF(N397="sníž. přenesená",J397,0)</f>
        <v>0</v>
      </c>
      <c r="BI397" s="198">
        <f>IF(N397="nulová",J397,0)</f>
        <v>0</v>
      </c>
      <c r="BJ397" s="18" t="s">
        <v>76</v>
      </c>
      <c r="BK397" s="199">
        <f>ROUND(I397*H397,15)</f>
        <v>0</v>
      </c>
      <c r="BL397" s="18" t="s">
        <v>122</v>
      </c>
      <c r="BM397" s="197" t="s">
        <v>679</v>
      </c>
    </row>
    <row r="398" spans="1:65" s="2" customFormat="1" ht="19.2">
      <c r="A398" s="35"/>
      <c r="B398" s="36"/>
      <c r="C398" s="37"/>
      <c r="D398" s="200" t="s">
        <v>123</v>
      </c>
      <c r="E398" s="37"/>
      <c r="F398" s="201" t="s">
        <v>678</v>
      </c>
      <c r="G398" s="37"/>
      <c r="H398" s="37"/>
      <c r="I398" s="109"/>
      <c r="J398" s="37"/>
      <c r="K398" s="37"/>
      <c r="L398" s="40"/>
      <c r="M398" s="202"/>
      <c r="N398" s="203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123</v>
      </c>
      <c r="AU398" s="18" t="s">
        <v>127</v>
      </c>
    </row>
    <row r="399" spans="1:65" s="13" customFormat="1" ht="10.199999999999999">
      <c r="B399" s="218"/>
      <c r="C399" s="219"/>
      <c r="D399" s="200" t="s">
        <v>327</v>
      </c>
      <c r="E399" s="220" t="s">
        <v>18</v>
      </c>
      <c r="F399" s="221" t="s">
        <v>680</v>
      </c>
      <c r="G399" s="219"/>
      <c r="H399" s="222">
        <v>28.8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327</v>
      </c>
      <c r="AU399" s="228" t="s">
        <v>127</v>
      </c>
      <c r="AV399" s="13" t="s">
        <v>78</v>
      </c>
      <c r="AW399" s="13" t="s">
        <v>31</v>
      </c>
      <c r="AX399" s="13" t="s">
        <v>6</v>
      </c>
      <c r="AY399" s="228" t="s">
        <v>115</v>
      </c>
    </row>
    <row r="400" spans="1:65" s="14" customFormat="1" ht="10.199999999999999">
      <c r="B400" s="229"/>
      <c r="C400" s="230"/>
      <c r="D400" s="200" t="s">
        <v>327</v>
      </c>
      <c r="E400" s="231" t="s">
        <v>18</v>
      </c>
      <c r="F400" s="232" t="s">
        <v>329</v>
      </c>
      <c r="G400" s="230"/>
      <c r="H400" s="233">
        <v>28.8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AT400" s="239" t="s">
        <v>327</v>
      </c>
      <c r="AU400" s="239" t="s">
        <v>127</v>
      </c>
      <c r="AV400" s="14" t="s">
        <v>122</v>
      </c>
      <c r="AW400" s="14" t="s">
        <v>31</v>
      </c>
      <c r="AX400" s="14" t="s">
        <v>76</v>
      </c>
      <c r="AY400" s="239" t="s">
        <v>115</v>
      </c>
    </row>
    <row r="401" spans="1:65" s="2" customFormat="1" ht="21.6" customHeight="1">
      <c r="A401" s="35"/>
      <c r="B401" s="36"/>
      <c r="C401" s="206" t="s">
        <v>314</v>
      </c>
      <c r="D401" s="206" t="s">
        <v>193</v>
      </c>
      <c r="E401" s="207" t="s">
        <v>681</v>
      </c>
      <c r="F401" s="208" t="s">
        <v>682</v>
      </c>
      <c r="G401" s="209" t="s">
        <v>326</v>
      </c>
      <c r="H401" s="210">
        <v>14.4</v>
      </c>
      <c r="I401" s="211"/>
      <c r="J401" s="210">
        <f>ROUND(I401*H401,15)</f>
        <v>0</v>
      </c>
      <c r="K401" s="208" t="s">
        <v>120</v>
      </c>
      <c r="L401" s="40"/>
      <c r="M401" s="212" t="s">
        <v>18</v>
      </c>
      <c r="N401" s="213" t="s">
        <v>40</v>
      </c>
      <c r="O401" s="65"/>
      <c r="P401" s="195">
        <f>O401*H401</f>
        <v>0</v>
      </c>
      <c r="Q401" s="195">
        <v>0</v>
      </c>
      <c r="R401" s="195">
        <f>Q401*H401</f>
        <v>0</v>
      </c>
      <c r="S401" s="195">
        <v>0</v>
      </c>
      <c r="T401" s="196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7" t="s">
        <v>122</v>
      </c>
      <c r="AT401" s="197" t="s">
        <v>193</v>
      </c>
      <c r="AU401" s="197" t="s">
        <v>127</v>
      </c>
      <c r="AY401" s="18" t="s">
        <v>115</v>
      </c>
      <c r="BE401" s="198">
        <f>IF(N401="základní",J401,0)</f>
        <v>0</v>
      </c>
      <c r="BF401" s="198">
        <f>IF(N401="snížená",J401,0)</f>
        <v>0</v>
      </c>
      <c r="BG401" s="198">
        <f>IF(N401="zákl. přenesená",J401,0)</f>
        <v>0</v>
      </c>
      <c r="BH401" s="198">
        <f>IF(N401="sníž. přenesená",J401,0)</f>
        <v>0</v>
      </c>
      <c r="BI401" s="198">
        <f>IF(N401="nulová",J401,0)</f>
        <v>0</v>
      </c>
      <c r="BJ401" s="18" t="s">
        <v>76</v>
      </c>
      <c r="BK401" s="199">
        <f>ROUND(I401*H401,15)</f>
        <v>0</v>
      </c>
      <c r="BL401" s="18" t="s">
        <v>122</v>
      </c>
      <c r="BM401" s="197" t="s">
        <v>683</v>
      </c>
    </row>
    <row r="402" spans="1:65" s="2" customFormat="1" ht="19.2">
      <c r="A402" s="35"/>
      <c r="B402" s="36"/>
      <c r="C402" s="37"/>
      <c r="D402" s="200" t="s">
        <v>123</v>
      </c>
      <c r="E402" s="37"/>
      <c r="F402" s="201" t="s">
        <v>682</v>
      </c>
      <c r="G402" s="37"/>
      <c r="H402" s="37"/>
      <c r="I402" s="109"/>
      <c r="J402" s="37"/>
      <c r="K402" s="37"/>
      <c r="L402" s="40"/>
      <c r="M402" s="202"/>
      <c r="N402" s="203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123</v>
      </c>
      <c r="AU402" s="18" t="s">
        <v>127</v>
      </c>
    </row>
    <row r="403" spans="1:65" s="13" customFormat="1" ht="10.199999999999999">
      <c r="B403" s="218"/>
      <c r="C403" s="219"/>
      <c r="D403" s="200" t="s">
        <v>327</v>
      </c>
      <c r="E403" s="220" t="s">
        <v>18</v>
      </c>
      <c r="F403" s="221" t="s">
        <v>684</v>
      </c>
      <c r="G403" s="219"/>
      <c r="H403" s="222">
        <v>14.4</v>
      </c>
      <c r="I403" s="223"/>
      <c r="J403" s="219"/>
      <c r="K403" s="219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327</v>
      </c>
      <c r="AU403" s="228" t="s">
        <v>127</v>
      </c>
      <c r="AV403" s="13" t="s">
        <v>78</v>
      </c>
      <c r="AW403" s="13" t="s">
        <v>31</v>
      </c>
      <c r="AX403" s="13" t="s">
        <v>6</v>
      </c>
      <c r="AY403" s="228" t="s">
        <v>115</v>
      </c>
    </row>
    <row r="404" spans="1:65" s="14" customFormat="1" ht="10.199999999999999">
      <c r="B404" s="229"/>
      <c r="C404" s="230"/>
      <c r="D404" s="200" t="s">
        <v>327</v>
      </c>
      <c r="E404" s="231" t="s">
        <v>18</v>
      </c>
      <c r="F404" s="232" t="s">
        <v>329</v>
      </c>
      <c r="G404" s="230"/>
      <c r="H404" s="233">
        <v>14.4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AT404" s="239" t="s">
        <v>327</v>
      </c>
      <c r="AU404" s="239" t="s">
        <v>127</v>
      </c>
      <c r="AV404" s="14" t="s">
        <v>122</v>
      </c>
      <c r="AW404" s="14" t="s">
        <v>31</v>
      </c>
      <c r="AX404" s="14" t="s">
        <v>76</v>
      </c>
      <c r="AY404" s="239" t="s">
        <v>115</v>
      </c>
    </row>
    <row r="405" spans="1:65" s="2" customFormat="1" ht="21.6" customHeight="1">
      <c r="A405" s="35"/>
      <c r="B405" s="36"/>
      <c r="C405" s="206" t="s">
        <v>319</v>
      </c>
      <c r="D405" s="206" t="s">
        <v>193</v>
      </c>
      <c r="E405" s="207" t="s">
        <v>685</v>
      </c>
      <c r="F405" s="208" t="s">
        <v>686</v>
      </c>
      <c r="G405" s="209" t="s">
        <v>326</v>
      </c>
      <c r="H405" s="210">
        <v>43.2</v>
      </c>
      <c r="I405" s="211"/>
      <c r="J405" s="210">
        <f>ROUND(I405*H405,15)</f>
        <v>0</v>
      </c>
      <c r="K405" s="208" t="s">
        <v>120</v>
      </c>
      <c r="L405" s="40"/>
      <c r="M405" s="212" t="s">
        <v>18</v>
      </c>
      <c r="N405" s="213" t="s">
        <v>40</v>
      </c>
      <c r="O405" s="65"/>
      <c r="P405" s="195">
        <f>O405*H405</f>
        <v>0</v>
      </c>
      <c r="Q405" s="195">
        <v>0</v>
      </c>
      <c r="R405" s="195">
        <f>Q405*H405</f>
        <v>0</v>
      </c>
      <c r="S405" s="195">
        <v>0</v>
      </c>
      <c r="T405" s="196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7" t="s">
        <v>122</v>
      </c>
      <c r="AT405" s="197" t="s">
        <v>193</v>
      </c>
      <c r="AU405" s="197" t="s">
        <v>127</v>
      </c>
      <c r="AY405" s="18" t="s">
        <v>115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18" t="s">
        <v>76</v>
      </c>
      <c r="BK405" s="199">
        <f>ROUND(I405*H405,15)</f>
        <v>0</v>
      </c>
      <c r="BL405" s="18" t="s">
        <v>122</v>
      </c>
      <c r="BM405" s="197" t="s">
        <v>687</v>
      </c>
    </row>
    <row r="406" spans="1:65" s="2" customFormat="1" ht="19.2">
      <c r="A406" s="35"/>
      <c r="B406" s="36"/>
      <c r="C406" s="37"/>
      <c r="D406" s="200" t="s">
        <v>123</v>
      </c>
      <c r="E406" s="37"/>
      <c r="F406" s="201" t="s">
        <v>686</v>
      </c>
      <c r="G406" s="37"/>
      <c r="H406" s="37"/>
      <c r="I406" s="109"/>
      <c r="J406" s="37"/>
      <c r="K406" s="37"/>
      <c r="L406" s="40"/>
      <c r="M406" s="202"/>
      <c r="N406" s="203"/>
      <c r="O406" s="65"/>
      <c r="P406" s="65"/>
      <c r="Q406" s="65"/>
      <c r="R406" s="65"/>
      <c r="S406" s="65"/>
      <c r="T406" s="66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123</v>
      </c>
      <c r="AU406" s="18" t="s">
        <v>127</v>
      </c>
    </row>
    <row r="407" spans="1:65" s="2" customFormat="1" ht="21.6" customHeight="1">
      <c r="A407" s="35"/>
      <c r="B407" s="36"/>
      <c r="C407" s="206" t="s">
        <v>688</v>
      </c>
      <c r="D407" s="206" t="s">
        <v>193</v>
      </c>
      <c r="E407" s="207" t="s">
        <v>689</v>
      </c>
      <c r="F407" s="208" t="s">
        <v>690</v>
      </c>
      <c r="G407" s="209" t="s">
        <v>326</v>
      </c>
      <c r="H407" s="210">
        <v>7.8</v>
      </c>
      <c r="I407" s="211"/>
      <c r="J407" s="210">
        <f>ROUND(I407*H407,15)</f>
        <v>0</v>
      </c>
      <c r="K407" s="208" t="s">
        <v>120</v>
      </c>
      <c r="L407" s="40"/>
      <c r="M407" s="212" t="s">
        <v>18</v>
      </c>
      <c r="N407" s="213" t="s">
        <v>40</v>
      </c>
      <c r="O407" s="65"/>
      <c r="P407" s="195">
        <f>O407*H407</f>
        <v>0</v>
      </c>
      <c r="Q407" s="195">
        <v>0</v>
      </c>
      <c r="R407" s="195">
        <f>Q407*H407</f>
        <v>0</v>
      </c>
      <c r="S407" s="195">
        <v>0</v>
      </c>
      <c r="T407" s="196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7" t="s">
        <v>122</v>
      </c>
      <c r="AT407" s="197" t="s">
        <v>193</v>
      </c>
      <c r="AU407" s="197" t="s">
        <v>127</v>
      </c>
      <c r="AY407" s="18" t="s">
        <v>115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18" t="s">
        <v>76</v>
      </c>
      <c r="BK407" s="199">
        <f>ROUND(I407*H407,15)</f>
        <v>0</v>
      </c>
      <c r="BL407" s="18" t="s">
        <v>122</v>
      </c>
      <c r="BM407" s="197" t="s">
        <v>691</v>
      </c>
    </row>
    <row r="408" spans="1:65" s="2" customFormat="1" ht="10.199999999999999">
      <c r="A408" s="35"/>
      <c r="B408" s="36"/>
      <c r="C408" s="37"/>
      <c r="D408" s="200" t="s">
        <v>123</v>
      </c>
      <c r="E408" s="37"/>
      <c r="F408" s="201" t="s">
        <v>690</v>
      </c>
      <c r="G408" s="37"/>
      <c r="H408" s="37"/>
      <c r="I408" s="109"/>
      <c r="J408" s="37"/>
      <c r="K408" s="37"/>
      <c r="L408" s="40"/>
      <c r="M408" s="202"/>
      <c r="N408" s="203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123</v>
      </c>
      <c r="AU408" s="18" t="s">
        <v>127</v>
      </c>
    </row>
    <row r="409" spans="1:65" s="13" customFormat="1" ht="10.199999999999999">
      <c r="B409" s="218"/>
      <c r="C409" s="219"/>
      <c r="D409" s="200" t="s">
        <v>327</v>
      </c>
      <c r="E409" s="220" t="s">
        <v>18</v>
      </c>
      <c r="F409" s="221" t="s">
        <v>692</v>
      </c>
      <c r="G409" s="219"/>
      <c r="H409" s="222">
        <v>7.8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327</v>
      </c>
      <c r="AU409" s="228" t="s">
        <v>127</v>
      </c>
      <c r="AV409" s="13" t="s">
        <v>78</v>
      </c>
      <c r="AW409" s="13" t="s">
        <v>31</v>
      </c>
      <c r="AX409" s="13" t="s">
        <v>6</v>
      </c>
      <c r="AY409" s="228" t="s">
        <v>115</v>
      </c>
    </row>
    <row r="410" spans="1:65" s="14" customFormat="1" ht="10.199999999999999">
      <c r="B410" s="229"/>
      <c r="C410" s="230"/>
      <c r="D410" s="200" t="s">
        <v>327</v>
      </c>
      <c r="E410" s="231" t="s">
        <v>18</v>
      </c>
      <c r="F410" s="232" t="s">
        <v>329</v>
      </c>
      <c r="G410" s="230"/>
      <c r="H410" s="233">
        <v>7.8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327</v>
      </c>
      <c r="AU410" s="239" t="s">
        <v>127</v>
      </c>
      <c r="AV410" s="14" t="s">
        <v>122</v>
      </c>
      <c r="AW410" s="14" t="s">
        <v>31</v>
      </c>
      <c r="AX410" s="14" t="s">
        <v>76</v>
      </c>
      <c r="AY410" s="239" t="s">
        <v>115</v>
      </c>
    </row>
    <row r="411" spans="1:65" s="2" customFormat="1" ht="21.6" customHeight="1">
      <c r="A411" s="35"/>
      <c r="B411" s="36"/>
      <c r="C411" s="206" t="s">
        <v>476</v>
      </c>
      <c r="D411" s="206" t="s">
        <v>193</v>
      </c>
      <c r="E411" s="207" t="s">
        <v>693</v>
      </c>
      <c r="F411" s="208" t="s">
        <v>694</v>
      </c>
      <c r="G411" s="209" t="s">
        <v>326</v>
      </c>
      <c r="H411" s="210">
        <v>2415.0920000000001</v>
      </c>
      <c r="I411" s="211"/>
      <c r="J411" s="210">
        <f>ROUND(I411*H411,15)</f>
        <v>0</v>
      </c>
      <c r="K411" s="208" t="s">
        <v>120</v>
      </c>
      <c r="L411" s="40"/>
      <c r="M411" s="212" t="s">
        <v>18</v>
      </c>
      <c r="N411" s="213" t="s">
        <v>40</v>
      </c>
      <c r="O411" s="65"/>
      <c r="P411" s="195">
        <f>O411*H411</f>
        <v>0</v>
      </c>
      <c r="Q411" s="195">
        <v>0</v>
      </c>
      <c r="R411" s="195">
        <f>Q411*H411</f>
        <v>0</v>
      </c>
      <c r="S411" s="195">
        <v>0</v>
      </c>
      <c r="T411" s="196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7" t="s">
        <v>122</v>
      </c>
      <c r="AT411" s="197" t="s">
        <v>193</v>
      </c>
      <c r="AU411" s="197" t="s">
        <v>127</v>
      </c>
      <c r="AY411" s="18" t="s">
        <v>115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18" t="s">
        <v>76</v>
      </c>
      <c r="BK411" s="199">
        <f>ROUND(I411*H411,15)</f>
        <v>0</v>
      </c>
      <c r="BL411" s="18" t="s">
        <v>122</v>
      </c>
      <c r="BM411" s="197" t="s">
        <v>695</v>
      </c>
    </row>
    <row r="412" spans="1:65" s="2" customFormat="1" ht="10.199999999999999">
      <c r="A412" s="35"/>
      <c r="B412" s="36"/>
      <c r="C412" s="37"/>
      <c r="D412" s="200" t="s">
        <v>123</v>
      </c>
      <c r="E412" s="37"/>
      <c r="F412" s="201" t="s">
        <v>694</v>
      </c>
      <c r="G412" s="37"/>
      <c r="H412" s="37"/>
      <c r="I412" s="109"/>
      <c r="J412" s="37"/>
      <c r="K412" s="37"/>
      <c r="L412" s="40"/>
      <c r="M412" s="202"/>
      <c r="N412" s="203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123</v>
      </c>
      <c r="AU412" s="18" t="s">
        <v>127</v>
      </c>
    </row>
    <row r="413" spans="1:65" s="13" customFormat="1" ht="10.199999999999999">
      <c r="B413" s="218"/>
      <c r="C413" s="219"/>
      <c r="D413" s="200" t="s">
        <v>327</v>
      </c>
      <c r="E413" s="220" t="s">
        <v>18</v>
      </c>
      <c r="F413" s="221" t="s">
        <v>696</v>
      </c>
      <c r="G413" s="219"/>
      <c r="H413" s="222">
        <v>2415.0920000000001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327</v>
      </c>
      <c r="AU413" s="228" t="s">
        <v>127</v>
      </c>
      <c r="AV413" s="13" t="s">
        <v>78</v>
      </c>
      <c r="AW413" s="13" t="s">
        <v>31</v>
      </c>
      <c r="AX413" s="13" t="s">
        <v>6</v>
      </c>
      <c r="AY413" s="228" t="s">
        <v>115</v>
      </c>
    </row>
    <row r="414" spans="1:65" s="14" customFormat="1" ht="10.199999999999999">
      <c r="B414" s="229"/>
      <c r="C414" s="230"/>
      <c r="D414" s="200" t="s">
        <v>327</v>
      </c>
      <c r="E414" s="231" t="s">
        <v>18</v>
      </c>
      <c r="F414" s="232" t="s">
        <v>329</v>
      </c>
      <c r="G414" s="230"/>
      <c r="H414" s="233">
        <v>2415.0920000000001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327</v>
      </c>
      <c r="AU414" s="239" t="s">
        <v>127</v>
      </c>
      <c r="AV414" s="14" t="s">
        <v>122</v>
      </c>
      <c r="AW414" s="14" t="s">
        <v>31</v>
      </c>
      <c r="AX414" s="14" t="s">
        <v>76</v>
      </c>
      <c r="AY414" s="239" t="s">
        <v>115</v>
      </c>
    </row>
    <row r="415" spans="1:65" s="2" customFormat="1" ht="21.6" customHeight="1">
      <c r="A415" s="35"/>
      <c r="B415" s="36"/>
      <c r="C415" s="206" t="s">
        <v>697</v>
      </c>
      <c r="D415" s="206" t="s">
        <v>193</v>
      </c>
      <c r="E415" s="207" t="s">
        <v>698</v>
      </c>
      <c r="F415" s="208" t="s">
        <v>699</v>
      </c>
      <c r="G415" s="209" t="s">
        <v>119</v>
      </c>
      <c r="H415" s="210">
        <v>2</v>
      </c>
      <c r="I415" s="211"/>
      <c r="J415" s="210">
        <f>ROUND(I415*H415,15)</f>
        <v>0</v>
      </c>
      <c r="K415" s="208" t="s">
        <v>120</v>
      </c>
      <c r="L415" s="40"/>
      <c r="M415" s="212" t="s">
        <v>18</v>
      </c>
      <c r="N415" s="213" t="s">
        <v>40</v>
      </c>
      <c r="O415" s="65"/>
      <c r="P415" s="195">
        <f>O415*H415</f>
        <v>0</v>
      </c>
      <c r="Q415" s="195">
        <v>0</v>
      </c>
      <c r="R415" s="195">
        <f>Q415*H415</f>
        <v>0</v>
      </c>
      <c r="S415" s="195">
        <v>0</v>
      </c>
      <c r="T415" s="196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7" t="s">
        <v>122</v>
      </c>
      <c r="AT415" s="197" t="s">
        <v>193</v>
      </c>
      <c r="AU415" s="197" t="s">
        <v>127</v>
      </c>
      <c r="AY415" s="18" t="s">
        <v>115</v>
      </c>
      <c r="BE415" s="198">
        <f>IF(N415="základní",J415,0)</f>
        <v>0</v>
      </c>
      <c r="BF415" s="198">
        <f>IF(N415="snížená",J415,0)</f>
        <v>0</v>
      </c>
      <c r="BG415" s="198">
        <f>IF(N415="zákl. přenesená",J415,0)</f>
        <v>0</v>
      </c>
      <c r="BH415" s="198">
        <f>IF(N415="sníž. přenesená",J415,0)</f>
        <v>0</v>
      </c>
      <c r="BI415" s="198">
        <f>IF(N415="nulová",J415,0)</f>
        <v>0</v>
      </c>
      <c r="BJ415" s="18" t="s">
        <v>76</v>
      </c>
      <c r="BK415" s="199">
        <f>ROUND(I415*H415,15)</f>
        <v>0</v>
      </c>
      <c r="BL415" s="18" t="s">
        <v>122</v>
      </c>
      <c r="BM415" s="197" t="s">
        <v>700</v>
      </c>
    </row>
    <row r="416" spans="1:65" s="2" customFormat="1" ht="19.2">
      <c r="A416" s="35"/>
      <c r="B416" s="36"/>
      <c r="C416" s="37"/>
      <c r="D416" s="200" t="s">
        <v>123</v>
      </c>
      <c r="E416" s="37"/>
      <c r="F416" s="201" t="s">
        <v>699</v>
      </c>
      <c r="G416" s="37"/>
      <c r="H416" s="37"/>
      <c r="I416" s="109"/>
      <c r="J416" s="37"/>
      <c r="K416" s="37"/>
      <c r="L416" s="40"/>
      <c r="M416" s="202"/>
      <c r="N416" s="203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123</v>
      </c>
      <c r="AU416" s="18" t="s">
        <v>127</v>
      </c>
    </row>
    <row r="417" spans="1:65" s="2" customFormat="1" ht="21.6" customHeight="1">
      <c r="A417" s="35"/>
      <c r="B417" s="36"/>
      <c r="C417" s="206" t="s">
        <v>479</v>
      </c>
      <c r="D417" s="206" t="s">
        <v>193</v>
      </c>
      <c r="E417" s="207" t="s">
        <v>701</v>
      </c>
      <c r="F417" s="208" t="s">
        <v>702</v>
      </c>
      <c r="G417" s="209" t="s">
        <v>119</v>
      </c>
      <c r="H417" s="210">
        <v>3</v>
      </c>
      <c r="I417" s="211"/>
      <c r="J417" s="210">
        <f>ROUND(I417*H417,15)</f>
        <v>0</v>
      </c>
      <c r="K417" s="208" t="s">
        <v>120</v>
      </c>
      <c r="L417" s="40"/>
      <c r="M417" s="212" t="s">
        <v>18</v>
      </c>
      <c r="N417" s="213" t="s">
        <v>40</v>
      </c>
      <c r="O417" s="65"/>
      <c r="P417" s="195">
        <f>O417*H417</f>
        <v>0</v>
      </c>
      <c r="Q417" s="195">
        <v>0</v>
      </c>
      <c r="R417" s="195">
        <f>Q417*H417</f>
        <v>0</v>
      </c>
      <c r="S417" s="195">
        <v>0</v>
      </c>
      <c r="T417" s="196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7" t="s">
        <v>122</v>
      </c>
      <c r="AT417" s="197" t="s">
        <v>193</v>
      </c>
      <c r="AU417" s="197" t="s">
        <v>127</v>
      </c>
      <c r="AY417" s="18" t="s">
        <v>115</v>
      </c>
      <c r="BE417" s="198">
        <f>IF(N417="základní",J417,0)</f>
        <v>0</v>
      </c>
      <c r="BF417" s="198">
        <f>IF(N417="snížená",J417,0)</f>
        <v>0</v>
      </c>
      <c r="BG417" s="198">
        <f>IF(N417="zákl. přenesená",J417,0)</f>
        <v>0</v>
      </c>
      <c r="BH417" s="198">
        <f>IF(N417="sníž. přenesená",J417,0)</f>
        <v>0</v>
      </c>
      <c r="BI417" s="198">
        <f>IF(N417="nulová",J417,0)</f>
        <v>0</v>
      </c>
      <c r="BJ417" s="18" t="s">
        <v>76</v>
      </c>
      <c r="BK417" s="199">
        <f>ROUND(I417*H417,15)</f>
        <v>0</v>
      </c>
      <c r="BL417" s="18" t="s">
        <v>122</v>
      </c>
      <c r="BM417" s="197" t="s">
        <v>703</v>
      </c>
    </row>
    <row r="418" spans="1:65" s="2" customFormat="1" ht="19.2">
      <c r="A418" s="35"/>
      <c r="B418" s="36"/>
      <c r="C418" s="37"/>
      <c r="D418" s="200" t="s">
        <v>123</v>
      </c>
      <c r="E418" s="37"/>
      <c r="F418" s="201" t="s">
        <v>702</v>
      </c>
      <c r="G418" s="37"/>
      <c r="H418" s="37"/>
      <c r="I418" s="109"/>
      <c r="J418" s="37"/>
      <c r="K418" s="37"/>
      <c r="L418" s="40"/>
      <c r="M418" s="202"/>
      <c r="N418" s="203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123</v>
      </c>
      <c r="AU418" s="18" t="s">
        <v>127</v>
      </c>
    </row>
    <row r="419" spans="1:65" s="15" customFormat="1" ht="20.85" customHeight="1">
      <c r="B419" s="241"/>
      <c r="C419" s="242"/>
      <c r="D419" s="243" t="s">
        <v>68</v>
      </c>
      <c r="E419" s="243" t="s">
        <v>704</v>
      </c>
      <c r="F419" s="243" t="s">
        <v>705</v>
      </c>
      <c r="G419" s="242"/>
      <c r="H419" s="242"/>
      <c r="I419" s="244"/>
      <c r="J419" s="245">
        <f>BK419</f>
        <v>0</v>
      </c>
      <c r="K419" s="242"/>
      <c r="L419" s="246"/>
      <c r="M419" s="247"/>
      <c r="N419" s="248"/>
      <c r="O419" s="248"/>
      <c r="P419" s="249">
        <f>SUM(P420:P429)</f>
        <v>0</v>
      </c>
      <c r="Q419" s="248"/>
      <c r="R419" s="249">
        <f>SUM(R420:R429)</f>
        <v>0</v>
      </c>
      <c r="S419" s="248"/>
      <c r="T419" s="250">
        <f>SUM(T420:T429)</f>
        <v>0</v>
      </c>
      <c r="AR419" s="251" t="s">
        <v>76</v>
      </c>
      <c r="AT419" s="252" t="s">
        <v>68</v>
      </c>
      <c r="AU419" s="252" t="s">
        <v>127</v>
      </c>
      <c r="AY419" s="251" t="s">
        <v>115</v>
      </c>
      <c r="BK419" s="253">
        <f>SUM(BK420:BK429)</f>
        <v>0</v>
      </c>
    </row>
    <row r="420" spans="1:65" s="2" customFormat="1" ht="21.6" customHeight="1">
      <c r="A420" s="35"/>
      <c r="B420" s="36"/>
      <c r="C420" s="206" t="s">
        <v>706</v>
      </c>
      <c r="D420" s="206" t="s">
        <v>193</v>
      </c>
      <c r="E420" s="207" t="s">
        <v>707</v>
      </c>
      <c r="F420" s="208" t="s">
        <v>708</v>
      </c>
      <c r="G420" s="209" t="s">
        <v>326</v>
      </c>
      <c r="H420" s="210">
        <v>1913.93</v>
      </c>
      <c r="I420" s="211"/>
      <c r="J420" s="210">
        <f>ROUND(I420*H420,15)</f>
        <v>0</v>
      </c>
      <c r="K420" s="208" t="s">
        <v>120</v>
      </c>
      <c r="L420" s="40"/>
      <c r="M420" s="212" t="s">
        <v>18</v>
      </c>
      <c r="N420" s="213" t="s">
        <v>40</v>
      </c>
      <c r="O420" s="65"/>
      <c r="P420" s="195">
        <f>O420*H420</f>
        <v>0</v>
      </c>
      <c r="Q420" s="195">
        <v>0</v>
      </c>
      <c r="R420" s="195">
        <f>Q420*H420</f>
        <v>0</v>
      </c>
      <c r="S420" s="195">
        <v>0</v>
      </c>
      <c r="T420" s="196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97" t="s">
        <v>122</v>
      </c>
      <c r="AT420" s="197" t="s">
        <v>193</v>
      </c>
      <c r="AU420" s="197" t="s">
        <v>122</v>
      </c>
      <c r="AY420" s="18" t="s">
        <v>115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18" t="s">
        <v>76</v>
      </c>
      <c r="BK420" s="199">
        <f>ROUND(I420*H420,15)</f>
        <v>0</v>
      </c>
      <c r="BL420" s="18" t="s">
        <v>122</v>
      </c>
      <c r="BM420" s="197" t="s">
        <v>709</v>
      </c>
    </row>
    <row r="421" spans="1:65" s="2" customFormat="1" ht="19.2">
      <c r="A421" s="35"/>
      <c r="B421" s="36"/>
      <c r="C421" s="37"/>
      <c r="D421" s="200" t="s">
        <v>123</v>
      </c>
      <c r="E421" s="37"/>
      <c r="F421" s="201" t="s">
        <v>708</v>
      </c>
      <c r="G421" s="37"/>
      <c r="H421" s="37"/>
      <c r="I421" s="109"/>
      <c r="J421" s="37"/>
      <c r="K421" s="37"/>
      <c r="L421" s="40"/>
      <c r="M421" s="202"/>
      <c r="N421" s="203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123</v>
      </c>
      <c r="AU421" s="18" t="s">
        <v>122</v>
      </c>
    </row>
    <row r="422" spans="1:65" s="2" customFormat="1" ht="21.6" customHeight="1">
      <c r="A422" s="35"/>
      <c r="B422" s="36"/>
      <c r="C422" s="206" t="s">
        <v>483</v>
      </c>
      <c r="D422" s="206" t="s">
        <v>193</v>
      </c>
      <c r="E422" s="207" t="s">
        <v>710</v>
      </c>
      <c r="F422" s="208" t="s">
        <v>711</v>
      </c>
      <c r="G422" s="209" t="s">
        <v>326</v>
      </c>
      <c r="H422" s="210">
        <v>34.200000000000003</v>
      </c>
      <c r="I422" s="211"/>
      <c r="J422" s="210">
        <f>ROUND(I422*H422,15)</f>
        <v>0</v>
      </c>
      <c r="K422" s="208" t="s">
        <v>120</v>
      </c>
      <c r="L422" s="40"/>
      <c r="M422" s="212" t="s">
        <v>18</v>
      </c>
      <c r="N422" s="213" t="s">
        <v>40</v>
      </c>
      <c r="O422" s="65"/>
      <c r="P422" s="195">
        <f>O422*H422</f>
        <v>0</v>
      </c>
      <c r="Q422" s="195">
        <v>0</v>
      </c>
      <c r="R422" s="195">
        <f>Q422*H422</f>
        <v>0</v>
      </c>
      <c r="S422" s="195">
        <v>0</v>
      </c>
      <c r="T422" s="196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7" t="s">
        <v>122</v>
      </c>
      <c r="AT422" s="197" t="s">
        <v>193</v>
      </c>
      <c r="AU422" s="197" t="s">
        <v>122</v>
      </c>
      <c r="AY422" s="18" t="s">
        <v>115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18" t="s">
        <v>76</v>
      </c>
      <c r="BK422" s="199">
        <f>ROUND(I422*H422,15)</f>
        <v>0</v>
      </c>
      <c r="BL422" s="18" t="s">
        <v>122</v>
      </c>
      <c r="BM422" s="197" t="s">
        <v>712</v>
      </c>
    </row>
    <row r="423" spans="1:65" s="2" customFormat="1" ht="10.199999999999999">
      <c r="A423" s="35"/>
      <c r="B423" s="36"/>
      <c r="C423" s="37"/>
      <c r="D423" s="200" t="s">
        <v>123</v>
      </c>
      <c r="E423" s="37"/>
      <c r="F423" s="201" t="s">
        <v>711</v>
      </c>
      <c r="G423" s="37"/>
      <c r="H423" s="37"/>
      <c r="I423" s="109"/>
      <c r="J423" s="37"/>
      <c r="K423" s="37"/>
      <c r="L423" s="40"/>
      <c r="M423" s="202"/>
      <c r="N423" s="203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123</v>
      </c>
      <c r="AU423" s="18" t="s">
        <v>122</v>
      </c>
    </row>
    <row r="424" spans="1:65" s="2" customFormat="1" ht="14.4" customHeight="1">
      <c r="A424" s="35"/>
      <c r="B424" s="36"/>
      <c r="C424" s="206" t="s">
        <v>713</v>
      </c>
      <c r="D424" s="206" t="s">
        <v>193</v>
      </c>
      <c r="E424" s="207" t="s">
        <v>714</v>
      </c>
      <c r="F424" s="208" t="s">
        <v>715</v>
      </c>
      <c r="G424" s="209" t="s">
        <v>326</v>
      </c>
      <c r="H424" s="210">
        <v>0.52739999999999998</v>
      </c>
      <c r="I424" s="211"/>
      <c r="J424" s="210">
        <f>ROUND(I424*H424,15)</f>
        <v>0</v>
      </c>
      <c r="K424" s="208" t="s">
        <v>120</v>
      </c>
      <c r="L424" s="40"/>
      <c r="M424" s="212" t="s">
        <v>18</v>
      </c>
      <c r="N424" s="213" t="s">
        <v>40</v>
      </c>
      <c r="O424" s="65"/>
      <c r="P424" s="195">
        <f>O424*H424</f>
        <v>0</v>
      </c>
      <c r="Q424" s="195">
        <v>0</v>
      </c>
      <c r="R424" s="195">
        <f>Q424*H424</f>
        <v>0</v>
      </c>
      <c r="S424" s="195">
        <v>0</v>
      </c>
      <c r="T424" s="19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7" t="s">
        <v>122</v>
      </c>
      <c r="AT424" s="197" t="s">
        <v>193</v>
      </c>
      <c r="AU424" s="197" t="s">
        <v>122</v>
      </c>
      <c r="AY424" s="18" t="s">
        <v>115</v>
      </c>
      <c r="BE424" s="198">
        <f>IF(N424="základní",J424,0)</f>
        <v>0</v>
      </c>
      <c r="BF424" s="198">
        <f>IF(N424="snížená",J424,0)</f>
        <v>0</v>
      </c>
      <c r="BG424" s="198">
        <f>IF(N424="zákl. přenesená",J424,0)</f>
        <v>0</v>
      </c>
      <c r="BH424" s="198">
        <f>IF(N424="sníž. přenesená",J424,0)</f>
        <v>0</v>
      </c>
      <c r="BI424" s="198">
        <f>IF(N424="nulová",J424,0)</f>
        <v>0</v>
      </c>
      <c r="BJ424" s="18" t="s">
        <v>76</v>
      </c>
      <c r="BK424" s="199">
        <f>ROUND(I424*H424,15)</f>
        <v>0</v>
      </c>
      <c r="BL424" s="18" t="s">
        <v>122</v>
      </c>
      <c r="BM424" s="197" t="s">
        <v>716</v>
      </c>
    </row>
    <row r="425" spans="1:65" s="2" customFormat="1" ht="10.199999999999999">
      <c r="A425" s="35"/>
      <c r="B425" s="36"/>
      <c r="C425" s="37"/>
      <c r="D425" s="200" t="s">
        <v>123</v>
      </c>
      <c r="E425" s="37"/>
      <c r="F425" s="201" t="s">
        <v>715</v>
      </c>
      <c r="G425" s="37"/>
      <c r="H425" s="37"/>
      <c r="I425" s="109"/>
      <c r="J425" s="37"/>
      <c r="K425" s="37"/>
      <c r="L425" s="40"/>
      <c r="M425" s="202"/>
      <c r="N425" s="203"/>
      <c r="O425" s="65"/>
      <c r="P425" s="65"/>
      <c r="Q425" s="65"/>
      <c r="R425" s="65"/>
      <c r="S425" s="65"/>
      <c r="T425" s="66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123</v>
      </c>
      <c r="AU425" s="18" t="s">
        <v>122</v>
      </c>
    </row>
    <row r="426" spans="1:65" s="13" customFormat="1" ht="10.199999999999999">
      <c r="B426" s="218"/>
      <c r="C426" s="219"/>
      <c r="D426" s="200" t="s">
        <v>327</v>
      </c>
      <c r="E426" s="220" t="s">
        <v>18</v>
      </c>
      <c r="F426" s="221" t="s">
        <v>717</v>
      </c>
      <c r="G426" s="219"/>
      <c r="H426" s="222">
        <v>0.52739999999999998</v>
      </c>
      <c r="I426" s="223"/>
      <c r="J426" s="219"/>
      <c r="K426" s="219"/>
      <c r="L426" s="224"/>
      <c r="M426" s="225"/>
      <c r="N426" s="226"/>
      <c r="O426" s="226"/>
      <c r="P426" s="226"/>
      <c r="Q426" s="226"/>
      <c r="R426" s="226"/>
      <c r="S426" s="226"/>
      <c r="T426" s="227"/>
      <c r="AT426" s="228" t="s">
        <v>327</v>
      </c>
      <c r="AU426" s="228" t="s">
        <v>122</v>
      </c>
      <c r="AV426" s="13" t="s">
        <v>78</v>
      </c>
      <c r="AW426" s="13" t="s">
        <v>31</v>
      </c>
      <c r="AX426" s="13" t="s">
        <v>6</v>
      </c>
      <c r="AY426" s="228" t="s">
        <v>115</v>
      </c>
    </row>
    <row r="427" spans="1:65" s="14" customFormat="1" ht="10.199999999999999">
      <c r="B427" s="229"/>
      <c r="C427" s="230"/>
      <c r="D427" s="200" t="s">
        <v>327</v>
      </c>
      <c r="E427" s="231" t="s">
        <v>18</v>
      </c>
      <c r="F427" s="232" t="s">
        <v>329</v>
      </c>
      <c r="G427" s="230"/>
      <c r="H427" s="233">
        <v>0.52739999999999998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AT427" s="239" t="s">
        <v>327</v>
      </c>
      <c r="AU427" s="239" t="s">
        <v>122</v>
      </c>
      <c r="AV427" s="14" t="s">
        <v>122</v>
      </c>
      <c r="AW427" s="14" t="s">
        <v>31</v>
      </c>
      <c r="AX427" s="14" t="s">
        <v>76</v>
      </c>
      <c r="AY427" s="239" t="s">
        <v>115</v>
      </c>
    </row>
    <row r="428" spans="1:65" s="2" customFormat="1" ht="21.6" customHeight="1">
      <c r="A428" s="35"/>
      <c r="B428" s="36"/>
      <c r="C428" s="206" t="s">
        <v>486</v>
      </c>
      <c r="D428" s="206" t="s">
        <v>193</v>
      </c>
      <c r="E428" s="207" t="s">
        <v>718</v>
      </c>
      <c r="F428" s="208" t="s">
        <v>719</v>
      </c>
      <c r="G428" s="209" t="s">
        <v>326</v>
      </c>
      <c r="H428" s="210">
        <v>200</v>
      </c>
      <c r="I428" s="211"/>
      <c r="J428" s="210">
        <f>ROUND(I428*H428,15)</f>
        <v>0</v>
      </c>
      <c r="K428" s="208" t="s">
        <v>120</v>
      </c>
      <c r="L428" s="40"/>
      <c r="M428" s="212" t="s">
        <v>18</v>
      </c>
      <c r="N428" s="213" t="s">
        <v>40</v>
      </c>
      <c r="O428" s="65"/>
      <c r="P428" s="195">
        <f>O428*H428</f>
        <v>0</v>
      </c>
      <c r="Q428" s="195">
        <v>0</v>
      </c>
      <c r="R428" s="195">
        <f>Q428*H428</f>
        <v>0</v>
      </c>
      <c r="S428" s="195">
        <v>0</v>
      </c>
      <c r="T428" s="19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7" t="s">
        <v>122</v>
      </c>
      <c r="AT428" s="197" t="s">
        <v>193</v>
      </c>
      <c r="AU428" s="197" t="s">
        <v>122</v>
      </c>
      <c r="AY428" s="18" t="s">
        <v>115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8" t="s">
        <v>76</v>
      </c>
      <c r="BK428" s="199">
        <f>ROUND(I428*H428,15)</f>
        <v>0</v>
      </c>
      <c r="BL428" s="18" t="s">
        <v>122</v>
      </c>
      <c r="BM428" s="197" t="s">
        <v>720</v>
      </c>
    </row>
    <row r="429" spans="1:65" s="2" customFormat="1" ht="19.2">
      <c r="A429" s="35"/>
      <c r="B429" s="36"/>
      <c r="C429" s="37"/>
      <c r="D429" s="200" t="s">
        <v>123</v>
      </c>
      <c r="E429" s="37"/>
      <c r="F429" s="201" t="s">
        <v>719</v>
      </c>
      <c r="G429" s="37"/>
      <c r="H429" s="37"/>
      <c r="I429" s="109"/>
      <c r="J429" s="37"/>
      <c r="K429" s="37"/>
      <c r="L429" s="40"/>
      <c r="M429" s="214"/>
      <c r="N429" s="215"/>
      <c r="O429" s="216"/>
      <c r="P429" s="216"/>
      <c r="Q429" s="216"/>
      <c r="R429" s="216"/>
      <c r="S429" s="216"/>
      <c r="T429" s="217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123</v>
      </c>
      <c r="AU429" s="18" t="s">
        <v>122</v>
      </c>
    </row>
    <row r="430" spans="1:65" s="2" customFormat="1" ht="6.9" customHeight="1">
      <c r="A430" s="35"/>
      <c r="B430" s="48"/>
      <c r="C430" s="49"/>
      <c r="D430" s="49"/>
      <c r="E430" s="49"/>
      <c r="F430" s="49"/>
      <c r="G430" s="49"/>
      <c r="H430" s="49"/>
      <c r="I430" s="137"/>
      <c r="J430" s="49"/>
      <c r="K430" s="49"/>
      <c r="L430" s="40"/>
      <c r="M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</row>
  </sheetData>
  <sheetProtection algorithmName="SHA-512" hashValue="k5aQWBvN0m9IMLi+DDG8bE54146r2Amw3dgQZe3sP6XW8vmuBoXXFAZBlzaqYCBuznR4pvN9kdSQ7Ektu3g3gQ==" saltValue="zwc/n/tebKD7NHYlVizfVyMBWufT7rBF0cDVdiO4UQTEC1KoSr/XlINlSfTVG+PI4/2yQZz6jObCpjNJyc158g==" spinCount="100000" sheet="1" objects="1" scenarios="1" formatColumns="0" formatRows="0" autoFilter="0"/>
  <autoFilter ref="C82:K42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102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2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84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" customHeight="1">
      <c r="B4" s="21"/>
      <c r="D4" s="106" t="s">
        <v>91</v>
      </c>
      <c r="I4" s="102"/>
      <c r="L4" s="21"/>
      <c r="M4" s="107" t="s">
        <v>10</v>
      </c>
      <c r="AT4" s="18" t="s">
        <v>4</v>
      </c>
    </row>
    <row r="5" spans="1:46" s="1" customFormat="1" ht="6.9" customHeight="1">
      <c r="B5" s="21"/>
      <c r="I5" s="102"/>
      <c r="L5" s="21"/>
    </row>
    <row r="6" spans="1:46" s="1" customFormat="1" ht="12" customHeight="1">
      <c r="B6" s="21"/>
      <c r="D6" s="108" t="s">
        <v>15</v>
      </c>
      <c r="I6" s="102"/>
      <c r="L6" s="21"/>
    </row>
    <row r="7" spans="1:46" s="1" customFormat="1" ht="14.4" customHeight="1">
      <c r="B7" s="21"/>
      <c r="E7" s="372" t="str">
        <f>'Rekapitulace zakázky'!K6</f>
        <v>Oprava výhybek č. 19, 23, 24, 25, 26 v žst. Borohrádek</v>
      </c>
      <c r="F7" s="373"/>
      <c r="G7" s="373"/>
      <c r="H7" s="373"/>
      <c r="I7" s="102"/>
      <c r="L7" s="21"/>
    </row>
    <row r="8" spans="1:46" s="2" customFormat="1" ht="12" customHeight="1">
      <c r="A8" s="35"/>
      <c r="B8" s="40"/>
      <c r="C8" s="35"/>
      <c r="D8" s="108" t="s">
        <v>92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74" t="s">
        <v>721</v>
      </c>
      <c r="F9" s="375"/>
      <c r="G9" s="375"/>
      <c r="H9" s="375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17</v>
      </c>
      <c r="E11" s="35"/>
      <c r="F11" s="111" t="s">
        <v>18</v>
      </c>
      <c r="G11" s="35"/>
      <c r="H11" s="35"/>
      <c r="I11" s="112" t="s">
        <v>19</v>
      </c>
      <c r="J11" s="111" t="s">
        <v>18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20</v>
      </c>
      <c r="E12" s="35"/>
      <c r="F12" s="111" t="s">
        <v>26</v>
      </c>
      <c r="G12" s="35"/>
      <c r="H12" s="35"/>
      <c r="I12" s="112" t="s">
        <v>22</v>
      </c>
      <c r="J12" s="113" t="str">
        <f>'Rekapitulace zakázky'!AN8</f>
        <v>13. 8. 2019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27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28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6" t="str">
        <f>'Rekapitulace zakázky'!E14</f>
        <v>Vyplň údaj</v>
      </c>
      <c r="F18" s="377"/>
      <c r="G18" s="377"/>
      <c r="H18" s="377"/>
      <c r="I18" s="112" t="s">
        <v>27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30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27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32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27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33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4"/>
      <c r="B27" s="115"/>
      <c r="C27" s="114"/>
      <c r="D27" s="114"/>
      <c r="E27" s="378" t="s">
        <v>18</v>
      </c>
      <c r="F27" s="378"/>
      <c r="G27" s="378"/>
      <c r="H27" s="37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109"/>
      <c r="J30" s="121">
        <f>ROUND(J81, 15)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3" t="s">
        <v>36</v>
      </c>
      <c r="J32" s="122" t="s">
        <v>38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39</v>
      </c>
      <c r="E33" s="108" t="s">
        <v>40</v>
      </c>
      <c r="F33" s="125">
        <f>ROUND((SUM(BE81:BE175)),  15)</f>
        <v>0</v>
      </c>
      <c r="G33" s="35"/>
      <c r="H33" s="35"/>
      <c r="I33" s="126">
        <v>0.21</v>
      </c>
      <c r="J33" s="125">
        <f>ROUND(((SUM(BE81:BE175))*I33),  15)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8" t="s">
        <v>41</v>
      </c>
      <c r="F34" s="125">
        <f>ROUND((SUM(BF81:BF175)),  15)</f>
        <v>0</v>
      </c>
      <c r="G34" s="35"/>
      <c r="H34" s="35"/>
      <c r="I34" s="126">
        <v>0.15</v>
      </c>
      <c r="J34" s="125">
        <f>ROUND(((SUM(BF81:BF175))*I34),  15)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8" t="s">
        <v>42</v>
      </c>
      <c r="F35" s="125">
        <f>ROUND((SUM(BG81:BG175)),  15)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8" t="s">
        <v>43</v>
      </c>
      <c r="F36" s="125">
        <f>ROUND((SUM(BH81:BH175)),  15)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8" t="s">
        <v>44</v>
      </c>
      <c r="F37" s="125">
        <f>ROUND((SUM(BI81:BI175)),  15)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15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9" t="str">
        <f>E7</f>
        <v>Oprava výhybek č. 19, 23, 24, 25, 26 v žst. Borohrádek</v>
      </c>
      <c r="F48" s="380"/>
      <c r="G48" s="380"/>
      <c r="H48" s="380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customHeight="1">
      <c r="A50" s="35"/>
      <c r="B50" s="36"/>
      <c r="C50" s="37"/>
      <c r="D50" s="37"/>
      <c r="E50" s="352" t="str">
        <f>E9</f>
        <v>SO 02 - Trakční vedení</v>
      </c>
      <c r="F50" s="381"/>
      <c r="G50" s="381"/>
      <c r="H50" s="381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112" t="s">
        <v>22</v>
      </c>
      <c r="J52" s="60" t="str">
        <f>IF(J12="","",J12)</f>
        <v>13. 8. 2019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6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30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112" t="s">
        <v>32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95</v>
      </c>
      <c r="D57" s="142"/>
      <c r="E57" s="142"/>
      <c r="F57" s="142"/>
      <c r="G57" s="142"/>
      <c r="H57" s="142"/>
      <c r="I57" s="143"/>
      <c r="J57" s="144" t="s">
        <v>96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5" t="s">
        <v>67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46"/>
      <c r="C60" s="147"/>
      <c r="D60" s="148" t="s">
        <v>98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95" customHeight="1">
      <c r="B61" s="153"/>
      <c r="C61" s="154"/>
      <c r="D61" s="155" t="s">
        <v>99</v>
      </c>
      <c r="E61" s="156"/>
      <c r="F61" s="156"/>
      <c r="G61" s="156"/>
      <c r="H61" s="156"/>
      <c r="I61" s="157"/>
      <c r="J61" s="158">
        <f>J121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100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15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9" t="str">
        <f>E7</f>
        <v>Oprava výhybek č. 19, 23, 24, 25, 26 v žst. Borohrádek</v>
      </c>
      <c r="F71" s="380"/>
      <c r="G71" s="380"/>
      <c r="H71" s="380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92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52" t="str">
        <f>E9</f>
        <v>SO 02 - Trakční vedení</v>
      </c>
      <c r="F73" s="381"/>
      <c r="G73" s="381"/>
      <c r="H73" s="381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20</v>
      </c>
      <c r="D75" s="37"/>
      <c r="E75" s="37"/>
      <c r="F75" s="28" t="str">
        <f>F12</f>
        <v xml:space="preserve"> </v>
      </c>
      <c r="G75" s="37"/>
      <c r="H75" s="37"/>
      <c r="I75" s="112" t="s">
        <v>22</v>
      </c>
      <c r="J75" s="60" t="str">
        <f>IF(J12="","",J12)</f>
        <v>13. 8. 2019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6" customHeight="1">
      <c r="A77" s="35"/>
      <c r="B77" s="36"/>
      <c r="C77" s="30" t="s">
        <v>24</v>
      </c>
      <c r="D77" s="37"/>
      <c r="E77" s="37"/>
      <c r="F77" s="28" t="str">
        <f>E15</f>
        <v xml:space="preserve"> </v>
      </c>
      <c r="G77" s="37"/>
      <c r="H77" s="37"/>
      <c r="I77" s="112" t="s">
        <v>30</v>
      </c>
      <c r="J77" s="33" t="str">
        <f>E21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28</v>
      </c>
      <c r="D78" s="37"/>
      <c r="E78" s="37"/>
      <c r="F78" s="28" t="str">
        <f>IF(E18="","",E18)</f>
        <v>Vyplň údaj</v>
      </c>
      <c r="G78" s="37"/>
      <c r="H78" s="37"/>
      <c r="I78" s="112" t="s">
        <v>32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101</v>
      </c>
      <c r="D80" s="163" t="s">
        <v>54</v>
      </c>
      <c r="E80" s="163" t="s">
        <v>50</v>
      </c>
      <c r="F80" s="163" t="s">
        <v>51</v>
      </c>
      <c r="G80" s="163" t="s">
        <v>102</v>
      </c>
      <c r="H80" s="163" t="s">
        <v>103</v>
      </c>
      <c r="I80" s="164" t="s">
        <v>104</v>
      </c>
      <c r="J80" s="163" t="s">
        <v>96</v>
      </c>
      <c r="K80" s="165" t="s">
        <v>105</v>
      </c>
      <c r="L80" s="166"/>
      <c r="M80" s="69" t="s">
        <v>18</v>
      </c>
      <c r="N80" s="70" t="s">
        <v>39</v>
      </c>
      <c r="O80" s="70" t="s">
        <v>106</v>
      </c>
      <c r="P80" s="70" t="s">
        <v>107</v>
      </c>
      <c r="Q80" s="70" t="s">
        <v>108</v>
      </c>
      <c r="R80" s="70" t="s">
        <v>109</v>
      </c>
      <c r="S80" s="70" t="s">
        <v>110</v>
      </c>
      <c r="T80" s="71" t="s">
        <v>111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8" customHeight="1">
      <c r="A81" s="35"/>
      <c r="B81" s="36"/>
      <c r="C81" s="76" t="s">
        <v>112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68</v>
      </c>
      <c r="AU81" s="18" t="s">
        <v>97</v>
      </c>
      <c r="BK81" s="171">
        <f>BK82</f>
        <v>0</v>
      </c>
    </row>
    <row r="82" spans="1:65" s="12" customFormat="1" ht="25.95" customHeight="1">
      <c r="B82" s="172"/>
      <c r="C82" s="173"/>
      <c r="D82" s="174" t="s">
        <v>68</v>
      </c>
      <c r="E82" s="175" t="s">
        <v>113</v>
      </c>
      <c r="F82" s="175" t="s">
        <v>114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P83+SUM(P84:P121)</f>
        <v>0</v>
      </c>
      <c r="Q82" s="180"/>
      <c r="R82" s="181">
        <f>R83+SUM(R84:R121)</f>
        <v>0</v>
      </c>
      <c r="S82" s="180"/>
      <c r="T82" s="182">
        <f>T83+SUM(T84:T121)</f>
        <v>0</v>
      </c>
      <c r="AR82" s="183" t="s">
        <v>76</v>
      </c>
      <c r="AT82" s="184" t="s">
        <v>68</v>
      </c>
      <c r="AU82" s="184" t="s">
        <v>6</v>
      </c>
      <c r="AY82" s="183" t="s">
        <v>115</v>
      </c>
      <c r="BK82" s="185">
        <f>BK83+SUM(BK84:BK121)</f>
        <v>0</v>
      </c>
    </row>
    <row r="83" spans="1:65" s="2" customFormat="1" ht="21.6" customHeight="1">
      <c r="A83" s="35"/>
      <c r="B83" s="36"/>
      <c r="C83" s="186" t="s">
        <v>76</v>
      </c>
      <c r="D83" s="186" t="s">
        <v>116</v>
      </c>
      <c r="E83" s="187" t="s">
        <v>722</v>
      </c>
      <c r="F83" s="188" t="s">
        <v>723</v>
      </c>
      <c r="G83" s="189" t="s">
        <v>340</v>
      </c>
      <c r="H83" s="190">
        <v>7.14</v>
      </c>
      <c r="I83" s="191"/>
      <c r="J83" s="190">
        <f>ROUND(I83*H83,15)</f>
        <v>0</v>
      </c>
      <c r="K83" s="188" t="s">
        <v>120</v>
      </c>
      <c r="L83" s="192"/>
      <c r="M83" s="193" t="s">
        <v>18</v>
      </c>
      <c r="N83" s="194" t="s">
        <v>40</v>
      </c>
      <c r="O83" s="65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121</v>
      </c>
      <c r="AT83" s="197" t="s">
        <v>116</v>
      </c>
      <c r="AU83" s="197" t="s">
        <v>76</v>
      </c>
      <c r="AY83" s="18" t="s">
        <v>115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8" t="s">
        <v>76</v>
      </c>
      <c r="BK83" s="199">
        <f>ROUND(I83*H83,15)</f>
        <v>0</v>
      </c>
      <c r="BL83" s="18" t="s">
        <v>122</v>
      </c>
      <c r="BM83" s="197" t="s">
        <v>78</v>
      </c>
    </row>
    <row r="84" spans="1:65" s="2" customFormat="1" ht="19.2">
      <c r="A84" s="35"/>
      <c r="B84" s="36"/>
      <c r="C84" s="37"/>
      <c r="D84" s="200" t="s">
        <v>123</v>
      </c>
      <c r="E84" s="37"/>
      <c r="F84" s="201" t="s">
        <v>723</v>
      </c>
      <c r="G84" s="37"/>
      <c r="H84" s="37"/>
      <c r="I84" s="109"/>
      <c r="J84" s="37"/>
      <c r="K84" s="37"/>
      <c r="L84" s="40"/>
      <c r="M84" s="202"/>
      <c r="N84" s="203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123</v>
      </c>
      <c r="AU84" s="18" t="s">
        <v>76</v>
      </c>
    </row>
    <row r="85" spans="1:65" s="2" customFormat="1" ht="21.6" customHeight="1">
      <c r="A85" s="35"/>
      <c r="B85" s="36"/>
      <c r="C85" s="186" t="s">
        <v>78</v>
      </c>
      <c r="D85" s="186" t="s">
        <v>116</v>
      </c>
      <c r="E85" s="187" t="s">
        <v>724</v>
      </c>
      <c r="F85" s="188" t="s">
        <v>725</v>
      </c>
      <c r="G85" s="189" t="s">
        <v>119</v>
      </c>
      <c r="H85" s="190">
        <v>3</v>
      </c>
      <c r="I85" s="191"/>
      <c r="J85" s="190">
        <f>ROUND(I85*H85,15)</f>
        <v>0</v>
      </c>
      <c r="K85" s="188" t="s">
        <v>120</v>
      </c>
      <c r="L85" s="192"/>
      <c r="M85" s="193" t="s">
        <v>18</v>
      </c>
      <c r="N85" s="194" t="s">
        <v>40</v>
      </c>
      <c r="O85" s="6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7" t="s">
        <v>121</v>
      </c>
      <c r="AT85" s="197" t="s">
        <v>116</v>
      </c>
      <c r="AU85" s="197" t="s">
        <v>76</v>
      </c>
      <c r="AY85" s="18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76</v>
      </c>
      <c r="BK85" s="199">
        <f>ROUND(I85*H85,15)</f>
        <v>0</v>
      </c>
      <c r="BL85" s="18" t="s">
        <v>122</v>
      </c>
      <c r="BM85" s="197" t="s">
        <v>122</v>
      </c>
    </row>
    <row r="86" spans="1:65" s="2" customFormat="1" ht="19.2">
      <c r="A86" s="35"/>
      <c r="B86" s="36"/>
      <c r="C86" s="37"/>
      <c r="D86" s="200" t="s">
        <v>123</v>
      </c>
      <c r="E86" s="37"/>
      <c r="F86" s="201" t="s">
        <v>725</v>
      </c>
      <c r="G86" s="37"/>
      <c r="H86" s="37"/>
      <c r="I86" s="109"/>
      <c r="J86" s="37"/>
      <c r="K86" s="37"/>
      <c r="L86" s="40"/>
      <c r="M86" s="202"/>
      <c r="N86" s="203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123</v>
      </c>
      <c r="AU86" s="18" t="s">
        <v>76</v>
      </c>
    </row>
    <row r="87" spans="1:65" s="2" customFormat="1" ht="21.6" customHeight="1">
      <c r="A87" s="35"/>
      <c r="B87" s="36"/>
      <c r="C87" s="186" t="s">
        <v>127</v>
      </c>
      <c r="D87" s="186" t="s">
        <v>116</v>
      </c>
      <c r="E87" s="187" t="s">
        <v>726</v>
      </c>
      <c r="F87" s="188" t="s">
        <v>727</v>
      </c>
      <c r="G87" s="189" t="s">
        <v>119</v>
      </c>
      <c r="H87" s="190">
        <v>3</v>
      </c>
      <c r="I87" s="191"/>
      <c r="J87" s="190">
        <f>ROUND(I87*H87,15)</f>
        <v>0</v>
      </c>
      <c r="K87" s="188" t="s">
        <v>120</v>
      </c>
      <c r="L87" s="192"/>
      <c r="M87" s="193" t="s">
        <v>18</v>
      </c>
      <c r="N87" s="194" t="s">
        <v>40</v>
      </c>
      <c r="O87" s="65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7" t="s">
        <v>121</v>
      </c>
      <c r="AT87" s="197" t="s">
        <v>116</v>
      </c>
      <c r="AU87" s="197" t="s">
        <v>76</v>
      </c>
      <c r="AY87" s="18" t="s">
        <v>115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8" t="s">
        <v>76</v>
      </c>
      <c r="BK87" s="199">
        <f>ROUND(I87*H87,15)</f>
        <v>0</v>
      </c>
      <c r="BL87" s="18" t="s">
        <v>122</v>
      </c>
      <c r="BM87" s="197" t="s">
        <v>130</v>
      </c>
    </row>
    <row r="88" spans="1:65" s="2" customFormat="1" ht="19.2">
      <c r="A88" s="35"/>
      <c r="B88" s="36"/>
      <c r="C88" s="37"/>
      <c r="D88" s="200" t="s">
        <v>123</v>
      </c>
      <c r="E88" s="37"/>
      <c r="F88" s="201" t="s">
        <v>727</v>
      </c>
      <c r="G88" s="37"/>
      <c r="H88" s="37"/>
      <c r="I88" s="109"/>
      <c r="J88" s="37"/>
      <c r="K88" s="37"/>
      <c r="L88" s="40"/>
      <c r="M88" s="202"/>
      <c r="N88" s="203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123</v>
      </c>
      <c r="AU88" s="18" t="s">
        <v>76</v>
      </c>
    </row>
    <row r="89" spans="1:65" s="2" customFormat="1" ht="14.4" customHeight="1">
      <c r="A89" s="35"/>
      <c r="B89" s="36"/>
      <c r="C89" s="186" t="s">
        <v>122</v>
      </c>
      <c r="D89" s="186" t="s">
        <v>116</v>
      </c>
      <c r="E89" s="187" t="s">
        <v>728</v>
      </c>
      <c r="F89" s="188" t="s">
        <v>729</v>
      </c>
      <c r="G89" s="189" t="s">
        <v>119</v>
      </c>
      <c r="H89" s="190">
        <v>4</v>
      </c>
      <c r="I89" s="191"/>
      <c r="J89" s="190">
        <f>ROUND(I89*H89,15)</f>
        <v>0</v>
      </c>
      <c r="K89" s="188" t="s">
        <v>120</v>
      </c>
      <c r="L89" s="192"/>
      <c r="M89" s="193" t="s">
        <v>18</v>
      </c>
      <c r="N89" s="194" t="s">
        <v>40</v>
      </c>
      <c r="O89" s="65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121</v>
      </c>
      <c r="AT89" s="197" t="s">
        <v>116</v>
      </c>
      <c r="AU89" s="197" t="s">
        <v>76</v>
      </c>
      <c r="AY89" s="18" t="s">
        <v>115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8" t="s">
        <v>76</v>
      </c>
      <c r="BK89" s="199">
        <f>ROUND(I89*H89,15)</f>
        <v>0</v>
      </c>
      <c r="BL89" s="18" t="s">
        <v>122</v>
      </c>
      <c r="BM89" s="197" t="s">
        <v>121</v>
      </c>
    </row>
    <row r="90" spans="1:65" s="2" customFormat="1" ht="10.199999999999999">
      <c r="A90" s="35"/>
      <c r="B90" s="36"/>
      <c r="C90" s="37"/>
      <c r="D90" s="200" t="s">
        <v>123</v>
      </c>
      <c r="E90" s="37"/>
      <c r="F90" s="201" t="s">
        <v>729</v>
      </c>
      <c r="G90" s="37"/>
      <c r="H90" s="37"/>
      <c r="I90" s="109"/>
      <c r="J90" s="37"/>
      <c r="K90" s="37"/>
      <c r="L90" s="40"/>
      <c r="M90" s="202"/>
      <c r="N90" s="203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123</v>
      </c>
      <c r="AU90" s="18" t="s">
        <v>76</v>
      </c>
    </row>
    <row r="91" spans="1:65" s="2" customFormat="1" ht="21.6" customHeight="1">
      <c r="A91" s="35"/>
      <c r="B91" s="36"/>
      <c r="C91" s="186" t="s">
        <v>133</v>
      </c>
      <c r="D91" s="186" t="s">
        <v>116</v>
      </c>
      <c r="E91" s="187" t="s">
        <v>730</v>
      </c>
      <c r="F91" s="188" t="s">
        <v>731</v>
      </c>
      <c r="G91" s="189" t="s">
        <v>119</v>
      </c>
      <c r="H91" s="190">
        <v>68</v>
      </c>
      <c r="I91" s="191"/>
      <c r="J91" s="190">
        <f>ROUND(I91*H91,15)</f>
        <v>0</v>
      </c>
      <c r="K91" s="188" t="s">
        <v>120</v>
      </c>
      <c r="L91" s="192"/>
      <c r="M91" s="193" t="s">
        <v>18</v>
      </c>
      <c r="N91" s="194" t="s">
        <v>40</v>
      </c>
      <c r="O91" s="65"/>
      <c r="P91" s="195">
        <f>O91*H91</f>
        <v>0</v>
      </c>
      <c r="Q91" s="195">
        <v>0</v>
      </c>
      <c r="R91" s="195">
        <f>Q91*H91</f>
        <v>0</v>
      </c>
      <c r="S91" s="195">
        <v>0</v>
      </c>
      <c r="T91" s="19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7" t="s">
        <v>121</v>
      </c>
      <c r="AT91" s="197" t="s">
        <v>116</v>
      </c>
      <c r="AU91" s="197" t="s">
        <v>76</v>
      </c>
      <c r="AY91" s="18" t="s">
        <v>115</v>
      </c>
      <c r="BE91" s="198">
        <f>IF(N91="základní",J91,0)</f>
        <v>0</v>
      </c>
      <c r="BF91" s="198">
        <f>IF(N91="snížená",J91,0)</f>
        <v>0</v>
      </c>
      <c r="BG91" s="198">
        <f>IF(N91="zákl. přenesená",J91,0)</f>
        <v>0</v>
      </c>
      <c r="BH91" s="198">
        <f>IF(N91="sníž. přenesená",J91,0)</f>
        <v>0</v>
      </c>
      <c r="BI91" s="198">
        <f>IF(N91="nulová",J91,0)</f>
        <v>0</v>
      </c>
      <c r="BJ91" s="18" t="s">
        <v>76</v>
      </c>
      <c r="BK91" s="199">
        <f>ROUND(I91*H91,15)</f>
        <v>0</v>
      </c>
      <c r="BL91" s="18" t="s">
        <v>122</v>
      </c>
      <c r="BM91" s="197" t="s">
        <v>136</v>
      </c>
    </row>
    <row r="92" spans="1:65" s="2" customFormat="1" ht="19.2">
      <c r="A92" s="35"/>
      <c r="B92" s="36"/>
      <c r="C92" s="37"/>
      <c r="D92" s="200" t="s">
        <v>123</v>
      </c>
      <c r="E92" s="37"/>
      <c r="F92" s="201" t="s">
        <v>731</v>
      </c>
      <c r="G92" s="37"/>
      <c r="H92" s="37"/>
      <c r="I92" s="109"/>
      <c r="J92" s="37"/>
      <c r="K92" s="37"/>
      <c r="L92" s="40"/>
      <c r="M92" s="202"/>
      <c r="N92" s="203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123</v>
      </c>
      <c r="AU92" s="18" t="s">
        <v>76</v>
      </c>
    </row>
    <row r="93" spans="1:65" s="2" customFormat="1" ht="14.4" customHeight="1">
      <c r="A93" s="35"/>
      <c r="B93" s="36"/>
      <c r="C93" s="186" t="s">
        <v>130</v>
      </c>
      <c r="D93" s="186" t="s">
        <v>116</v>
      </c>
      <c r="E93" s="187" t="s">
        <v>732</v>
      </c>
      <c r="F93" s="188" t="s">
        <v>733</v>
      </c>
      <c r="G93" s="189" t="s">
        <v>119</v>
      </c>
      <c r="H93" s="190">
        <v>8</v>
      </c>
      <c r="I93" s="191"/>
      <c r="J93" s="190">
        <f>ROUND(I93*H93,15)</f>
        <v>0</v>
      </c>
      <c r="K93" s="188" t="s">
        <v>120</v>
      </c>
      <c r="L93" s="192"/>
      <c r="M93" s="193" t="s">
        <v>18</v>
      </c>
      <c r="N93" s="194" t="s">
        <v>40</v>
      </c>
      <c r="O93" s="65"/>
      <c r="P93" s="195">
        <f>O93*H93</f>
        <v>0</v>
      </c>
      <c r="Q93" s="195">
        <v>0</v>
      </c>
      <c r="R93" s="195">
        <f>Q93*H93</f>
        <v>0</v>
      </c>
      <c r="S93" s="195">
        <v>0</v>
      </c>
      <c r="T93" s="19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7" t="s">
        <v>121</v>
      </c>
      <c r="AT93" s="197" t="s">
        <v>116</v>
      </c>
      <c r="AU93" s="197" t="s">
        <v>76</v>
      </c>
      <c r="AY93" s="18" t="s">
        <v>115</v>
      </c>
      <c r="BE93" s="198">
        <f>IF(N93="základní",J93,0)</f>
        <v>0</v>
      </c>
      <c r="BF93" s="198">
        <f>IF(N93="snížená",J93,0)</f>
        <v>0</v>
      </c>
      <c r="BG93" s="198">
        <f>IF(N93="zákl. přenesená",J93,0)</f>
        <v>0</v>
      </c>
      <c r="BH93" s="198">
        <f>IF(N93="sníž. přenesená",J93,0)</f>
        <v>0</v>
      </c>
      <c r="BI93" s="198">
        <f>IF(N93="nulová",J93,0)</f>
        <v>0</v>
      </c>
      <c r="BJ93" s="18" t="s">
        <v>76</v>
      </c>
      <c r="BK93" s="199">
        <f>ROUND(I93*H93,15)</f>
        <v>0</v>
      </c>
      <c r="BL93" s="18" t="s">
        <v>122</v>
      </c>
      <c r="BM93" s="197" t="s">
        <v>139</v>
      </c>
    </row>
    <row r="94" spans="1:65" s="2" customFormat="1" ht="10.199999999999999">
      <c r="A94" s="35"/>
      <c r="B94" s="36"/>
      <c r="C94" s="37"/>
      <c r="D94" s="200" t="s">
        <v>123</v>
      </c>
      <c r="E94" s="37"/>
      <c r="F94" s="201" t="s">
        <v>733</v>
      </c>
      <c r="G94" s="37"/>
      <c r="H94" s="37"/>
      <c r="I94" s="109"/>
      <c r="J94" s="37"/>
      <c r="K94" s="37"/>
      <c r="L94" s="40"/>
      <c r="M94" s="202"/>
      <c r="N94" s="203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123</v>
      </c>
      <c r="AU94" s="18" t="s">
        <v>76</v>
      </c>
    </row>
    <row r="95" spans="1:65" s="2" customFormat="1" ht="21.6" customHeight="1">
      <c r="A95" s="35"/>
      <c r="B95" s="36"/>
      <c r="C95" s="186" t="s">
        <v>140</v>
      </c>
      <c r="D95" s="186" t="s">
        <v>116</v>
      </c>
      <c r="E95" s="187" t="s">
        <v>734</v>
      </c>
      <c r="F95" s="188" t="s">
        <v>735</v>
      </c>
      <c r="G95" s="189" t="s">
        <v>119</v>
      </c>
      <c r="H95" s="190">
        <v>9</v>
      </c>
      <c r="I95" s="191"/>
      <c r="J95" s="190">
        <f>ROUND(I95*H95,15)</f>
        <v>0</v>
      </c>
      <c r="K95" s="188" t="s">
        <v>120</v>
      </c>
      <c r="L95" s="192"/>
      <c r="M95" s="193" t="s">
        <v>18</v>
      </c>
      <c r="N95" s="194" t="s">
        <v>40</v>
      </c>
      <c r="O95" s="65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7" t="s">
        <v>121</v>
      </c>
      <c r="AT95" s="197" t="s">
        <v>116</v>
      </c>
      <c r="AU95" s="197" t="s">
        <v>76</v>
      </c>
      <c r="AY95" s="18" t="s">
        <v>115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8" t="s">
        <v>76</v>
      </c>
      <c r="BK95" s="199">
        <f>ROUND(I95*H95,15)</f>
        <v>0</v>
      </c>
      <c r="BL95" s="18" t="s">
        <v>122</v>
      </c>
      <c r="BM95" s="197" t="s">
        <v>143</v>
      </c>
    </row>
    <row r="96" spans="1:65" s="2" customFormat="1" ht="19.2">
      <c r="A96" s="35"/>
      <c r="B96" s="36"/>
      <c r="C96" s="37"/>
      <c r="D96" s="200" t="s">
        <v>123</v>
      </c>
      <c r="E96" s="37"/>
      <c r="F96" s="201" t="s">
        <v>735</v>
      </c>
      <c r="G96" s="37"/>
      <c r="H96" s="37"/>
      <c r="I96" s="109"/>
      <c r="J96" s="37"/>
      <c r="K96" s="37"/>
      <c r="L96" s="40"/>
      <c r="M96" s="202"/>
      <c r="N96" s="203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123</v>
      </c>
      <c r="AU96" s="18" t="s">
        <v>76</v>
      </c>
    </row>
    <row r="97" spans="1:65" s="2" customFormat="1" ht="21.6" customHeight="1">
      <c r="A97" s="35"/>
      <c r="B97" s="36"/>
      <c r="C97" s="186" t="s">
        <v>121</v>
      </c>
      <c r="D97" s="186" t="s">
        <v>116</v>
      </c>
      <c r="E97" s="187" t="s">
        <v>736</v>
      </c>
      <c r="F97" s="188" t="s">
        <v>737</v>
      </c>
      <c r="G97" s="189" t="s">
        <v>119</v>
      </c>
      <c r="H97" s="190">
        <v>1</v>
      </c>
      <c r="I97" s="191"/>
      <c r="J97" s="190">
        <f>ROUND(I97*H97,15)</f>
        <v>0</v>
      </c>
      <c r="K97" s="188" t="s">
        <v>120</v>
      </c>
      <c r="L97" s="192"/>
      <c r="M97" s="193" t="s">
        <v>18</v>
      </c>
      <c r="N97" s="194" t="s">
        <v>40</v>
      </c>
      <c r="O97" s="65"/>
      <c r="P97" s="195">
        <f>O97*H97</f>
        <v>0</v>
      </c>
      <c r="Q97" s="195">
        <v>0</v>
      </c>
      <c r="R97" s="195">
        <f>Q97*H97</f>
        <v>0</v>
      </c>
      <c r="S97" s="195">
        <v>0</v>
      </c>
      <c r="T97" s="19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7" t="s">
        <v>121</v>
      </c>
      <c r="AT97" s="197" t="s">
        <v>116</v>
      </c>
      <c r="AU97" s="197" t="s">
        <v>76</v>
      </c>
      <c r="AY97" s="18" t="s">
        <v>115</v>
      </c>
      <c r="BE97" s="198">
        <f>IF(N97="základní",J97,0)</f>
        <v>0</v>
      </c>
      <c r="BF97" s="198">
        <f>IF(N97="snížená",J97,0)</f>
        <v>0</v>
      </c>
      <c r="BG97" s="198">
        <f>IF(N97="zákl. přenesená",J97,0)</f>
        <v>0</v>
      </c>
      <c r="BH97" s="198">
        <f>IF(N97="sníž. přenesená",J97,0)</f>
        <v>0</v>
      </c>
      <c r="BI97" s="198">
        <f>IF(N97="nulová",J97,0)</f>
        <v>0</v>
      </c>
      <c r="BJ97" s="18" t="s">
        <v>76</v>
      </c>
      <c r="BK97" s="199">
        <f>ROUND(I97*H97,15)</f>
        <v>0</v>
      </c>
      <c r="BL97" s="18" t="s">
        <v>122</v>
      </c>
      <c r="BM97" s="197" t="s">
        <v>146</v>
      </c>
    </row>
    <row r="98" spans="1:65" s="2" customFormat="1" ht="10.199999999999999">
      <c r="A98" s="35"/>
      <c r="B98" s="36"/>
      <c r="C98" s="37"/>
      <c r="D98" s="200" t="s">
        <v>123</v>
      </c>
      <c r="E98" s="37"/>
      <c r="F98" s="201" t="s">
        <v>737</v>
      </c>
      <c r="G98" s="37"/>
      <c r="H98" s="37"/>
      <c r="I98" s="109"/>
      <c r="J98" s="37"/>
      <c r="K98" s="37"/>
      <c r="L98" s="40"/>
      <c r="M98" s="202"/>
      <c r="N98" s="203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123</v>
      </c>
      <c r="AU98" s="18" t="s">
        <v>76</v>
      </c>
    </row>
    <row r="99" spans="1:65" s="2" customFormat="1" ht="14.4" customHeight="1">
      <c r="A99" s="35"/>
      <c r="B99" s="36"/>
      <c r="C99" s="186" t="s">
        <v>147</v>
      </c>
      <c r="D99" s="186" t="s">
        <v>116</v>
      </c>
      <c r="E99" s="187" t="s">
        <v>738</v>
      </c>
      <c r="F99" s="188" t="s">
        <v>739</v>
      </c>
      <c r="G99" s="189" t="s">
        <v>119</v>
      </c>
      <c r="H99" s="190">
        <v>5</v>
      </c>
      <c r="I99" s="191"/>
      <c r="J99" s="190">
        <f>ROUND(I99*H99,15)</f>
        <v>0</v>
      </c>
      <c r="K99" s="188" t="s">
        <v>120</v>
      </c>
      <c r="L99" s="192"/>
      <c r="M99" s="193" t="s">
        <v>18</v>
      </c>
      <c r="N99" s="194" t="s">
        <v>40</v>
      </c>
      <c r="O99" s="65"/>
      <c r="P99" s="195">
        <f>O99*H99</f>
        <v>0</v>
      </c>
      <c r="Q99" s="195">
        <v>0</v>
      </c>
      <c r="R99" s="195">
        <f>Q99*H99</f>
        <v>0</v>
      </c>
      <c r="S99" s="195">
        <v>0</v>
      </c>
      <c r="T99" s="19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7" t="s">
        <v>121</v>
      </c>
      <c r="AT99" s="197" t="s">
        <v>116</v>
      </c>
      <c r="AU99" s="197" t="s">
        <v>76</v>
      </c>
      <c r="AY99" s="18" t="s">
        <v>115</v>
      </c>
      <c r="BE99" s="198">
        <f>IF(N99="základní",J99,0)</f>
        <v>0</v>
      </c>
      <c r="BF99" s="198">
        <f>IF(N99="snížená",J99,0)</f>
        <v>0</v>
      </c>
      <c r="BG99" s="198">
        <f>IF(N99="zákl. přenesená",J99,0)</f>
        <v>0</v>
      </c>
      <c r="BH99" s="198">
        <f>IF(N99="sníž. přenesená",J99,0)</f>
        <v>0</v>
      </c>
      <c r="BI99" s="198">
        <f>IF(N99="nulová",J99,0)</f>
        <v>0</v>
      </c>
      <c r="BJ99" s="18" t="s">
        <v>76</v>
      </c>
      <c r="BK99" s="199">
        <f>ROUND(I99*H99,15)</f>
        <v>0</v>
      </c>
      <c r="BL99" s="18" t="s">
        <v>122</v>
      </c>
      <c r="BM99" s="197" t="s">
        <v>150</v>
      </c>
    </row>
    <row r="100" spans="1:65" s="2" customFormat="1" ht="10.199999999999999">
      <c r="A100" s="35"/>
      <c r="B100" s="36"/>
      <c r="C100" s="37"/>
      <c r="D100" s="200" t="s">
        <v>123</v>
      </c>
      <c r="E100" s="37"/>
      <c r="F100" s="201" t="s">
        <v>739</v>
      </c>
      <c r="G100" s="37"/>
      <c r="H100" s="37"/>
      <c r="I100" s="109"/>
      <c r="J100" s="37"/>
      <c r="K100" s="37"/>
      <c r="L100" s="40"/>
      <c r="M100" s="202"/>
      <c r="N100" s="203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123</v>
      </c>
      <c r="AU100" s="18" t="s">
        <v>76</v>
      </c>
    </row>
    <row r="101" spans="1:65" s="2" customFormat="1" ht="21.6" customHeight="1">
      <c r="A101" s="35"/>
      <c r="B101" s="36"/>
      <c r="C101" s="186" t="s">
        <v>136</v>
      </c>
      <c r="D101" s="186" t="s">
        <v>116</v>
      </c>
      <c r="E101" s="187" t="s">
        <v>740</v>
      </c>
      <c r="F101" s="188" t="s">
        <v>741</v>
      </c>
      <c r="G101" s="189" t="s">
        <v>119</v>
      </c>
      <c r="H101" s="190">
        <v>1</v>
      </c>
      <c r="I101" s="191"/>
      <c r="J101" s="190">
        <f>ROUND(I101*H101,15)</f>
        <v>0</v>
      </c>
      <c r="K101" s="188" t="s">
        <v>120</v>
      </c>
      <c r="L101" s="192"/>
      <c r="M101" s="193" t="s">
        <v>18</v>
      </c>
      <c r="N101" s="194" t="s">
        <v>40</v>
      </c>
      <c r="O101" s="65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7" t="s">
        <v>121</v>
      </c>
      <c r="AT101" s="197" t="s">
        <v>116</v>
      </c>
      <c r="AU101" s="197" t="s">
        <v>76</v>
      </c>
      <c r="AY101" s="18" t="s">
        <v>115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8" t="s">
        <v>76</v>
      </c>
      <c r="BK101" s="199">
        <f>ROUND(I101*H101,15)</f>
        <v>0</v>
      </c>
      <c r="BL101" s="18" t="s">
        <v>122</v>
      </c>
      <c r="BM101" s="197" t="s">
        <v>153</v>
      </c>
    </row>
    <row r="102" spans="1:65" s="2" customFormat="1" ht="10.199999999999999">
      <c r="A102" s="35"/>
      <c r="B102" s="36"/>
      <c r="C102" s="37"/>
      <c r="D102" s="200" t="s">
        <v>123</v>
      </c>
      <c r="E102" s="37"/>
      <c r="F102" s="201" t="s">
        <v>741</v>
      </c>
      <c r="G102" s="37"/>
      <c r="H102" s="37"/>
      <c r="I102" s="109"/>
      <c r="J102" s="37"/>
      <c r="K102" s="37"/>
      <c r="L102" s="40"/>
      <c r="M102" s="202"/>
      <c r="N102" s="203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123</v>
      </c>
      <c r="AU102" s="18" t="s">
        <v>76</v>
      </c>
    </row>
    <row r="103" spans="1:65" s="2" customFormat="1" ht="14.4" customHeight="1">
      <c r="A103" s="35"/>
      <c r="B103" s="36"/>
      <c r="C103" s="186" t="s">
        <v>154</v>
      </c>
      <c r="D103" s="186" t="s">
        <v>116</v>
      </c>
      <c r="E103" s="187" t="s">
        <v>742</v>
      </c>
      <c r="F103" s="188" t="s">
        <v>743</v>
      </c>
      <c r="G103" s="189" t="s">
        <v>119</v>
      </c>
      <c r="H103" s="190">
        <v>4</v>
      </c>
      <c r="I103" s="191"/>
      <c r="J103" s="190">
        <f>ROUND(I103*H103,15)</f>
        <v>0</v>
      </c>
      <c r="K103" s="188" t="s">
        <v>120</v>
      </c>
      <c r="L103" s="192"/>
      <c r="M103" s="193" t="s">
        <v>18</v>
      </c>
      <c r="N103" s="194" t="s">
        <v>40</v>
      </c>
      <c r="O103" s="65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7" t="s">
        <v>121</v>
      </c>
      <c r="AT103" s="197" t="s">
        <v>116</v>
      </c>
      <c r="AU103" s="197" t="s">
        <v>76</v>
      </c>
      <c r="AY103" s="18" t="s">
        <v>115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18" t="s">
        <v>76</v>
      </c>
      <c r="BK103" s="199">
        <f>ROUND(I103*H103,15)</f>
        <v>0</v>
      </c>
      <c r="BL103" s="18" t="s">
        <v>122</v>
      </c>
      <c r="BM103" s="197" t="s">
        <v>157</v>
      </c>
    </row>
    <row r="104" spans="1:65" s="2" customFormat="1" ht="10.199999999999999">
      <c r="A104" s="35"/>
      <c r="B104" s="36"/>
      <c r="C104" s="37"/>
      <c r="D104" s="200" t="s">
        <v>123</v>
      </c>
      <c r="E104" s="37"/>
      <c r="F104" s="201" t="s">
        <v>743</v>
      </c>
      <c r="G104" s="37"/>
      <c r="H104" s="37"/>
      <c r="I104" s="109"/>
      <c r="J104" s="37"/>
      <c r="K104" s="37"/>
      <c r="L104" s="40"/>
      <c r="M104" s="202"/>
      <c r="N104" s="203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123</v>
      </c>
      <c r="AU104" s="18" t="s">
        <v>76</v>
      </c>
    </row>
    <row r="105" spans="1:65" s="2" customFormat="1" ht="21.6" customHeight="1">
      <c r="A105" s="35"/>
      <c r="B105" s="36"/>
      <c r="C105" s="186" t="s">
        <v>139</v>
      </c>
      <c r="D105" s="186" t="s">
        <v>116</v>
      </c>
      <c r="E105" s="187" t="s">
        <v>744</v>
      </c>
      <c r="F105" s="188" t="s">
        <v>745</v>
      </c>
      <c r="G105" s="189" t="s">
        <v>119</v>
      </c>
      <c r="H105" s="190">
        <v>6</v>
      </c>
      <c r="I105" s="191"/>
      <c r="J105" s="190">
        <f>ROUND(I105*H105,15)</f>
        <v>0</v>
      </c>
      <c r="K105" s="188" t="s">
        <v>120</v>
      </c>
      <c r="L105" s="192"/>
      <c r="M105" s="193" t="s">
        <v>18</v>
      </c>
      <c r="N105" s="194" t="s">
        <v>40</v>
      </c>
      <c r="O105" s="65"/>
      <c r="P105" s="195">
        <f>O105*H105</f>
        <v>0</v>
      </c>
      <c r="Q105" s="195">
        <v>0</v>
      </c>
      <c r="R105" s="195">
        <f>Q105*H105</f>
        <v>0</v>
      </c>
      <c r="S105" s="195">
        <v>0</v>
      </c>
      <c r="T105" s="196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7" t="s">
        <v>121</v>
      </c>
      <c r="AT105" s="197" t="s">
        <v>116</v>
      </c>
      <c r="AU105" s="197" t="s">
        <v>76</v>
      </c>
      <c r="AY105" s="18" t="s">
        <v>115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18" t="s">
        <v>76</v>
      </c>
      <c r="BK105" s="199">
        <f>ROUND(I105*H105,15)</f>
        <v>0</v>
      </c>
      <c r="BL105" s="18" t="s">
        <v>122</v>
      </c>
      <c r="BM105" s="197" t="s">
        <v>160</v>
      </c>
    </row>
    <row r="106" spans="1:65" s="2" customFormat="1" ht="19.2">
      <c r="A106" s="35"/>
      <c r="B106" s="36"/>
      <c r="C106" s="37"/>
      <c r="D106" s="200" t="s">
        <v>123</v>
      </c>
      <c r="E106" s="37"/>
      <c r="F106" s="201" t="s">
        <v>745</v>
      </c>
      <c r="G106" s="37"/>
      <c r="H106" s="37"/>
      <c r="I106" s="109"/>
      <c r="J106" s="37"/>
      <c r="K106" s="37"/>
      <c r="L106" s="40"/>
      <c r="M106" s="202"/>
      <c r="N106" s="203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123</v>
      </c>
      <c r="AU106" s="18" t="s">
        <v>76</v>
      </c>
    </row>
    <row r="107" spans="1:65" s="2" customFormat="1" ht="21.6" customHeight="1">
      <c r="A107" s="35"/>
      <c r="B107" s="36"/>
      <c r="C107" s="186" t="s">
        <v>161</v>
      </c>
      <c r="D107" s="186" t="s">
        <v>116</v>
      </c>
      <c r="E107" s="187" t="s">
        <v>746</v>
      </c>
      <c r="F107" s="188" t="s">
        <v>747</v>
      </c>
      <c r="G107" s="189" t="s">
        <v>119</v>
      </c>
      <c r="H107" s="190">
        <v>6</v>
      </c>
      <c r="I107" s="191"/>
      <c r="J107" s="190">
        <f>ROUND(I107*H107,15)</f>
        <v>0</v>
      </c>
      <c r="K107" s="188" t="s">
        <v>120</v>
      </c>
      <c r="L107" s="192"/>
      <c r="M107" s="193" t="s">
        <v>18</v>
      </c>
      <c r="N107" s="194" t="s">
        <v>40</v>
      </c>
      <c r="O107" s="65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7" t="s">
        <v>121</v>
      </c>
      <c r="AT107" s="197" t="s">
        <v>116</v>
      </c>
      <c r="AU107" s="197" t="s">
        <v>76</v>
      </c>
      <c r="AY107" s="18" t="s">
        <v>115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8" t="s">
        <v>76</v>
      </c>
      <c r="BK107" s="199">
        <f>ROUND(I107*H107,15)</f>
        <v>0</v>
      </c>
      <c r="BL107" s="18" t="s">
        <v>122</v>
      </c>
      <c r="BM107" s="197" t="s">
        <v>164</v>
      </c>
    </row>
    <row r="108" spans="1:65" s="2" customFormat="1" ht="19.2">
      <c r="A108" s="35"/>
      <c r="B108" s="36"/>
      <c r="C108" s="37"/>
      <c r="D108" s="200" t="s">
        <v>123</v>
      </c>
      <c r="E108" s="37"/>
      <c r="F108" s="201" t="s">
        <v>747</v>
      </c>
      <c r="G108" s="37"/>
      <c r="H108" s="37"/>
      <c r="I108" s="109"/>
      <c r="J108" s="37"/>
      <c r="K108" s="37"/>
      <c r="L108" s="40"/>
      <c r="M108" s="202"/>
      <c r="N108" s="203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123</v>
      </c>
      <c r="AU108" s="18" t="s">
        <v>76</v>
      </c>
    </row>
    <row r="109" spans="1:65" s="2" customFormat="1" ht="32.4" customHeight="1">
      <c r="A109" s="35"/>
      <c r="B109" s="36"/>
      <c r="C109" s="186" t="s">
        <v>143</v>
      </c>
      <c r="D109" s="186" t="s">
        <v>116</v>
      </c>
      <c r="E109" s="187" t="s">
        <v>748</v>
      </c>
      <c r="F109" s="188" t="s">
        <v>749</v>
      </c>
      <c r="G109" s="189" t="s">
        <v>126</v>
      </c>
      <c r="H109" s="190">
        <v>60</v>
      </c>
      <c r="I109" s="191"/>
      <c r="J109" s="190">
        <f>ROUND(I109*H109,15)</f>
        <v>0</v>
      </c>
      <c r="K109" s="188" t="s">
        <v>120</v>
      </c>
      <c r="L109" s="192"/>
      <c r="M109" s="193" t="s">
        <v>18</v>
      </c>
      <c r="N109" s="194" t="s">
        <v>40</v>
      </c>
      <c r="O109" s="65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7" t="s">
        <v>121</v>
      </c>
      <c r="AT109" s="197" t="s">
        <v>116</v>
      </c>
      <c r="AU109" s="197" t="s">
        <v>76</v>
      </c>
      <c r="AY109" s="18" t="s">
        <v>115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18" t="s">
        <v>76</v>
      </c>
      <c r="BK109" s="199">
        <f>ROUND(I109*H109,15)</f>
        <v>0</v>
      </c>
      <c r="BL109" s="18" t="s">
        <v>122</v>
      </c>
      <c r="BM109" s="197" t="s">
        <v>167</v>
      </c>
    </row>
    <row r="110" spans="1:65" s="2" customFormat="1" ht="19.2">
      <c r="A110" s="35"/>
      <c r="B110" s="36"/>
      <c r="C110" s="37"/>
      <c r="D110" s="200" t="s">
        <v>123</v>
      </c>
      <c r="E110" s="37"/>
      <c r="F110" s="201" t="s">
        <v>749</v>
      </c>
      <c r="G110" s="37"/>
      <c r="H110" s="37"/>
      <c r="I110" s="109"/>
      <c r="J110" s="37"/>
      <c r="K110" s="37"/>
      <c r="L110" s="40"/>
      <c r="M110" s="202"/>
      <c r="N110" s="203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123</v>
      </c>
      <c r="AU110" s="18" t="s">
        <v>76</v>
      </c>
    </row>
    <row r="111" spans="1:65" s="2" customFormat="1" ht="21.6" customHeight="1">
      <c r="A111" s="35"/>
      <c r="B111" s="36"/>
      <c r="C111" s="186" t="s">
        <v>8</v>
      </c>
      <c r="D111" s="186" t="s">
        <v>116</v>
      </c>
      <c r="E111" s="187" t="s">
        <v>750</v>
      </c>
      <c r="F111" s="188" t="s">
        <v>751</v>
      </c>
      <c r="G111" s="189" t="s">
        <v>126</v>
      </c>
      <c r="H111" s="190">
        <v>30</v>
      </c>
      <c r="I111" s="191"/>
      <c r="J111" s="190">
        <f>ROUND(I111*H111,15)</f>
        <v>0</v>
      </c>
      <c r="K111" s="188" t="s">
        <v>120</v>
      </c>
      <c r="L111" s="192"/>
      <c r="M111" s="193" t="s">
        <v>18</v>
      </c>
      <c r="N111" s="194" t="s">
        <v>40</v>
      </c>
      <c r="O111" s="65"/>
      <c r="P111" s="195">
        <f>O111*H111</f>
        <v>0</v>
      </c>
      <c r="Q111" s="195">
        <v>0</v>
      </c>
      <c r="R111" s="195">
        <f>Q111*H111</f>
        <v>0</v>
      </c>
      <c r="S111" s="195">
        <v>0</v>
      </c>
      <c r="T111" s="19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7" t="s">
        <v>121</v>
      </c>
      <c r="AT111" s="197" t="s">
        <v>116</v>
      </c>
      <c r="AU111" s="197" t="s">
        <v>76</v>
      </c>
      <c r="AY111" s="18" t="s">
        <v>115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18" t="s">
        <v>76</v>
      </c>
      <c r="BK111" s="199">
        <f>ROUND(I111*H111,15)</f>
        <v>0</v>
      </c>
      <c r="BL111" s="18" t="s">
        <v>122</v>
      </c>
      <c r="BM111" s="197" t="s">
        <v>170</v>
      </c>
    </row>
    <row r="112" spans="1:65" s="2" customFormat="1" ht="10.199999999999999">
      <c r="A112" s="35"/>
      <c r="B112" s="36"/>
      <c r="C112" s="37"/>
      <c r="D112" s="200" t="s">
        <v>123</v>
      </c>
      <c r="E112" s="37"/>
      <c r="F112" s="201" t="s">
        <v>751</v>
      </c>
      <c r="G112" s="37"/>
      <c r="H112" s="37"/>
      <c r="I112" s="109"/>
      <c r="J112" s="37"/>
      <c r="K112" s="37"/>
      <c r="L112" s="40"/>
      <c r="M112" s="202"/>
      <c r="N112" s="203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123</v>
      </c>
      <c r="AU112" s="18" t="s">
        <v>76</v>
      </c>
    </row>
    <row r="113" spans="1:65" s="2" customFormat="1" ht="21.6" customHeight="1">
      <c r="A113" s="35"/>
      <c r="B113" s="36"/>
      <c r="C113" s="186" t="s">
        <v>146</v>
      </c>
      <c r="D113" s="186" t="s">
        <v>116</v>
      </c>
      <c r="E113" s="187" t="s">
        <v>752</v>
      </c>
      <c r="F113" s="188" t="s">
        <v>753</v>
      </c>
      <c r="G113" s="189" t="s">
        <v>119</v>
      </c>
      <c r="H113" s="190">
        <v>1</v>
      </c>
      <c r="I113" s="191"/>
      <c r="J113" s="190">
        <f>ROUND(I113*H113,15)</f>
        <v>0</v>
      </c>
      <c r="K113" s="188" t="s">
        <v>120</v>
      </c>
      <c r="L113" s="192"/>
      <c r="M113" s="193" t="s">
        <v>18</v>
      </c>
      <c r="N113" s="194" t="s">
        <v>40</v>
      </c>
      <c r="O113" s="65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7" t="s">
        <v>121</v>
      </c>
      <c r="AT113" s="197" t="s">
        <v>116</v>
      </c>
      <c r="AU113" s="197" t="s">
        <v>76</v>
      </c>
      <c r="AY113" s="18" t="s">
        <v>115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8" t="s">
        <v>76</v>
      </c>
      <c r="BK113" s="199">
        <f>ROUND(I113*H113,15)</f>
        <v>0</v>
      </c>
      <c r="BL113" s="18" t="s">
        <v>122</v>
      </c>
      <c r="BM113" s="197" t="s">
        <v>173</v>
      </c>
    </row>
    <row r="114" spans="1:65" s="2" customFormat="1" ht="19.2">
      <c r="A114" s="35"/>
      <c r="B114" s="36"/>
      <c r="C114" s="37"/>
      <c r="D114" s="200" t="s">
        <v>123</v>
      </c>
      <c r="E114" s="37"/>
      <c r="F114" s="201" t="s">
        <v>753</v>
      </c>
      <c r="G114" s="37"/>
      <c r="H114" s="37"/>
      <c r="I114" s="109"/>
      <c r="J114" s="37"/>
      <c r="K114" s="37"/>
      <c r="L114" s="40"/>
      <c r="M114" s="202"/>
      <c r="N114" s="203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123</v>
      </c>
      <c r="AU114" s="18" t="s">
        <v>76</v>
      </c>
    </row>
    <row r="115" spans="1:65" s="2" customFormat="1" ht="21.6" customHeight="1">
      <c r="A115" s="35"/>
      <c r="B115" s="36"/>
      <c r="C115" s="186" t="s">
        <v>174</v>
      </c>
      <c r="D115" s="186" t="s">
        <v>116</v>
      </c>
      <c r="E115" s="187" t="s">
        <v>754</v>
      </c>
      <c r="F115" s="188" t="s">
        <v>755</v>
      </c>
      <c r="G115" s="189" t="s">
        <v>119</v>
      </c>
      <c r="H115" s="190">
        <v>3</v>
      </c>
      <c r="I115" s="191"/>
      <c r="J115" s="190">
        <f>ROUND(I115*H115,15)</f>
        <v>0</v>
      </c>
      <c r="K115" s="188" t="s">
        <v>120</v>
      </c>
      <c r="L115" s="192"/>
      <c r="M115" s="193" t="s">
        <v>18</v>
      </c>
      <c r="N115" s="194" t="s">
        <v>40</v>
      </c>
      <c r="O115" s="65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7" t="s">
        <v>121</v>
      </c>
      <c r="AT115" s="197" t="s">
        <v>116</v>
      </c>
      <c r="AU115" s="197" t="s">
        <v>76</v>
      </c>
      <c r="AY115" s="18" t="s">
        <v>115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8" t="s">
        <v>76</v>
      </c>
      <c r="BK115" s="199">
        <f>ROUND(I115*H115,15)</f>
        <v>0</v>
      </c>
      <c r="BL115" s="18" t="s">
        <v>122</v>
      </c>
      <c r="BM115" s="197" t="s">
        <v>177</v>
      </c>
    </row>
    <row r="116" spans="1:65" s="2" customFormat="1" ht="19.2">
      <c r="A116" s="35"/>
      <c r="B116" s="36"/>
      <c r="C116" s="37"/>
      <c r="D116" s="200" t="s">
        <v>123</v>
      </c>
      <c r="E116" s="37"/>
      <c r="F116" s="201" t="s">
        <v>755</v>
      </c>
      <c r="G116" s="37"/>
      <c r="H116" s="37"/>
      <c r="I116" s="109"/>
      <c r="J116" s="37"/>
      <c r="K116" s="37"/>
      <c r="L116" s="40"/>
      <c r="M116" s="202"/>
      <c r="N116" s="203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123</v>
      </c>
      <c r="AU116" s="18" t="s">
        <v>76</v>
      </c>
    </row>
    <row r="117" spans="1:65" s="2" customFormat="1" ht="21.6" customHeight="1">
      <c r="A117" s="35"/>
      <c r="B117" s="36"/>
      <c r="C117" s="186" t="s">
        <v>150</v>
      </c>
      <c r="D117" s="186" t="s">
        <v>116</v>
      </c>
      <c r="E117" s="187" t="s">
        <v>756</v>
      </c>
      <c r="F117" s="188" t="s">
        <v>757</v>
      </c>
      <c r="G117" s="189" t="s">
        <v>119</v>
      </c>
      <c r="H117" s="190">
        <v>3</v>
      </c>
      <c r="I117" s="191"/>
      <c r="J117" s="190">
        <f>ROUND(I117*H117,15)</f>
        <v>0</v>
      </c>
      <c r="K117" s="188" t="s">
        <v>120</v>
      </c>
      <c r="L117" s="192"/>
      <c r="M117" s="193" t="s">
        <v>18</v>
      </c>
      <c r="N117" s="194" t="s">
        <v>40</v>
      </c>
      <c r="O117" s="65"/>
      <c r="P117" s="195">
        <f>O117*H117</f>
        <v>0</v>
      </c>
      <c r="Q117" s="195">
        <v>0</v>
      </c>
      <c r="R117" s="195">
        <f>Q117*H117</f>
        <v>0</v>
      </c>
      <c r="S117" s="195">
        <v>0</v>
      </c>
      <c r="T117" s="19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7" t="s">
        <v>121</v>
      </c>
      <c r="AT117" s="197" t="s">
        <v>116</v>
      </c>
      <c r="AU117" s="197" t="s">
        <v>76</v>
      </c>
      <c r="AY117" s="18" t="s">
        <v>115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18" t="s">
        <v>76</v>
      </c>
      <c r="BK117" s="199">
        <f>ROUND(I117*H117,15)</f>
        <v>0</v>
      </c>
      <c r="BL117" s="18" t="s">
        <v>122</v>
      </c>
      <c r="BM117" s="197" t="s">
        <v>180</v>
      </c>
    </row>
    <row r="118" spans="1:65" s="2" customFormat="1" ht="19.2">
      <c r="A118" s="35"/>
      <c r="B118" s="36"/>
      <c r="C118" s="37"/>
      <c r="D118" s="200" t="s">
        <v>123</v>
      </c>
      <c r="E118" s="37"/>
      <c r="F118" s="201" t="s">
        <v>757</v>
      </c>
      <c r="G118" s="37"/>
      <c r="H118" s="37"/>
      <c r="I118" s="109"/>
      <c r="J118" s="37"/>
      <c r="K118" s="37"/>
      <c r="L118" s="40"/>
      <c r="M118" s="202"/>
      <c r="N118" s="203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123</v>
      </c>
      <c r="AU118" s="18" t="s">
        <v>76</v>
      </c>
    </row>
    <row r="119" spans="1:65" s="2" customFormat="1" ht="21.6" customHeight="1">
      <c r="A119" s="35"/>
      <c r="B119" s="36"/>
      <c r="C119" s="186" t="s">
        <v>181</v>
      </c>
      <c r="D119" s="186" t="s">
        <v>116</v>
      </c>
      <c r="E119" s="187" t="s">
        <v>758</v>
      </c>
      <c r="F119" s="188" t="s">
        <v>759</v>
      </c>
      <c r="G119" s="189" t="s">
        <v>119</v>
      </c>
      <c r="H119" s="190">
        <v>1</v>
      </c>
      <c r="I119" s="191"/>
      <c r="J119" s="190">
        <f>ROUND(I119*H119,15)</f>
        <v>0</v>
      </c>
      <c r="K119" s="188" t="s">
        <v>120</v>
      </c>
      <c r="L119" s="192"/>
      <c r="M119" s="193" t="s">
        <v>18</v>
      </c>
      <c r="N119" s="194" t="s">
        <v>40</v>
      </c>
      <c r="O119" s="65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7" t="s">
        <v>121</v>
      </c>
      <c r="AT119" s="197" t="s">
        <v>116</v>
      </c>
      <c r="AU119" s="197" t="s">
        <v>76</v>
      </c>
      <c r="AY119" s="18" t="s">
        <v>115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8" t="s">
        <v>76</v>
      </c>
      <c r="BK119" s="199">
        <f>ROUND(I119*H119,15)</f>
        <v>0</v>
      </c>
      <c r="BL119" s="18" t="s">
        <v>122</v>
      </c>
      <c r="BM119" s="197" t="s">
        <v>184</v>
      </c>
    </row>
    <row r="120" spans="1:65" s="2" customFormat="1" ht="19.2">
      <c r="A120" s="35"/>
      <c r="B120" s="36"/>
      <c r="C120" s="37"/>
      <c r="D120" s="200" t="s">
        <v>123</v>
      </c>
      <c r="E120" s="37"/>
      <c r="F120" s="201" t="s">
        <v>759</v>
      </c>
      <c r="G120" s="37"/>
      <c r="H120" s="37"/>
      <c r="I120" s="109"/>
      <c r="J120" s="37"/>
      <c r="K120" s="37"/>
      <c r="L120" s="40"/>
      <c r="M120" s="202"/>
      <c r="N120" s="203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123</v>
      </c>
      <c r="AU120" s="18" t="s">
        <v>76</v>
      </c>
    </row>
    <row r="121" spans="1:65" s="12" customFormat="1" ht="22.8" customHeight="1">
      <c r="B121" s="172"/>
      <c r="C121" s="173"/>
      <c r="D121" s="174" t="s">
        <v>68</v>
      </c>
      <c r="E121" s="204" t="s">
        <v>191</v>
      </c>
      <c r="F121" s="204" t="s">
        <v>192</v>
      </c>
      <c r="G121" s="173"/>
      <c r="H121" s="173"/>
      <c r="I121" s="176"/>
      <c r="J121" s="205">
        <f>BK121</f>
        <v>0</v>
      </c>
      <c r="K121" s="173"/>
      <c r="L121" s="178"/>
      <c r="M121" s="179"/>
      <c r="N121" s="180"/>
      <c r="O121" s="180"/>
      <c r="P121" s="181">
        <f>SUM(P122:P175)</f>
        <v>0</v>
      </c>
      <c r="Q121" s="180"/>
      <c r="R121" s="181">
        <f>SUM(R122:R175)</f>
        <v>0</v>
      </c>
      <c r="S121" s="180"/>
      <c r="T121" s="182">
        <f>SUM(T122:T175)</f>
        <v>0</v>
      </c>
      <c r="AR121" s="183" t="s">
        <v>76</v>
      </c>
      <c r="AT121" s="184" t="s">
        <v>68</v>
      </c>
      <c r="AU121" s="184" t="s">
        <v>76</v>
      </c>
      <c r="AY121" s="183" t="s">
        <v>115</v>
      </c>
      <c r="BK121" s="185">
        <f>SUM(BK122:BK175)</f>
        <v>0</v>
      </c>
    </row>
    <row r="122" spans="1:65" s="2" customFormat="1" ht="32.4" customHeight="1">
      <c r="A122" s="35"/>
      <c r="B122" s="36"/>
      <c r="C122" s="206" t="s">
        <v>153</v>
      </c>
      <c r="D122" s="206" t="s">
        <v>193</v>
      </c>
      <c r="E122" s="207" t="s">
        <v>760</v>
      </c>
      <c r="F122" s="208" t="s">
        <v>761</v>
      </c>
      <c r="G122" s="209" t="s">
        <v>119</v>
      </c>
      <c r="H122" s="210">
        <v>3</v>
      </c>
      <c r="I122" s="211"/>
      <c r="J122" s="210">
        <f>ROUND(I122*H122,15)</f>
        <v>0</v>
      </c>
      <c r="K122" s="208" t="s">
        <v>120</v>
      </c>
      <c r="L122" s="40"/>
      <c r="M122" s="212" t="s">
        <v>18</v>
      </c>
      <c r="N122" s="213" t="s">
        <v>40</v>
      </c>
      <c r="O122" s="65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7" t="s">
        <v>122</v>
      </c>
      <c r="AT122" s="197" t="s">
        <v>193</v>
      </c>
      <c r="AU122" s="197" t="s">
        <v>78</v>
      </c>
      <c r="AY122" s="18" t="s">
        <v>115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8" t="s">
        <v>76</v>
      </c>
      <c r="BK122" s="199">
        <f>ROUND(I122*H122,15)</f>
        <v>0</v>
      </c>
      <c r="BL122" s="18" t="s">
        <v>122</v>
      </c>
      <c r="BM122" s="197" t="s">
        <v>187</v>
      </c>
    </row>
    <row r="123" spans="1:65" s="2" customFormat="1" ht="28.8">
      <c r="A123" s="35"/>
      <c r="B123" s="36"/>
      <c r="C123" s="37"/>
      <c r="D123" s="200" t="s">
        <v>123</v>
      </c>
      <c r="E123" s="37"/>
      <c r="F123" s="201" t="s">
        <v>761</v>
      </c>
      <c r="G123" s="37"/>
      <c r="H123" s="37"/>
      <c r="I123" s="109"/>
      <c r="J123" s="37"/>
      <c r="K123" s="37"/>
      <c r="L123" s="40"/>
      <c r="M123" s="202"/>
      <c r="N123" s="203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123</v>
      </c>
      <c r="AU123" s="18" t="s">
        <v>78</v>
      </c>
    </row>
    <row r="124" spans="1:65" s="2" customFormat="1" ht="14.4" customHeight="1">
      <c r="A124" s="35"/>
      <c r="B124" s="36"/>
      <c r="C124" s="206" t="s">
        <v>7</v>
      </c>
      <c r="D124" s="206" t="s">
        <v>193</v>
      </c>
      <c r="E124" s="207" t="s">
        <v>762</v>
      </c>
      <c r="F124" s="208" t="s">
        <v>763</v>
      </c>
      <c r="G124" s="209" t="s">
        <v>119</v>
      </c>
      <c r="H124" s="210">
        <v>16</v>
      </c>
      <c r="I124" s="211"/>
      <c r="J124" s="210">
        <f>ROUND(I124*H124,15)</f>
        <v>0</v>
      </c>
      <c r="K124" s="208" t="s">
        <v>120</v>
      </c>
      <c r="L124" s="40"/>
      <c r="M124" s="212" t="s">
        <v>18</v>
      </c>
      <c r="N124" s="213" t="s">
        <v>40</v>
      </c>
      <c r="O124" s="65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7" t="s">
        <v>122</v>
      </c>
      <c r="AT124" s="197" t="s">
        <v>193</v>
      </c>
      <c r="AU124" s="197" t="s">
        <v>78</v>
      </c>
      <c r="AY124" s="18" t="s">
        <v>115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8" t="s">
        <v>76</v>
      </c>
      <c r="BK124" s="199">
        <f>ROUND(I124*H124,15)</f>
        <v>0</v>
      </c>
      <c r="BL124" s="18" t="s">
        <v>122</v>
      </c>
      <c r="BM124" s="197" t="s">
        <v>190</v>
      </c>
    </row>
    <row r="125" spans="1:65" s="2" customFormat="1" ht="10.199999999999999">
      <c r="A125" s="35"/>
      <c r="B125" s="36"/>
      <c r="C125" s="37"/>
      <c r="D125" s="200" t="s">
        <v>123</v>
      </c>
      <c r="E125" s="37"/>
      <c r="F125" s="201" t="s">
        <v>763</v>
      </c>
      <c r="G125" s="37"/>
      <c r="H125" s="37"/>
      <c r="I125" s="109"/>
      <c r="J125" s="37"/>
      <c r="K125" s="37"/>
      <c r="L125" s="40"/>
      <c r="M125" s="202"/>
      <c r="N125" s="203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123</v>
      </c>
      <c r="AU125" s="18" t="s">
        <v>78</v>
      </c>
    </row>
    <row r="126" spans="1:65" s="2" customFormat="1" ht="21.6" customHeight="1">
      <c r="A126" s="35"/>
      <c r="B126" s="36"/>
      <c r="C126" s="206" t="s">
        <v>157</v>
      </c>
      <c r="D126" s="206" t="s">
        <v>193</v>
      </c>
      <c r="E126" s="207" t="s">
        <v>764</v>
      </c>
      <c r="F126" s="208" t="s">
        <v>765</v>
      </c>
      <c r="G126" s="209" t="s">
        <v>119</v>
      </c>
      <c r="H126" s="210">
        <v>8</v>
      </c>
      <c r="I126" s="211"/>
      <c r="J126" s="210">
        <f>ROUND(I126*H126,15)</f>
        <v>0</v>
      </c>
      <c r="K126" s="208" t="s">
        <v>120</v>
      </c>
      <c r="L126" s="40"/>
      <c r="M126" s="212" t="s">
        <v>18</v>
      </c>
      <c r="N126" s="213" t="s">
        <v>40</v>
      </c>
      <c r="O126" s="65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7" t="s">
        <v>122</v>
      </c>
      <c r="AT126" s="197" t="s">
        <v>193</v>
      </c>
      <c r="AU126" s="197" t="s">
        <v>78</v>
      </c>
      <c r="AY126" s="18" t="s">
        <v>115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8" t="s">
        <v>76</v>
      </c>
      <c r="BK126" s="199">
        <f>ROUND(I126*H126,15)</f>
        <v>0</v>
      </c>
      <c r="BL126" s="18" t="s">
        <v>122</v>
      </c>
      <c r="BM126" s="197" t="s">
        <v>196</v>
      </c>
    </row>
    <row r="127" spans="1:65" s="2" customFormat="1" ht="10.199999999999999">
      <c r="A127" s="35"/>
      <c r="B127" s="36"/>
      <c r="C127" s="37"/>
      <c r="D127" s="200" t="s">
        <v>123</v>
      </c>
      <c r="E127" s="37"/>
      <c r="F127" s="201" t="s">
        <v>765</v>
      </c>
      <c r="G127" s="37"/>
      <c r="H127" s="37"/>
      <c r="I127" s="109"/>
      <c r="J127" s="37"/>
      <c r="K127" s="37"/>
      <c r="L127" s="40"/>
      <c r="M127" s="202"/>
      <c r="N127" s="203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123</v>
      </c>
      <c r="AU127" s="18" t="s">
        <v>78</v>
      </c>
    </row>
    <row r="128" spans="1:65" s="2" customFormat="1" ht="32.4" customHeight="1">
      <c r="A128" s="35"/>
      <c r="B128" s="36"/>
      <c r="C128" s="206" t="s">
        <v>197</v>
      </c>
      <c r="D128" s="206" t="s">
        <v>193</v>
      </c>
      <c r="E128" s="207" t="s">
        <v>766</v>
      </c>
      <c r="F128" s="208" t="s">
        <v>767</v>
      </c>
      <c r="G128" s="209" t="s">
        <v>119</v>
      </c>
      <c r="H128" s="210">
        <v>8</v>
      </c>
      <c r="I128" s="211"/>
      <c r="J128" s="210">
        <f>ROUND(I128*H128,15)</f>
        <v>0</v>
      </c>
      <c r="K128" s="208" t="s">
        <v>120</v>
      </c>
      <c r="L128" s="40"/>
      <c r="M128" s="212" t="s">
        <v>18</v>
      </c>
      <c r="N128" s="213" t="s">
        <v>40</v>
      </c>
      <c r="O128" s="65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122</v>
      </c>
      <c r="AT128" s="197" t="s">
        <v>193</v>
      </c>
      <c r="AU128" s="197" t="s">
        <v>78</v>
      </c>
      <c r="AY128" s="18" t="s">
        <v>115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8" t="s">
        <v>76</v>
      </c>
      <c r="BK128" s="199">
        <f>ROUND(I128*H128,15)</f>
        <v>0</v>
      </c>
      <c r="BL128" s="18" t="s">
        <v>122</v>
      </c>
      <c r="BM128" s="197" t="s">
        <v>200</v>
      </c>
    </row>
    <row r="129" spans="1:65" s="2" customFormat="1" ht="19.2">
      <c r="A129" s="35"/>
      <c r="B129" s="36"/>
      <c r="C129" s="37"/>
      <c r="D129" s="200" t="s">
        <v>123</v>
      </c>
      <c r="E129" s="37"/>
      <c r="F129" s="201" t="s">
        <v>767</v>
      </c>
      <c r="G129" s="37"/>
      <c r="H129" s="37"/>
      <c r="I129" s="109"/>
      <c r="J129" s="37"/>
      <c r="K129" s="37"/>
      <c r="L129" s="40"/>
      <c r="M129" s="202"/>
      <c r="N129" s="203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123</v>
      </c>
      <c r="AU129" s="18" t="s">
        <v>78</v>
      </c>
    </row>
    <row r="130" spans="1:65" s="2" customFormat="1" ht="21.6" customHeight="1">
      <c r="A130" s="35"/>
      <c r="B130" s="36"/>
      <c r="C130" s="206" t="s">
        <v>160</v>
      </c>
      <c r="D130" s="206" t="s">
        <v>193</v>
      </c>
      <c r="E130" s="207" t="s">
        <v>768</v>
      </c>
      <c r="F130" s="208" t="s">
        <v>769</v>
      </c>
      <c r="G130" s="209" t="s">
        <v>119</v>
      </c>
      <c r="H130" s="210">
        <v>4</v>
      </c>
      <c r="I130" s="211"/>
      <c r="J130" s="210">
        <f>ROUND(I130*H130,15)</f>
        <v>0</v>
      </c>
      <c r="K130" s="208" t="s">
        <v>120</v>
      </c>
      <c r="L130" s="40"/>
      <c r="M130" s="212" t="s">
        <v>18</v>
      </c>
      <c r="N130" s="213" t="s">
        <v>40</v>
      </c>
      <c r="O130" s="65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122</v>
      </c>
      <c r="AT130" s="197" t="s">
        <v>193</v>
      </c>
      <c r="AU130" s="197" t="s">
        <v>78</v>
      </c>
      <c r="AY130" s="18" t="s">
        <v>115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8" t="s">
        <v>76</v>
      </c>
      <c r="BK130" s="199">
        <f>ROUND(I130*H130,15)</f>
        <v>0</v>
      </c>
      <c r="BL130" s="18" t="s">
        <v>122</v>
      </c>
      <c r="BM130" s="197" t="s">
        <v>203</v>
      </c>
    </row>
    <row r="131" spans="1:65" s="2" customFormat="1" ht="19.2">
      <c r="A131" s="35"/>
      <c r="B131" s="36"/>
      <c r="C131" s="37"/>
      <c r="D131" s="200" t="s">
        <v>123</v>
      </c>
      <c r="E131" s="37"/>
      <c r="F131" s="201" t="s">
        <v>769</v>
      </c>
      <c r="G131" s="37"/>
      <c r="H131" s="37"/>
      <c r="I131" s="109"/>
      <c r="J131" s="37"/>
      <c r="K131" s="37"/>
      <c r="L131" s="40"/>
      <c r="M131" s="202"/>
      <c r="N131" s="203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123</v>
      </c>
      <c r="AU131" s="18" t="s">
        <v>78</v>
      </c>
    </row>
    <row r="132" spans="1:65" s="2" customFormat="1" ht="14.4" customHeight="1">
      <c r="A132" s="35"/>
      <c r="B132" s="36"/>
      <c r="C132" s="206" t="s">
        <v>204</v>
      </c>
      <c r="D132" s="206" t="s">
        <v>193</v>
      </c>
      <c r="E132" s="207" t="s">
        <v>770</v>
      </c>
      <c r="F132" s="208" t="s">
        <v>771</v>
      </c>
      <c r="G132" s="209" t="s">
        <v>119</v>
      </c>
      <c r="H132" s="210">
        <v>4</v>
      </c>
      <c r="I132" s="211"/>
      <c r="J132" s="210">
        <f>ROUND(I132*H132,15)</f>
        <v>0</v>
      </c>
      <c r="K132" s="208" t="s">
        <v>120</v>
      </c>
      <c r="L132" s="40"/>
      <c r="M132" s="212" t="s">
        <v>18</v>
      </c>
      <c r="N132" s="213" t="s">
        <v>40</v>
      </c>
      <c r="O132" s="65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7" t="s">
        <v>122</v>
      </c>
      <c r="AT132" s="197" t="s">
        <v>193</v>
      </c>
      <c r="AU132" s="197" t="s">
        <v>78</v>
      </c>
      <c r="AY132" s="18" t="s">
        <v>115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8" t="s">
        <v>76</v>
      </c>
      <c r="BK132" s="199">
        <f>ROUND(I132*H132,15)</f>
        <v>0</v>
      </c>
      <c r="BL132" s="18" t="s">
        <v>122</v>
      </c>
      <c r="BM132" s="197" t="s">
        <v>207</v>
      </c>
    </row>
    <row r="133" spans="1:65" s="2" customFormat="1" ht="10.199999999999999">
      <c r="A133" s="35"/>
      <c r="B133" s="36"/>
      <c r="C133" s="37"/>
      <c r="D133" s="200" t="s">
        <v>123</v>
      </c>
      <c r="E133" s="37"/>
      <c r="F133" s="201" t="s">
        <v>771</v>
      </c>
      <c r="G133" s="37"/>
      <c r="H133" s="37"/>
      <c r="I133" s="109"/>
      <c r="J133" s="37"/>
      <c r="K133" s="37"/>
      <c r="L133" s="40"/>
      <c r="M133" s="202"/>
      <c r="N133" s="203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123</v>
      </c>
      <c r="AU133" s="18" t="s">
        <v>78</v>
      </c>
    </row>
    <row r="134" spans="1:65" s="2" customFormat="1" ht="14.4" customHeight="1">
      <c r="A134" s="35"/>
      <c r="B134" s="36"/>
      <c r="C134" s="206" t="s">
        <v>164</v>
      </c>
      <c r="D134" s="206" t="s">
        <v>193</v>
      </c>
      <c r="E134" s="207" t="s">
        <v>772</v>
      </c>
      <c r="F134" s="208" t="s">
        <v>773</v>
      </c>
      <c r="G134" s="209" t="s">
        <v>119</v>
      </c>
      <c r="H134" s="210">
        <v>68</v>
      </c>
      <c r="I134" s="211"/>
      <c r="J134" s="210">
        <f>ROUND(I134*H134,15)</f>
        <v>0</v>
      </c>
      <c r="K134" s="208" t="s">
        <v>120</v>
      </c>
      <c r="L134" s="40"/>
      <c r="M134" s="212" t="s">
        <v>18</v>
      </c>
      <c r="N134" s="213" t="s">
        <v>40</v>
      </c>
      <c r="O134" s="65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122</v>
      </c>
      <c r="AT134" s="197" t="s">
        <v>193</v>
      </c>
      <c r="AU134" s="197" t="s">
        <v>78</v>
      </c>
      <c r="AY134" s="18" t="s">
        <v>115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8" t="s">
        <v>76</v>
      </c>
      <c r="BK134" s="199">
        <f>ROUND(I134*H134,15)</f>
        <v>0</v>
      </c>
      <c r="BL134" s="18" t="s">
        <v>122</v>
      </c>
      <c r="BM134" s="197" t="s">
        <v>210</v>
      </c>
    </row>
    <row r="135" spans="1:65" s="2" customFormat="1" ht="10.199999999999999">
      <c r="A135" s="35"/>
      <c r="B135" s="36"/>
      <c r="C135" s="37"/>
      <c r="D135" s="200" t="s">
        <v>123</v>
      </c>
      <c r="E135" s="37"/>
      <c r="F135" s="201" t="s">
        <v>773</v>
      </c>
      <c r="G135" s="37"/>
      <c r="H135" s="37"/>
      <c r="I135" s="109"/>
      <c r="J135" s="37"/>
      <c r="K135" s="37"/>
      <c r="L135" s="40"/>
      <c r="M135" s="202"/>
      <c r="N135" s="203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123</v>
      </c>
      <c r="AU135" s="18" t="s">
        <v>78</v>
      </c>
    </row>
    <row r="136" spans="1:65" s="2" customFormat="1" ht="21.6" customHeight="1">
      <c r="A136" s="35"/>
      <c r="B136" s="36"/>
      <c r="C136" s="206" t="s">
        <v>211</v>
      </c>
      <c r="D136" s="206" t="s">
        <v>193</v>
      </c>
      <c r="E136" s="207" t="s">
        <v>774</v>
      </c>
      <c r="F136" s="208" t="s">
        <v>775</v>
      </c>
      <c r="G136" s="209" t="s">
        <v>119</v>
      </c>
      <c r="H136" s="210">
        <v>8</v>
      </c>
      <c r="I136" s="211"/>
      <c r="J136" s="210">
        <f>ROUND(I136*H136,15)</f>
        <v>0</v>
      </c>
      <c r="K136" s="208" t="s">
        <v>120</v>
      </c>
      <c r="L136" s="40"/>
      <c r="M136" s="212" t="s">
        <v>18</v>
      </c>
      <c r="N136" s="213" t="s">
        <v>40</v>
      </c>
      <c r="O136" s="65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7" t="s">
        <v>122</v>
      </c>
      <c r="AT136" s="197" t="s">
        <v>193</v>
      </c>
      <c r="AU136" s="197" t="s">
        <v>78</v>
      </c>
      <c r="AY136" s="18" t="s">
        <v>115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8" t="s">
        <v>76</v>
      </c>
      <c r="BK136" s="199">
        <f>ROUND(I136*H136,15)</f>
        <v>0</v>
      </c>
      <c r="BL136" s="18" t="s">
        <v>122</v>
      </c>
      <c r="BM136" s="197" t="s">
        <v>214</v>
      </c>
    </row>
    <row r="137" spans="1:65" s="2" customFormat="1" ht="10.199999999999999">
      <c r="A137" s="35"/>
      <c r="B137" s="36"/>
      <c r="C137" s="37"/>
      <c r="D137" s="200" t="s">
        <v>123</v>
      </c>
      <c r="E137" s="37"/>
      <c r="F137" s="201" t="s">
        <v>775</v>
      </c>
      <c r="G137" s="37"/>
      <c r="H137" s="37"/>
      <c r="I137" s="109"/>
      <c r="J137" s="37"/>
      <c r="K137" s="37"/>
      <c r="L137" s="40"/>
      <c r="M137" s="202"/>
      <c r="N137" s="203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123</v>
      </c>
      <c r="AU137" s="18" t="s">
        <v>78</v>
      </c>
    </row>
    <row r="138" spans="1:65" s="2" customFormat="1" ht="21.6" customHeight="1">
      <c r="A138" s="35"/>
      <c r="B138" s="36"/>
      <c r="C138" s="206" t="s">
        <v>167</v>
      </c>
      <c r="D138" s="206" t="s">
        <v>193</v>
      </c>
      <c r="E138" s="207" t="s">
        <v>776</v>
      </c>
      <c r="F138" s="208" t="s">
        <v>777</v>
      </c>
      <c r="G138" s="209" t="s">
        <v>119</v>
      </c>
      <c r="H138" s="210">
        <v>6</v>
      </c>
      <c r="I138" s="211"/>
      <c r="J138" s="210">
        <f>ROUND(I138*H138,15)</f>
        <v>0</v>
      </c>
      <c r="K138" s="208" t="s">
        <v>120</v>
      </c>
      <c r="L138" s="40"/>
      <c r="M138" s="212" t="s">
        <v>18</v>
      </c>
      <c r="N138" s="213" t="s">
        <v>40</v>
      </c>
      <c r="O138" s="65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7" t="s">
        <v>122</v>
      </c>
      <c r="AT138" s="197" t="s">
        <v>193</v>
      </c>
      <c r="AU138" s="197" t="s">
        <v>78</v>
      </c>
      <c r="AY138" s="18" t="s">
        <v>115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8" t="s">
        <v>76</v>
      </c>
      <c r="BK138" s="199">
        <f>ROUND(I138*H138,15)</f>
        <v>0</v>
      </c>
      <c r="BL138" s="18" t="s">
        <v>122</v>
      </c>
      <c r="BM138" s="197" t="s">
        <v>217</v>
      </c>
    </row>
    <row r="139" spans="1:65" s="2" customFormat="1" ht="10.199999999999999">
      <c r="A139" s="35"/>
      <c r="B139" s="36"/>
      <c r="C139" s="37"/>
      <c r="D139" s="200" t="s">
        <v>123</v>
      </c>
      <c r="E139" s="37"/>
      <c r="F139" s="201" t="s">
        <v>777</v>
      </c>
      <c r="G139" s="37"/>
      <c r="H139" s="37"/>
      <c r="I139" s="109"/>
      <c r="J139" s="37"/>
      <c r="K139" s="37"/>
      <c r="L139" s="40"/>
      <c r="M139" s="202"/>
      <c r="N139" s="203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123</v>
      </c>
      <c r="AU139" s="18" t="s">
        <v>78</v>
      </c>
    </row>
    <row r="140" spans="1:65" s="2" customFormat="1" ht="14.4" customHeight="1">
      <c r="A140" s="35"/>
      <c r="B140" s="36"/>
      <c r="C140" s="206" t="s">
        <v>218</v>
      </c>
      <c r="D140" s="206" t="s">
        <v>193</v>
      </c>
      <c r="E140" s="207" t="s">
        <v>778</v>
      </c>
      <c r="F140" s="208" t="s">
        <v>779</v>
      </c>
      <c r="G140" s="209" t="s">
        <v>119</v>
      </c>
      <c r="H140" s="210">
        <v>5</v>
      </c>
      <c r="I140" s="211"/>
      <c r="J140" s="210">
        <f>ROUND(I140*H140,15)</f>
        <v>0</v>
      </c>
      <c r="K140" s="208" t="s">
        <v>120</v>
      </c>
      <c r="L140" s="40"/>
      <c r="M140" s="212" t="s">
        <v>18</v>
      </c>
      <c r="N140" s="213" t="s">
        <v>40</v>
      </c>
      <c r="O140" s="65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7" t="s">
        <v>122</v>
      </c>
      <c r="AT140" s="197" t="s">
        <v>193</v>
      </c>
      <c r="AU140" s="197" t="s">
        <v>78</v>
      </c>
      <c r="AY140" s="18" t="s">
        <v>115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8" t="s">
        <v>76</v>
      </c>
      <c r="BK140" s="199">
        <f>ROUND(I140*H140,15)</f>
        <v>0</v>
      </c>
      <c r="BL140" s="18" t="s">
        <v>122</v>
      </c>
      <c r="BM140" s="197" t="s">
        <v>221</v>
      </c>
    </row>
    <row r="141" spans="1:65" s="2" customFormat="1" ht="10.199999999999999">
      <c r="A141" s="35"/>
      <c r="B141" s="36"/>
      <c r="C141" s="37"/>
      <c r="D141" s="200" t="s">
        <v>123</v>
      </c>
      <c r="E141" s="37"/>
      <c r="F141" s="201" t="s">
        <v>779</v>
      </c>
      <c r="G141" s="37"/>
      <c r="H141" s="37"/>
      <c r="I141" s="109"/>
      <c r="J141" s="37"/>
      <c r="K141" s="37"/>
      <c r="L141" s="40"/>
      <c r="M141" s="202"/>
      <c r="N141" s="203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123</v>
      </c>
      <c r="AU141" s="18" t="s">
        <v>78</v>
      </c>
    </row>
    <row r="142" spans="1:65" s="2" customFormat="1" ht="14.4" customHeight="1">
      <c r="A142" s="35"/>
      <c r="B142" s="36"/>
      <c r="C142" s="206" t="s">
        <v>170</v>
      </c>
      <c r="D142" s="206" t="s">
        <v>193</v>
      </c>
      <c r="E142" s="207" t="s">
        <v>780</v>
      </c>
      <c r="F142" s="208" t="s">
        <v>781</v>
      </c>
      <c r="G142" s="209" t="s">
        <v>119</v>
      </c>
      <c r="H142" s="210">
        <v>1</v>
      </c>
      <c r="I142" s="211"/>
      <c r="J142" s="210">
        <f>ROUND(I142*H142,15)</f>
        <v>0</v>
      </c>
      <c r="K142" s="208" t="s">
        <v>120</v>
      </c>
      <c r="L142" s="40"/>
      <c r="M142" s="212" t="s">
        <v>18</v>
      </c>
      <c r="N142" s="213" t="s">
        <v>40</v>
      </c>
      <c r="O142" s="65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7" t="s">
        <v>122</v>
      </c>
      <c r="AT142" s="197" t="s">
        <v>193</v>
      </c>
      <c r="AU142" s="197" t="s">
        <v>78</v>
      </c>
      <c r="AY142" s="18" t="s">
        <v>115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8" t="s">
        <v>76</v>
      </c>
      <c r="BK142" s="199">
        <f>ROUND(I142*H142,15)</f>
        <v>0</v>
      </c>
      <c r="BL142" s="18" t="s">
        <v>122</v>
      </c>
      <c r="BM142" s="197" t="s">
        <v>224</v>
      </c>
    </row>
    <row r="143" spans="1:65" s="2" customFormat="1" ht="10.199999999999999">
      <c r="A143" s="35"/>
      <c r="B143" s="36"/>
      <c r="C143" s="37"/>
      <c r="D143" s="200" t="s">
        <v>123</v>
      </c>
      <c r="E143" s="37"/>
      <c r="F143" s="201" t="s">
        <v>781</v>
      </c>
      <c r="G143" s="37"/>
      <c r="H143" s="37"/>
      <c r="I143" s="109"/>
      <c r="J143" s="37"/>
      <c r="K143" s="37"/>
      <c r="L143" s="40"/>
      <c r="M143" s="202"/>
      <c r="N143" s="203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123</v>
      </c>
      <c r="AU143" s="18" t="s">
        <v>78</v>
      </c>
    </row>
    <row r="144" spans="1:65" s="2" customFormat="1" ht="14.4" customHeight="1">
      <c r="A144" s="35"/>
      <c r="B144" s="36"/>
      <c r="C144" s="206" t="s">
        <v>225</v>
      </c>
      <c r="D144" s="206" t="s">
        <v>193</v>
      </c>
      <c r="E144" s="207" t="s">
        <v>782</v>
      </c>
      <c r="F144" s="208" t="s">
        <v>783</v>
      </c>
      <c r="G144" s="209" t="s">
        <v>119</v>
      </c>
      <c r="H144" s="210">
        <v>6</v>
      </c>
      <c r="I144" s="211"/>
      <c r="J144" s="210">
        <f>ROUND(I144*H144,15)</f>
        <v>0</v>
      </c>
      <c r="K144" s="208" t="s">
        <v>120</v>
      </c>
      <c r="L144" s="40"/>
      <c r="M144" s="212" t="s">
        <v>18</v>
      </c>
      <c r="N144" s="213" t="s">
        <v>40</v>
      </c>
      <c r="O144" s="65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7" t="s">
        <v>122</v>
      </c>
      <c r="AT144" s="197" t="s">
        <v>193</v>
      </c>
      <c r="AU144" s="197" t="s">
        <v>78</v>
      </c>
      <c r="AY144" s="18" t="s">
        <v>115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8" t="s">
        <v>76</v>
      </c>
      <c r="BK144" s="199">
        <f>ROUND(I144*H144,15)</f>
        <v>0</v>
      </c>
      <c r="BL144" s="18" t="s">
        <v>122</v>
      </c>
      <c r="BM144" s="197" t="s">
        <v>228</v>
      </c>
    </row>
    <row r="145" spans="1:65" s="2" customFormat="1" ht="10.199999999999999">
      <c r="A145" s="35"/>
      <c r="B145" s="36"/>
      <c r="C145" s="37"/>
      <c r="D145" s="200" t="s">
        <v>123</v>
      </c>
      <c r="E145" s="37"/>
      <c r="F145" s="201" t="s">
        <v>783</v>
      </c>
      <c r="G145" s="37"/>
      <c r="H145" s="37"/>
      <c r="I145" s="109"/>
      <c r="J145" s="37"/>
      <c r="K145" s="37"/>
      <c r="L145" s="40"/>
      <c r="M145" s="202"/>
      <c r="N145" s="203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123</v>
      </c>
      <c r="AU145" s="18" t="s">
        <v>78</v>
      </c>
    </row>
    <row r="146" spans="1:65" s="2" customFormat="1" ht="21.6" customHeight="1">
      <c r="A146" s="35"/>
      <c r="B146" s="36"/>
      <c r="C146" s="206" t="s">
        <v>173</v>
      </c>
      <c r="D146" s="206" t="s">
        <v>193</v>
      </c>
      <c r="E146" s="207" t="s">
        <v>784</v>
      </c>
      <c r="F146" s="208" t="s">
        <v>785</v>
      </c>
      <c r="G146" s="209" t="s">
        <v>126</v>
      </c>
      <c r="H146" s="210">
        <v>30</v>
      </c>
      <c r="I146" s="211"/>
      <c r="J146" s="210">
        <f>ROUND(I146*H146,15)</f>
        <v>0</v>
      </c>
      <c r="K146" s="208" t="s">
        <v>120</v>
      </c>
      <c r="L146" s="40"/>
      <c r="M146" s="212" t="s">
        <v>18</v>
      </c>
      <c r="N146" s="213" t="s">
        <v>40</v>
      </c>
      <c r="O146" s="65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7" t="s">
        <v>122</v>
      </c>
      <c r="AT146" s="197" t="s">
        <v>193</v>
      </c>
      <c r="AU146" s="197" t="s">
        <v>78</v>
      </c>
      <c r="AY146" s="18" t="s">
        <v>115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8" t="s">
        <v>76</v>
      </c>
      <c r="BK146" s="199">
        <f>ROUND(I146*H146,15)</f>
        <v>0</v>
      </c>
      <c r="BL146" s="18" t="s">
        <v>122</v>
      </c>
      <c r="BM146" s="197" t="s">
        <v>231</v>
      </c>
    </row>
    <row r="147" spans="1:65" s="2" customFormat="1" ht="19.2">
      <c r="A147" s="35"/>
      <c r="B147" s="36"/>
      <c r="C147" s="37"/>
      <c r="D147" s="200" t="s">
        <v>123</v>
      </c>
      <c r="E147" s="37"/>
      <c r="F147" s="201" t="s">
        <v>785</v>
      </c>
      <c r="G147" s="37"/>
      <c r="H147" s="37"/>
      <c r="I147" s="109"/>
      <c r="J147" s="37"/>
      <c r="K147" s="37"/>
      <c r="L147" s="40"/>
      <c r="M147" s="202"/>
      <c r="N147" s="203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123</v>
      </c>
      <c r="AU147" s="18" t="s">
        <v>78</v>
      </c>
    </row>
    <row r="148" spans="1:65" s="2" customFormat="1" ht="14.4" customHeight="1">
      <c r="A148" s="35"/>
      <c r="B148" s="36"/>
      <c r="C148" s="206" t="s">
        <v>232</v>
      </c>
      <c r="D148" s="206" t="s">
        <v>193</v>
      </c>
      <c r="E148" s="207" t="s">
        <v>786</v>
      </c>
      <c r="F148" s="208" t="s">
        <v>787</v>
      </c>
      <c r="G148" s="209" t="s">
        <v>126</v>
      </c>
      <c r="H148" s="210">
        <v>30</v>
      </c>
      <c r="I148" s="211"/>
      <c r="J148" s="210">
        <f>ROUND(I148*H148,15)</f>
        <v>0</v>
      </c>
      <c r="K148" s="208" t="s">
        <v>120</v>
      </c>
      <c r="L148" s="40"/>
      <c r="M148" s="212" t="s">
        <v>18</v>
      </c>
      <c r="N148" s="213" t="s">
        <v>40</v>
      </c>
      <c r="O148" s="65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7" t="s">
        <v>122</v>
      </c>
      <c r="AT148" s="197" t="s">
        <v>193</v>
      </c>
      <c r="AU148" s="197" t="s">
        <v>78</v>
      </c>
      <c r="AY148" s="18" t="s">
        <v>115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8" t="s">
        <v>76</v>
      </c>
      <c r="BK148" s="199">
        <f>ROUND(I148*H148,15)</f>
        <v>0</v>
      </c>
      <c r="BL148" s="18" t="s">
        <v>122</v>
      </c>
      <c r="BM148" s="197" t="s">
        <v>235</v>
      </c>
    </row>
    <row r="149" spans="1:65" s="2" customFormat="1" ht="10.199999999999999">
      <c r="A149" s="35"/>
      <c r="B149" s="36"/>
      <c r="C149" s="37"/>
      <c r="D149" s="200" t="s">
        <v>123</v>
      </c>
      <c r="E149" s="37"/>
      <c r="F149" s="201" t="s">
        <v>787</v>
      </c>
      <c r="G149" s="37"/>
      <c r="H149" s="37"/>
      <c r="I149" s="109"/>
      <c r="J149" s="37"/>
      <c r="K149" s="37"/>
      <c r="L149" s="40"/>
      <c r="M149" s="202"/>
      <c r="N149" s="203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123</v>
      </c>
      <c r="AU149" s="18" t="s">
        <v>78</v>
      </c>
    </row>
    <row r="150" spans="1:65" s="2" customFormat="1" ht="14.4" customHeight="1">
      <c r="A150" s="35"/>
      <c r="B150" s="36"/>
      <c r="C150" s="206" t="s">
        <v>177</v>
      </c>
      <c r="D150" s="206" t="s">
        <v>193</v>
      </c>
      <c r="E150" s="207" t="s">
        <v>788</v>
      </c>
      <c r="F150" s="208" t="s">
        <v>789</v>
      </c>
      <c r="G150" s="209" t="s">
        <v>126</v>
      </c>
      <c r="H150" s="210">
        <v>400</v>
      </c>
      <c r="I150" s="211"/>
      <c r="J150" s="210">
        <f>ROUND(I150*H150,15)</f>
        <v>0</v>
      </c>
      <c r="K150" s="208" t="s">
        <v>120</v>
      </c>
      <c r="L150" s="40"/>
      <c r="M150" s="212" t="s">
        <v>18</v>
      </c>
      <c r="N150" s="213" t="s">
        <v>40</v>
      </c>
      <c r="O150" s="65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7" t="s">
        <v>122</v>
      </c>
      <c r="AT150" s="197" t="s">
        <v>193</v>
      </c>
      <c r="AU150" s="197" t="s">
        <v>78</v>
      </c>
      <c r="AY150" s="18" t="s">
        <v>115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8" t="s">
        <v>76</v>
      </c>
      <c r="BK150" s="199">
        <f>ROUND(I150*H150,15)</f>
        <v>0</v>
      </c>
      <c r="BL150" s="18" t="s">
        <v>122</v>
      </c>
      <c r="BM150" s="197" t="s">
        <v>238</v>
      </c>
    </row>
    <row r="151" spans="1:65" s="2" customFormat="1" ht="10.199999999999999">
      <c r="A151" s="35"/>
      <c r="B151" s="36"/>
      <c r="C151" s="37"/>
      <c r="D151" s="200" t="s">
        <v>123</v>
      </c>
      <c r="E151" s="37"/>
      <c r="F151" s="201" t="s">
        <v>789</v>
      </c>
      <c r="G151" s="37"/>
      <c r="H151" s="37"/>
      <c r="I151" s="109"/>
      <c r="J151" s="37"/>
      <c r="K151" s="37"/>
      <c r="L151" s="40"/>
      <c r="M151" s="202"/>
      <c r="N151" s="203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123</v>
      </c>
      <c r="AU151" s="18" t="s">
        <v>78</v>
      </c>
    </row>
    <row r="152" spans="1:65" s="2" customFormat="1" ht="21.6" customHeight="1">
      <c r="A152" s="35"/>
      <c r="B152" s="36"/>
      <c r="C152" s="206" t="s">
        <v>239</v>
      </c>
      <c r="D152" s="206" t="s">
        <v>193</v>
      </c>
      <c r="E152" s="207" t="s">
        <v>790</v>
      </c>
      <c r="F152" s="208" t="s">
        <v>791</v>
      </c>
      <c r="G152" s="209" t="s">
        <v>119</v>
      </c>
      <c r="H152" s="210">
        <v>4</v>
      </c>
      <c r="I152" s="211"/>
      <c r="J152" s="210">
        <f>ROUND(I152*H152,15)</f>
        <v>0</v>
      </c>
      <c r="K152" s="208" t="s">
        <v>120</v>
      </c>
      <c r="L152" s="40"/>
      <c r="M152" s="212" t="s">
        <v>18</v>
      </c>
      <c r="N152" s="213" t="s">
        <v>40</v>
      </c>
      <c r="O152" s="65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7" t="s">
        <v>122</v>
      </c>
      <c r="AT152" s="197" t="s">
        <v>193</v>
      </c>
      <c r="AU152" s="197" t="s">
        <v>78</v>
      </c>
      <c r="AY152" s="18" t="s">
        <v>115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8" t="s">
        <v>76</v>
      </c>
      <c r="BK152" s="199">
        <f>ROUND(I152*H152,15)</f>
        <v>0</v>
      </c>
      <c r="BL152" s="18" t="s">
        <v>122</v>
      </c>
      <c r="BM152" s="197" t="s">
        <v>242</v>
      </c>
    </row>
    <row r="153" spans="1:65" s="2" customFormat="1" ht="10.199999999999999">
      <c r="A153" s="35"/>
      <c r="B153" s="36"/>
      <c r="C153" s="37"/>
      <c r="D153" s="200" t="s">
        <v>123</v>
      </c>
      <c r="E153" s="37"/>
      <c r="F153" s="201" t="s">
        <v>791</v>
      </c>
      <c r="G153" s="37"/>
      <c r="H153" s="37"/>
      <c r="I153" s="109"/>
      <c r="J153" s="37"/>
      <c r="K153" s="37"/>
      <c r="L153" s="40"/>
      <c r="M153" s="202"/>
      <c r="N153" s="203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123</v>
      </c>
      <c r="AU153" s="18" t="s">
        <v>78</v>
      </c>
    </row>
    <row r="154" spans="1:65" s="2" customFormat="1" ht="21.6" customHeight="1">
      <c r="A154" s="35"/>
      <c r="B154" s="36"/>
      <c r="C154" s="206" t="s">
        <v>180</v>
      </c>
      <c r="D154" s="206" t="s">
        <v>193</v>
      </c>
      <c r="E154" s="207" t="s">
        <v>792</v>
      </c>
      <c r="F154" s="208" t="s">
        <v>793</v>
      </c>
      <c r="G154" s="209" t="s">
        <v>119</v>
      </c>
      <c r="H154" s="210">
        <v>4</v>
      </c>
      <c r="I154" s="211"/>
      <c r="J154" s="210">
        <f>ROUND(I154*H154,15)</f>
        <v>0</v>
      </c>
      <c r="K154" s="208" t="s">
        <v>120</v>
      </c>
      <c r="L154" s="40"/>
      <c r="M154" s="212" t="s">
        <v>18</v>
      </c>
      <c r="N154" s="213" t="s">
        <v>40</v>
      </c>
      <c r="O154" s="65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7" t="s">
        <v>122</v>
      </c>
      <c r="AT154" s="197" t="s">
        <v>193</v>
      </c>
      <c r="AU154" s="197" t="s">
        <v>78</v>
      </c>
      <c r="AY154" s="18" t="s">
        <v>115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8" t="s">
        <v>76</v>
      </c>
      <c r="BK154" s="199">
        <f>ROUND(I154*H154,15)</f>
        <v>0</v>
      </c>
      <c r="BL154" s="18" t="s">
        <v>122</v>
      </c>
      <c r="BM154" s="197" t="s">
        <v>245</v>
      </c>
    </row>
    <row r="155" spans="1:65" s="2" customFormat="1" ht="19.2">
      <c r="A155" s="35"/>
      <c r="B155" s="36"/>
      <c r="C155" s="37"/>
      <c r="D155" s="200" t="s">
        <v>123</v>
      </c>
      <c r="E155" s="37"/>
      <c r="F155" s="201" t="s">
        <v>793</v>
      </c>
      <c r="G155" s="37"/>
      <c r="H155" s="37"/>
      <c r="I155" s="109"/>
      <c r="J155" s="37"/>
      <c r="K155" s="37"/>
      <c r="L155" s="40"/>
      <c r="M155" s="202"/>
      <c r="N155" s="203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123</v>
      </c>
      <c r="AU155" s="18" t="s">
        <v>78</v>
      </c>
    </row>
    <row r="156" spans="1:65" s="2" customFormat="1" ht="21.6" customHeight="1">
      <c r="A156" s="35"/>
      <c r="B156" s="36"/>
      <c r="C156" s="206" t="s">
        <v>246</v>
      </c>
      <c r="D156" s="206" t="s">
        <v>193</v>
      </c>
      <c r="E156" s="207" t="s">
        <v>794</v>
      </c>
      <c r="F156" s="208" t="s">
        <v>795</v>
      </c>
      <c r="G156" s="209" t="s">
        <v>119</v>
      </c>
      <c r="H156" s="210">
        <v>8</v>
      </c>
      <c r="I156" s="211"/>
      <c r="J156" s="210">
        <f>ROUND(I156*H156,15)</f>
        <v>0</v>
      </c>
      <c r="K156" s="208" t="s">
        <v>120</v>
      </c>
      <c r="L156" s="40"/>
      <c r="M156" s="212" t="s">
        <v>18</v>
      </c>
      <c r="N156" s="213" t="s">
        <v>40</v>
      </c>
      <c r="O156" s="65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7" t="s">
        <v>122</v>
      </c>
      <c r="AT156" s="197" t="s">
        <v>193</v>
      </c>
      <c r="AU156" s="197" t="s">
        <v>78</v>
      </c>
      <c r="AY156" s="18" t="s">
        <v>115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8" t="s">
        <v>76</v>
      </c>
      <c r="BK156" s="199">
        <f>ROUND(I156*H156,15)</f>
        <v>0</v>
      </c>
      <c r="BL156" s="18" t="s">
        <v>122</v>
      </c>
      <c r="BM156" s="197" t="s">
        <v>249</v>
      </c>
    </row>
    <row r="157" spans="1:65" s="2" customFormat="1" ht="19.2">
      <c r="A157" s="35"/>
      <c r="B157" s="36"/>
      <c r="C157" s="37"/>
      <c r="D157" s="200" t="s">
        <v>123</v>
      </c>
      <c r="E157" s="37"/>
      <c r="F157" s="201" t="s">
        <v>795</v>
      </c>
      <c r="G157" s="37"/>
      <c r="H157" s="37"/>
      <c r="I157" s="109"/>
      <c r="J157" s="37"/>
      <c r="K157" s="37"/>
      <c r="L157" s="40"/>
      <c r="M157" s="202"/>
      <c r="N157" s="203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123</v>
      </c>
      <c r="AU157" s="18" t="s">
        <v>78</v>
      </c>
    </row>
    <row r="158" spans="1:65" s="2" customFormat="1" ht="32.4" customHeight="1">
      <c r="A158" s="35"/>
      <c r="B158" s="36"/>
      <c r="C158" s="206" t="s">
        <v>184</v>
      </c>
      <c r="D158" s="206" t="s">
        <v>193</v>
      </c>
      <c r="E158" s="207" t="s">
        <v>796</v>
      </c>
      <c r="F158" s="208" t="s">
        <v>797</v>
      </c>
      <c r="G158" s="209" t="s">
        <v>119</v>
      </c>
      <c r="H158" s="210">
        <v>1</v>
      </c>
      <c r="I158" s="211"/>
      <c r="J158" s="210">
        <f>ROUND(I158*H158,15)</f>
        <v>0</v>
      </c>
      <c r="K158" s="208" t="s">
        <v>120</v>
      </c>
      <c r="L158" s="40"/>
      <c r="M158" s="212" t="s">
        <v>18</v>
      </c>
      <c r="N158" s="213" t="s">
        <v>40</v>
      </c>
      <c r="O158" s="65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7" t="s">
        <v>122</v>
      </c>
      <c r="AT158" s="197" t="s">
        <v>193</v>
      </c>
      <c r="AU158" s="197" t="s">
        <v>78</v>
      </c>
      <c r="AY158" s="18" t="s">
        <v>115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8" t="s">
        <v>76</v>
      </c>
      <c r="BK158" s="199">
        <f>ROUND(I158*H158,15)</f>
        <v>0</v>
      </c>
      <c r="BL158" s="18" t="s">
        <v>122</v>
      </c>
      <c r="BM158" s="197" t="s">
        <v>252</v>
      </c>
    </row>
    <row r="159" spans="1:65" s="2" customFormat="1" ht="19.2">
      <c r="A159" s="35"/>
      <c r="B159" s="36"/>
      <c r="C159" s="37"/>
      <c r="D159" s="200" t="s">
        <v>123</v>
      </c>
      <c r="E159" s="37"/>
      <c r="F159" s="201" t="s">
        <v>797</v>
      </c>
      <c r="G159" s="37"/>
      <c r="H159" s="37"/>
      <c r="I159" s="109"/>
      <c r="J159" s="37"/>
      <c r="K159" s="37"/>
      <c r="L159" s="40"/>
      <c r="M159" s="202"/>
      <c r="N159" s="203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123</v>
      </c>
      <c r="AU159" s="18" t="s">
        <v>78</v>
      </c>
    </row>
    <row r="160" spans="1:65" s="2" customFormat="1" ht="32.4" customHeight="1">
      <c r="A160" s="35"/>
      <c r="B160" s="36"/>
      <c r="C160" s="206" t="s">
        <v>254</v>
      </c>
      <c r="D160" s="206" t="s">
        <v>193</v>
      </c>
      <c r="E160" s="207" t="s">
        <v>798</v>
      </c>
      <c r="F160" s="208" t="s">
        <v>799</v>
      </c>
      <c r="G160" s="209" t="s">
        <v>119</v>
      </c>
      <c r="H160" s="210">
        <v>1</v>
      </c>
      <c r="I160" s="211"/>
      <c r="J160" s="210">
        <f>ROUND(I160*H160,15)</f>
        <v>0</v>
      </c>
      <c r="K160" s="208" t="s">
        <v>120</v>
      </c>
      <c r="L160" s="40"/>
      <c r="M160" s="212" t="s">
        <v>18</v>
      </c>
      <c r="N160" s="213" t="s">
        <v>40</v>
      </c>
      <c r="O160" s="65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7" t="s">
        <v>122</v>
      </c>
      <c r="AT160" s="197" t="s">
        <v>193</v>
      </c>
      <c r="AU160" s="197" t="s">
        <v>78</v>
      </c>
      <c r="AY160" s="18" t="s">
        <v>115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8" t="s">
        <v>76</v>
      </c>
      <c r="BK160" s="199">
        <f>ROUND(I160*H160,15)</f>
        <v>0</v>
      </c>
      <c r="BL160" s="18" t="s">
        <v>122</v>
      </c>
      <c r="BM160" s="197" t="s">
        <v>257</v>
      </c>
    </row>
    <row r="161" spans="1:65" s="2" customFormat="1" ht="19.2">
      <c r="A161" s="35"/>
      <c r="B161" s="36"/>
      <c r="C161" s="37"/>
      <c r="D161" s="200" t="s">
        <v>123</v>
      </c>
      <c r="E161" s="37"/>
      <c r="F161" s="201" t="s">
        <v>799</v>
      </c>
      <c r="G161" s="37"/>
      <c r="H161" s="37"/>
      <c r="I161" s="109"/>
      <c r="J161" s="37"/>
      <c r="K161" s="37"/>
      <c r="L161" s="40"/>
      <c r="M161" s="202"/>
      <c r="N161" s="203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123</v>
      </c>
      <c r="AU161" s="18" t="s">
        <v>78</v>
      </c>
    </row>
    <row r="162" spans="1:65" s="2" customFormat="1" ht="21.6" customHeight="1">
      <c r="A162" s="35"/>
      <c r="B162" s="36"/>
      <c r="C162" s="206" t="s">
        <v>187</v>
      </c>
      <c r="D162" s="206" t="s">
        <v>193</v>
      </c>
      <c r="E162" s="207" t="s">
        <v>800</v>
      </c>
      <c r="F162" s="208" t="s">
        <v>801</v>
      </c>
      <c r="G162" s="209" t="s">
        <v>119</v>
      </c>
      <c r="H162" s="210">
        <v>1</v>
      </c>
      <c r="I162" s="211"/>
      <c r="J162" s="210">
        <f>ROUND(I162*H162,15)</f>
        <v>0</v>
      </c>
      <c r="K162" s="208" t="s">
        <v>120</v>
      </c>
      <c r="L162" s="40"/>
      <c r="M162" s="212" t="s">
        <v>18</v>
      </c>
      <c r="N162" s="213" t="s">
        <v>40</v>
      </c>
      <c r="O162" s="65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7" t="s">
        <v>122</v>
      </c>
      <c r="AT162" s="197" t="s">
        <v>193</v>
      </c>
      <c r="AU162" s="197" t="s">
        <v>78</v>
      </c>
      <c r="AY162" s="18" t="s">
        <v>115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8" t="s">
        <v>76</v>
      </c>
      <c r="BK162" s="199">
        <f>ROUND(I162*H162,15)</f>
        <v>0</v>
      </c>
      <c r="BL162" s="18" t="s">
        <v>122</v>
      </c>
      <c r="BM162" s="197" t="s">
        <v>260</v>
      </c>
    </row>
    <row r="163" spans="1:65" s="2" customFormat="1" ht="10.199999999999999">
      <c r="A163" s="35"/>
      <c r="B163" s="36"/>
      <c r="C163" s="37"/>
      <c r="D163" s="200" t="s">
        <v>123</v>
      </c>
      <c r="E163" s="37"/>
      <c r="F163" s="201" t="s">
        <v>801</v>
      </c>
      <c r="G163" s="37"/>
      <c r="H163" s="37"/>
      <c r="I163" s="109"/>
      <c r="J163" s="37"/>
      <c r="K163" s="37"/>
      <c r="L163" s="40"/>
      <c r="M163" s="202"/>
      <c r="N163" s="203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123</v>
      </c>
      <c r="AU163" s="18" t="s">
        <v>78</v>
      </c>
    </row>
    <row r="164" spans="1:65" s="2" customFormat="1" ht="43.2" customHeight="1">
      <c r="A164" s="35"/>
      <c r="B164" s="36"/>
      <c r="C164" s="206" t="s">
        <v>261</v>
      </c>
      <c r="D164" s="206" t="s">
        <v>193</v>
      </c>
      <c r="E164" s="207" t="s">
        <v>802</v>
      </c>
      <c r="F164" s="208" t="s">
        <v>803</v>
      </c>
      <c r="G164" s="209" t="s">
        <v>119</v>
      </c>
      <c r="H164" s="210">
        <v>4</v>
      </c>
      <c r="I164" s="211"/>
      <c r="J164" s="210">
        <f>ROUND(I164*H164,15)</f>
        <v>0</v>
      </c>
      <c r="K164" s="208" t="s">
        <v>120</v>
      </c>
      <c r="L164" s="40"/>
      <c r="M164" s="212" t="s">
        <v>18</v>
      </c>
      <c r="N164" s="213" t="s">
        <v>40</v>
      </c>
      <c r="O164" s="65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7" t="s">
        <v>122</v>
      </c>
      <c r="AT164" s="197" t="s">
        <v>193</v>
      </c>
      <c r="AU164" s="197" t="s">
        <v>78</v>
      </c>
      <c r="AY164" s="18" t="s">
        <v>115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8" t="s">
        <v>76</v>
      </c>
      <c r="BK164" s="199">
        <f>ROUND(I164*H164,15)</f>
        <v>0</v>
      </c>
      <c r="BL164" s="18" t="s">
        <v>122</v>
      </c>
      <c r="BM164" s="197" t="s">
        <v>264</v>
      </c>
    </row>
    <row r="165" spans="1:65" s="2" customFormat="1" ht="38.4">
      <c r="A165" s="35"/>
      <c r="B165" s="36"/>
      <c r="C165" s="37"/>
      <c r="D165" s="200" t="s">
        <v>123</v>
      </c>
      <c r="E165" s="37"/>
      <c r="F165" s="201" t="s">
        <v>803</v>
      </c>
      <c r="G165" s="37"/>
      <c r="H165" s="37"/>
      <c r="I165" s="109"/>
      <c r="J165" s="37"/>
      <c r="K165" s="37"/>
      <c r="L165" s="40"/>
      <c r="M165" s="202"/>
      <c r="N165" s="203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123</v>
      </c>
      <c r="AU165" s="18" t="s">
        <v>78</v>
      </c>
    </row>
    <row r="166" spans="1:65" s="2" customFormat="1" ht="32.4" customHeight="1">
      <c r="A166" s="35"/>
      <c r="B166" s="36"/>
      <c r="C166" s="206" t="s">
        <v>190</v>
      </c>
      <c r="D166" s="206" t="s">
        <v>193</v>
      </c>
      <c r="E166" s="207" t="s">
        <v>804</v>
      </c>
      <c r="F166" s="208" t="s">
        <v>805</v>
      </c>
      <c r="G166" s="209" t="s">
        <v>119</v>
      </c>
      <c r="H166" s="210">
        <v>8</v>
      </c>
      <c r="I166" s="211"/>
      <c r="J166" s="210">
        <f>ROUND(I166*H166,15)</f>
        <v>0</v>
      </c>
      <c r="K166" s="208" t="s">
        <v>120</v>
      </c>
      <c r="L166" s="40"/>
      <c r="M166" s="212" t="s">
        <v>18</v>
      </c>
      <c r="N166" s="213" t="s">
        <v>40</v>
      </c>
      <c r="O166" s="65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7" t="s">
        <v>122</v>
      </c>
      <c r="AT166" s="197" t="s">
        <v>193</v>
      </c>
      <c r="AU166" s="197" t="s">
        <v>78</v>
      </c>
      <c r="AY166" s="18" t="s">
        <v>115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8" t="s">
        <v>76</v>
      </c>
      <c r="BK166" s="199">
        <f>ROUND(I166*H166,15)</f>
        <v>0</v>
      </c>
      <c r="BL166" s="18" t="s">
        <v>122</v>
      </c>
      <c r="BM166" s="197" t="s">
        <v>267</v>
      </c>
    </row>
    <row r="167" spans="1:65" s="2" customFormat="1" ht="28.8">
      <c r="A167" s="35"/>
      <c r="B167" s="36"/>
      <c r="C167" s="37"/>
      <c r="D167" s="200" t="s">
        <v>123</v>
      </c>
      <c r="E167" s="37"/>
      <c r="F167" s="201" t="s">
        <v>805</v>
      </c>
      <c r="G167" s="37"/>
      <c r="H167" s="37"/>
      <c r="I167" s="109"/>
      <c r="J167" s="37"/>
      <c r="K167" s="37"/>
      <c r="L167" s="40"/>
      <c r="M167" s="202"/>
      <c r="N167" s="203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123</v>
      </c>
      <c r="AU167" s="18" t="s">
        <v>78</v>
      </c>
    </row>
    <row r="168" spans="1:65" s="2" customFormat="1" ht="43.2" customHeight="1">
      <c r="A168" s="35"/>
      <c r="B168" s="36"/>
      <c r="C168" s="206" t="s">
        <v>268</v>
      </c>
      <c r="D168" s="206" t="s">
        <v>193</v>
      </c>
      <c r="E168" s="207" t="s">
        <v>806</v>
      </c>
      <c r="F168" s="208" t="s">
        <v>807</v>
      </c>
      <c r="G168" s="209" t="s">
        <v>126</v>
      </c>
      <c r="H168" s="210">
        <v>60</v>
      </c>
      <c r="I168" s="211"/>
      <c r="J168" s="210">
        <f>ROUND(I168*H168,15)</f>
        <v>0</v>
      </c>
      <c r="K168" s="208" t="s">
        <v>120</v>
      </c>
      <c r="L168" s="40"/>
      <c r="M168" s="212" t="s">
        <v>18</v>
      </c>
      <c r="N168" s="213" t="s">
        <v>40</v>
      </c>
      <c r="O168" s="65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7" t="s">
        <v>122</v>
      </c>
      <c r="AT168" s="197" t="s">
        <v>193</v>
      </c>
      <c r="AU168" s="197" t="s">
        <v>78</v>
      </c>
      <c r="AY168" s="18" t="s">
        <v>115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8" t="s">
        <v>76</v>
      </c>
      <c r="BK168" s="199">
        <f>ROUND(I168*H168,15)</f>
        <v>0</v>
      </c>
      <c r="BL168" s="18" t="s">
        <v>122</v>
      </c>
      <c r="BM168" s="197" t="s">
        <v>271</v>
      </c>
    </row>
    <row r="169" spans="1:65" s="2" customFormat="1" ht="28.8">
      <c r="A169" s="35"/>
      <c r="B169" s="36"/>
      <c r="C169" s="37"/>
      <c r="D169" s="200" t="s">
        <v>123</v>
      </c>
      <c r="E169" s="37"/>
      <c r="F169" s="201" t="s">
        <v>807</v>
      </c>
      <c r="G169" s="37"/>
      <c r="H169" s="37"/>
      <c r="I169" s="109"/>
      <c r="J169" s="37"/>
      <c r="K169" s="37"/>
      <c r="L169" s="40"/>
      <c r="M169" s="202"/>
      <c r="N169" s="203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123</v>
      </c>
      <c r="AU169" s="18" t="s">
        <v>78</v>
      </c>
    </row>
    <row r="170" spans="1:65" s="2" customFormat="1" ht="64.8" customHeight="1">
      <c r="A170" s="35"/>
      <c r="B170" s="36"/>
      <c r="C170" s="206" t="s">
        <v>196</v>
      </c>
      <c r="D170" s="206" t="s">
        <v>193</v>
      </c>
      <c r="E170" s="207" t="s">
        <v>808</v>
      </c>
      <c r="F170" s="208" t="s">
        <v>809</v>
      </c>
      <c r="G170" s="209" t="s">
        <v>119</v>
      </c>
      <c r="H170" s="210">
        <v>1</v>
      </c>
      <c r="I170" s="211"/>
      <c r="J170" s="210">
        <f>ROUND(I170*H170,15)</f>
        <v>0</v>
      </c>
      <c r="K170" s="208" t="s">
        <v>120</v>
      </c>
      <c r="L170" s="40"/>
      <c r="M170" s="212" t="s">
        <v>18</v>
      </c>
      <c r="N170" s="213" t="s">
        <v>40</v>
      </c>
      <c r="O170" s="65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7" t="s">
        <v>122</v>
      </c>
      <c r="AT170" s="197" t="s">
        <v>193</v>
      </c>
      <c r="AU170" s="197" t="s">
        <v>78</v>
      </c>
      <c r="AY170" s="18" t="s">
        <v>115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8" t="s">
        <v>76</v>
      </c>
      <c r="BK170" s="199">
        <f>ROUND(I170*H170,15)</f>
        <v>0</v>
      </c>
      <c r="BL170" s="18" t="s">
        <v>122</v>
      </c>
      <c r="BM170" s="197" t="s">
        <v>275</v>
      </c>
    </row>
    <row r="171" spans="1:65" s="2" customFormat="1" ht="76.8">
      <c r="A171" s="35"/>
      <c r="B171" s="36"/>
      <c r="C171" s="37"/>
      <c r="D171" s="200" t="s">
        <v>123</v>
      </c>
      <c r="E171" s="37"/>
      <c r="F171" s="201" t="s">
        <v>810</v>
      </c>
      <c r="G171" s="37"/>
      <c r="H171" s="37"/>
      <c r="I171" s="109"/>
      <c r="J171" s="37"/>
      <c r="K171" s="37"/>
      <c r="L171" s="40"/>
      <c r="M171" s="202"/>
      <c r="N171" s="203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123</v>
      </c>
      <c r="AU171" s="18" t="s">
        <v>78</v>
      </c>
    </row>
    <row r="172" spans="1:65" s="2" customFormat="1" ht="43.2" customHeight="1">
      <c r="A172" s="35"/>
      <c r="B172" s="36"/>
      <c r="C172" s="206" t="s">
        <v>276</v>
      </c>
      <c r="D172" s="206" t="s">
        <v>193</v>
      </c>
      <c r="E172" s="207" t="s">
        <v>311</v>
      </c>
      <c r="F172" s="208" t="s">
        <v>811</v>
      </c>
      <c r="G172" s="209" t="s">
        <v>313</v>
      </c>
      <c r="H172" s="210">
        <v>48</v>
      </c>
      <c r="I172" s="211"/>
      <c r="J172" s="210">
        <f>ROUND(I172*H172,15)</f>
        <v>0</v>
      </c>
      <c r="K172" s="208" t="s">
        <v>120</v>
      </c>
      <c r="L172" s="40"/>
      <c r="M172" s="212" t="s">
        <v>18</v>
      </c>
      <c r="N172" s="213" t="s">
        <v>40</v>
      </c>
      <c r="O172" s="65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7" t="s">
        <v>122</v>
      </c>
      <c r="AT172" s="197" t="s">
        <v>193</v>
      </c>
      <c r="AU172" s="197" t="s">
        <v>78</v>
      </c>
      <c r="AY172" s="18" t="s">
        <v>115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8" t="s">
        <v>76</v>
      </c>
      <c r="BK172" s="199">
        <f>ROUND(I172*H172,15)</f>
        <v>0</v>
      </c>
      <c r="BL172" s="18" t="s">
        <v>122</v>
      </c>
      <c r="BM172" s="197" t="s">
        <v>279</v>
      </c>
    </row>
    <row r="173" spans="1:65" s="2" customFormat="1" ht="38.4">
      <c r="A173" s="35"/>
      <c r="B173" s="36"/>
      <c r="C173" s="37"/>
      <c r="D173" s="200" t="s">
        <v>123</v>
      </c>
      <c r="E173" s="37"/>
      <c r="F173" s="201" t="s">
        <v>811</v>
      </c>
      <c r="G173" s="37"/>
      <c r="H173" s="37"/>
      <c r="I173" s="109"/>
      <c r="J173" s="37"/>
      <c r="K173" s="37"/>
      <c r="L173" s="40"/>
      <c r="M173" s="202"/>
      <c r="N173" s="203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123</v>
      </c>
      <c r="AU173" s="18" t="s">
        <v>78</v>
      </c>
    </row>
    <row r="174" spans="1:65" s="2" customFormat="1" ht="21.6" customHeight="1">
      <c r="A174" s="35"/>
      <c r="B174" s="36"/>
      <c r="C174" s="206" t="s">
        <v>200</v>
      </c>
      <c r="D174" s="206" t="s">
        <v>193</v>
      </c>
      <c r="E174" s="207" t="s">
        <v>812</v>
      </c>
      <c r="F174" s="208" t="s">
        <v>813</v>
      </c>
      <c r="G174" s="209" t="s">
        <v>119</v>
      </c>
      <c r="H174" s="210">
        <v>1</v>
      </c>
      <c r="I174" s="211"/>
      <c r="J174" s="210">
        <f>ROUND(I174*H174,15)</f>
        <v>0</v>
      </c>
      <c r="K174" s="208" t="s">
        <v>120</v>
      </c>
      <c r="L174" s="40"/>
      <c r="M174" s="212" t="s">
        <v>18</v>
      </c>
      <c r="N174" s="213" t="s">
        <v>40</v>
      </c>
      <c r="O174" s="65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7" t="s">
        <v>122</v>
      </c>
      <c r="AT174" s="197" t="s">
        <v>193</v>
      </c>
      <c r="AU174" s="197" t="s">
        <v>78</v>
      </c>
      <c r="AY174" s="18" t="s">
        <v>115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8" t="s">
        <v>76</v>
      </c>
      <c r="BK174" s="199">
        <f>ROUND(I174*H174,15)</f>
        <v>0</v>
      </c>
      <c r="BL174" s="18" t="s">
        <v>122</v>
      </c>
      <c r="BM174" s="197" t="s">
        <v>282</v>
      </c>
    </row>
    <row r="175" spans="1:65" s="2" customFormat="1" ht="19.2">
      <c r="A175" s="35"/>
      <c r="B175" s="36"/>
      <c r="C175" s="37"/>
      <c r="D175" s="200" t="s">
        <v>123</v>
      </c>
      <c r="E175" s="37"/>
      <c r="F175" s="201" t="s">
        <v>813</v>
      </c>
      <c r="G175" s="37"/>
      <c r="H175" s="37"/>
      <c r="I175" s="109"/>
      <c r="J175" s="37"/>
      <c r="K175" s="37"/>
      <c r="L175" s="40"/>
      <c r="M175" s="214"/>
      <c r="N175" s="215"/>
      <c r="O175" s="216"/>
      <c r="P175" s="216"/>
      <c r="Q175" s="216"/>
      <c r="R175" s="216"/>
      <c r="S175" s="216"/>
      <c r="T175" s="217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123</v>
      </c>
      <c r="AU175" s="18" t="s">
        <v>78</v>
      </c>
    </row>
    <row r="176" spans="1:65" s="2" customFormat="1" ht="6.9" customHeight="1">
      <c r="A176" s="35"/>
      <c r="B176" s="48"/>
      <c r="C176" s="49"/>
      <c r="D176" s="49"/>
      <c r="E176" s="49"/>
      <c r="F176" s="49"/>
      <c r="G176" s="49"/>
      <c r="H176" s="49"/>
      <c r="I176" s="137"/>
      <c r="J176" s="49"/>
      <c r="K176" s="49"/>
      <c r="L176" s="40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algorithmName="SHA-512" hashValue="yCwW73neWq8CAobl8NLfqUDRlHMfrhYCW9dHcXU+aKI5+ycVjNde7GP6KKsQHMyR6iB1w5yISevSwQExw73s5Q==" saltValue="DOm2xxH3F+tIQVxoTILiA4tlo36Ux8myGUU2ul0wWzT6+N2hBA3bun8CwiG0I0Sk/mr+2IYb7eSuZQSrw+ubGQ==" spinCount="100000" sheet="1" objects="1" scenarios="1" formatColumns="0" formatRows="0" autoFilter="0"/>
  <autoFilter ref="C80:K175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102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2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87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" customHeight="1">
      <c r="B4" s="21"/>
      <c r="D4" s="106" t="s">
        <v>91</v>
      </c>
      <c r="I4" s="102"/>
      <c r="L4" s="21"/>
      <c r="M4" s="107" t="s">
        <v>10</v>
      </c>
      <c r="AT4" s="18" t="s">
        <v>4</v>
      </c>
    </row>
    <row r="5" spans="1:46" s="1" customFormat="1" ht="6.9" customHeight="1">
      <c r="B5" s="21"/>
      <c r="I5" s="102"/>
      <c r="L5" s="21"/>
    </row>
    <row r="6" spans="1:46" s="1" customFormat="1" ht="12" customHeight="1">
      <c r="B6" s="21"/>
      <c r="D6" s="108" t="s">
        <v>15</v>
      </c>
      <c r="I6" s="102"/>
      <c r="L6" s="21"/>
    </row>
    <row r="7" spans="1:46" s="1" customFormat="1" ht="14.4" customHeight="1">
      <c r="B7" s="21"/>
      <c r="E7" s="372" t="str">
        <f>'Rekapitulace zakázky'!K6</f>
        <v>Oprava výhybek č. 19, 23, 24, 25, 26 v žst. Borohrádek</v>
      </c>
      <c r="F7" s="373"/>
      <c r="G7" s="373"/>
      <c r="H7" s="373"/>
      <c r="I7" s="102"/>
      <c r="L7" s="21"/>
    </row>
    <row r="8" spans="1:46" s="2" customFormat="1" ht="12" customHeight="1">
      <c r="A8" s="35"/>
      <c r="B8" s="40"/>
      <c r="C8" s="35"/>
      <c r="D8" s="108" t="s">
        <v>92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74" t="s">
        <v>814</v>
      </c>
      <c r="F9" s="375"/>
      <c r="G9" s="375"/>
      <c r="H9" s="375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17</v>
      </c>
      <c r="E11" s="35"/>
      <c r="F11" s="111" t="s">
        <v>18</v>
      </c>
      <c r="G11" s="35"/>
      <c r="H11" s="35"/>
      <c r="I11" s="112" t="s">
        <v>19</v>
      </c>
      <c r="J11" s="111" t="s">
        <v>18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20</v>
      </c>
      <c r="E12" s="35"/>
      <c r="F12" s="111" t="s">
        <v>26</v>
      </c>
      <c r="G12" s="35"/>
      <c r="H12" s="35"/>
      <c r="I12" s="112" t="s">
        <v>22</v>
      </c>
      <c r="J12" s="113" t="str">
        <f>'Rekapitulace zakázky'!AN8</f>
        <v>13. 8. 2019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27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28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6" t="str">
        <f>'Rekapitulace zakázky'!E14</f>
        <v>Vyplň údaj</v>
      </c>
      <c r="F18" s="377"/>
      <c r="G18" s="377"/>
      <c r="H18" s="377"/>
      <c r="I18" s="112" t="s">
        <v>27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30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27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32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27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33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4"/>
      <c r="B27" s="115"/>
      <c r="C27" s="114"/>
      <c r="D27" s="114"/>
      <c r="E27" s="378" t="s">
        <v>18</v>
      </c>
      <c r="F27" s="378"/>
      <c r="G27" s="378"/>
      <c r="H27" s="37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109"/>
      <c r="J30" s="121">
        <f>ROUND(J81, 15)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3" t="s">
        <v>36</v>
      </c>
      <c r="J32" s="122" t="s">
        <v>38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39</v>
      </c>
      <c r="E33" s="108" t="s">
        <v>40</v>
      </c>
      <c r="F33" s="125">
        <f>ROUND((SUM(BE81:BE99)),  15)</f>
        <v>0</v>
      </c>
      <c r="G33" s="35"/>
      <c r="H33" s="35"/>
      <c r="I33" s="126">
        <v>0.21</v>
      </c>
      <c r="J33" s="125">
        <f>ROUND(((SUM(BE81:BE99))*I33),  15)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8" t="s">
        <v>41</v>
      </c>
      <c r="F34" s="125">
        <f>ROUND((SUM(BF81:BF99)),  15)</f>
        <v>0</v>
      </c>
      <c r="G34" s="35"/>
      <c r="H34" s="35"/>
      <c r="I34" s="126">
        <v>0.15</v>
      </c>
      <c r="J34" s="125">
        <f>ROUND(((SUM(BF81:BF99))*I34),  15)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8" t="s">
        <v>42</v>
      </c>
      <c r="F35" s="125">
        <f>ROUND((SUM(BG81:BG99)),  15)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8" t="s">
        <v>43</v>
      </c>
      <c r="F36" s="125">
        <f>ROUND((SUM(BH81:BH99)),  15)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8" t="s">
        <v>44</v>
      </c>
      <c r="F37" s="125">
        <f>ROUND((SUM(BI81:BI99)),  15)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15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9" t="str">
        <f>E7</f>
        <v>Oprava výhybek č. 19, 23, 24, 25, 26 v žst. Borohrádek</v>
      </c>
      <c r="F48" s="380"/>
      <c r="G48" s="380"/>
      <c r="H48" s="380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customHeight="1">
      <c r="A50" s="35"/>
      <c r="B50" s="36"/>
      <c r="C50" s="37"/>
      <c r="D50" s="37"/>
      <c r="E50" s="352" t="str">
        <f>E9</f>
        <v>SO 03 - Ukolejnění kovových konstrukcí</v>
      </c>
      <c r="F50" s="381"/>
      <c r="G50" s="381"/>
      <c r="H50" s="381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112" t="s">
        <v>22</v>
      </c>
      <c r="J52" s="60" t="str">
        <f>IF(J12="","",J12)</f>
        <v>13. 8. 2019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6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30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112" t="s">
        <v>32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95</v>
      </c>
      <c r="D57" s="142"/>
      <c r="E57" s="142"/>
      <c r="F57" s="142"/>
      <c r="G57" s="142"/>
      <c r="H57" s="142"/>
      <c r="I57" s="143"/>
      <c r="J57" s="144" t="s">
        <v>96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5" t="s">
        <v>67</v>
      </c>
      <c r="D59" s="37"/>
      <c r="E59" s="37"/>
      <c r="F59" s="37"/>
      <c r="G59" s="37"/>
      <c r="H59" s="37"/>
      <c r="I59" s="109"/>
      <c r="J59" s="78">
        <f>J81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46"/>
      <c r="C60" s="147"/>
      <c r="D60" s="148" t="s">
        <v>98</v>
      </c>
      <c r="E60" s="149"/>
      <c r="F60" s="149"/>
      <c r="G60" s="149"/>
      <c r="H60" s="149"/>
      <c r="I60" s="150"/>
      <c r="J60" s="151">
        <f>J82</f>
        <v>0</v>
      </c>
      <c r="K60" s="147"/>
      <c r="L60" s="152"/>
    </row>
    <row r="61" spans="1:47" s="10" customFormat="1" ht="19.95" customHeight="1">
      <c r="B61" s="153"/>
      <c r="C61" s="154"/>
      <c r="D61" s="155" t="s">
        <v>99</v>
      </c>
      <c r="E61" s="156"/>
      <c r="F61" s="156"/>
      <c r="G61" s="156"/>
      <c r="H61" s="156"/>
      <c r="I61" s="157"/>
      <c r="J61" s="158">
        <f>J89</f>
        <v>0</v>
      </c>
      <c r="K61" s="154"/>
      <c r="L61" s="159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109"/>
      <c r="J62" s="37"/>
      <c r="K62" s="37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" customHeight="1">
      <c r="A63" s="35"/>
      <c r="B63" s="48"/>
      <c r="C63" s="49"/>
      <c r="D63" s="49"/>
      <c r="E63" s="49"/>
      <c r="F63" s="49"/>
      <c r="G63" s="49"/>
      <c r="H63" s="49"/>
      <c r="I63" s="137"/>
      <c r="J63" s="49"/>
      <c r="K63" s="49"/>
      <c r="L63" s="110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" customHeight="1">
      <c r="A67" s="35"/>
      <c r="B67" s="50"/>
      <c r="C67" s="51"/>
      <c r="D67" s="51"/>
      <c r="E67" s="51"/>
      <c r="F67" s="51"/>
      <c r="G67" s="51"/>
      <c r="H67" s="51"/>
      <c r="I67" s="140"/>
      <c r="J67" s="51"/>
      <c r="K67" s="51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" customHeight="1">
      <c r="A68" s="35"/>
      <c r="B68" s="36"/>
      <c r="C68" s="24" t="s">
        <v>100</v>
      </c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" customHeight="1">
      <c r="A69" s="35"/>
      <c r="B69" s="36"/>
      <c r="C69" s="37"/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15</v>
      </c>
      <c r="D70" s="37"/>
      <c r="E70" s="37"/>
      <c r="F70" s="37"/>
      <c r="G70" s="37"/>
      <c r="H70" s="37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4.4" customHeight="1">
      <c r="A71" s="35"/>
      <c r="B71" s="36"/>
      <c r="C71" s="37"/>
      <c r="D71" s="37"/>
      <c r="E71" s="379" t="str">
        <f>E7</f>
        <v>Oprava výhybek č. 19, 23, 24, 25, 26 v žst. Borohrádek</v>
      </c>
      <c r="F71" s="380"/>
      <c r="G71" s="380"/>
      <c r="H71" s="380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92</v>
      </c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4.4" customHeight="1">
      <c r="A73" s="35"/>
      <c r="B73" s="36"/>
      <c r="C73" s="37"/>
      <c r="D73" s="37"/>
      <c r="E73" s="352" t="str">
        <f>E9</f>
        <v>SO 03 - Ukolejnění kovových konstrukcí</v>
      </c>
      <c r="F73" s="381"/>
      <c r="G73" s="381"/>
      <c r="H73" s="381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20</v>
      </c>
      <c r="D75" s="37"/>
      <c r="E75" s="37"/>
      <c r="F75" s="28" t="str">
        <f>F12</f>
        <v xml:space="preserve"> </v>
      </c>
      <c r="G75" s="37"/>
      <c r="H75" s="37"/>
      <c r="I75" s="112" t="s">
        <v>22</v>
      </c>
      <c r="J75" s="60" t="str">
        <f>IF(J12="","",J12)</f>
        <v>13. 8. 2019</v>
      </c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6" customHeight="1">
      <c r="A77" s="35"/>
      <c r="B77" s="36"/>
      <c r="C77" s="30" t="s">
        <v>24</v>
      </c>
      <c r="D77" s="37"/>
      <c r="E77" s="37"/>
      <c r="F77" s="28" t="str">
        <f>E15</f>
        <v xml:space="preserve"> </v>
      </c>
      <c r="G77" s="37"/>
      <c r="H77" s="37"/>
      <c r="I77" s="112" t="s">
        <v>30</v>
      </c>
      <c r="J77" s="33" t="str">
        <f>E21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6" customHeight="1">
      <c r="A78" s="35"/>
      <c r="B78" s="36"/>
      <c r="C78" s="30" t="s">
        <v>28</v>
      </c>
      <c r="D78" s="37"/>
      <c r="E78" s="37"/>
      <c r="F78" s="28" t="str">
        <f>IF(E18="","",E18)</f>
        <v>Vyplň údaj</v>
      </c>
      <c r="G78" s="37"/>
      <c r="H78" s="37"/>
      <c r="I78" s="112" t="s">
        <v>32</v>
      </c>
      <c r="J78" s="33" t="str">
        <f>E24</f>
        <v xml:space="preserve"> 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60"/>
      <c r="B80" s="161"/>
      <c r="C80" s="162" t="s">
        <v>101</v>
      </c>
      <c r="D80" s="163" t="s">
        <v>54</v>
      </c>
      <c r="E80" s="163" t="s">
        <v>50</v>
      </c>
      <c r="F80" s="163" t="s">
        <v>51</v>
      </c>
      <c r="G80" s="163" t="s">
        <v>102</v>
      </c>
      <c r="H80" s="163" t="s">
        <v>103</v>
      </c>
      <c r="I80" s="164" t="s">
        <v>104</v>
      </c>
      <c r="J80" s="163" t="s">
        <v>96</v>
      </c>
      <c r="K80" s="165" t="s">
        <v>105</v>
      </c>
      <c r="L80" s="166"/>
      <c r="M80" s="69" t="s">
        <v>18</v>
      </c>
      <c r="N80" s="70" t="s">
        <v>39</v>
      </c>
      <c r="O80" s="70" t="s">
        <v>106</v>
      </c>
      <c r="P80" s="70" t="s">
        <v>107</v>
      </c>
      <c r="Q80" s="70" t="s">
        <v>108</v>
      </c>
      <c r="R80" s="70" t="s">
        <v>109</v>
      </c>
      <c r="S80" s="70" t="s">
        <v>110</v>
      </c>
      <c r="T80" s="71" t="s">
        <v>111</v>
      </c>
      <c r="U80" s="160"/>
      <c r="V80" s="160"/>
      <c r="W80" s="160"/>
      <c r="X80" s="160"/>
      <c r="Y80" s="160"/>
      <c r="Z80" s="160"/>
      <c r="AA80" s="160"/>
      <c r="AB80" s="160"/>
      <c r="AC80" s="160"/>
      <c r="AD80" s="160"/>
      <c r="AE80" s="160"/>
    </row>
    <row r="81" spans="1:65" s="2" customFormat="1" ht="22.8" customHeight="1">
      <c r="A81" s="35"/>
      <c r="B81" s="36"/>
      <c r="C81" s="76" t="s">
        <v>112</v>
      </c>
      <c r="D81" s="37"/>
      <c r="E81" s="37"/>
      <c r="F81" s="37"/>
      <c r="G81" s="37"/>
      <c r="H81" s="37"/>
      <c r="I81" s="109"/>
      <c r="J81" s="167">
        <f>BK81</f>
        <v>0</v>
      </c>
      <c r="K81" s="37"/>
      <c r="L81" s="40"/>
      <c r="M81" s="72"/>
      <c r="N81" s="168"/>
      <c r="O81" s="73"/>
      <c r="P81" s="169">
        <f>P82</f>
        <v>0</v>
      </c>
      <c r="Q81" s="73"/>
      <c r="R81" s="169">
        <f>R82</f>
        <v>0</v>
      </c>
      <c r="S81" s="73"/>
      <c r="T81" s="170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68</v>
      </c>
      <c r="AU81" s="18" t="s">
        <v>97</v>
      </c>
      <c r="BK81" s="171">
        <f>BK82</f>
        <v>0</v>
      </c>
    </row>
    <row r="82" spans="1:65" s="12" customFormat="1" ht="25.95" customHeight="1">
      <c r="B82" s="172"/>
      <c r="C82" s="173"/>
      <c r="D82" s="174" t="s">
        <v>68</v>
      </c>
      <c r="E82" s="175" t="s">
        <v>113</v>
      </c>
      <c r="F82" s="175" t="s">
        <v>114</v>
      </c>
      <c r="G82" s="173"/>
      <c r="H82" s="173"/>
      <c r="I82" s="176"/>
      <c r="J82" s="177">
        <f>BK82</f>
        <v>0</v>
      </c>
      <c r="K82" s="173"/>
      <c r="L82" s="178"/>
      <c r="M82" s="179"/>
      <c r="N82" s="180"/>
      <c r="O82" s="180"/>
      <c r="P82" s="181">
        <f>P83+SUM(P84:P89)</f>
        <v>0</v>
      </c>
      <c r="Q82" s="180"/>
      <c r="R82" s="181">
        <f>R83+SUM(R84:R89)</f>
        <v>0</v>
      </c>
      <c r="S82" s="180"/>
      <c r="T82" s="182">
        <f>T83+SUM(T84:T89)</f>
        <v>0</v>
      </c>
      <c r="AR82" s="183" t="s">
        <v>76</v>
      </c>
      <c r="AT82" s="184" t="s">
        <v>68</v>
      </c>
      <c r="AU82" s="184" t="s">
        <v>6</v>
      </c>
      <c r="AY82" s="183" t="s">
        <v>115</v>
      </c>
      <c r="BK82" s="185">
        <f>BK83+SUM(BK84:BK89)</f>
        <v>0</v>
      </c>
    </row>
    <row r="83" spans="1:65" s="2" customFormat="1" ht="21.6" customHeight="1">
      <c r="A83" s="35"/>
      <c r="B83" s="36"/>
      <c r="C83" s="186" t="s">
        <v>76</v>
      </c>
      <c r="D83" s="186" t="s">
        <v>116</v>
      </c>
      <c r="E83" s="187" t="s">
        <v>815</v>
      </c>
      <c r="F83" s="188" t="s">
        <v>816</v>
      </c>
      <c r="G83" s="189" t="s">
        <v>119</v>
      </c>
      <c r="H83" s="190">
        <v>36</v>
      </c>
      <c r="I83" s="191"/>
      <c r="J83" s="190">
        <f>ROUND(I83*H83,15)</f>
        <v>0</v>
      </c>
      <c r="K83" s="188" t="s">
        <v>120</v>
      </c>
      <c r="L83" s="192"/>
      <c r="M83" s="193" t="s">
        <v>18</v>
      </c>
      <c r="N83" s="194" t="s">
        <v>40</v>
      </c>
      <c r="O83" s="65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121</v>
      </c>
      <c r="AT83" s="197" t="s">
        <v>116</v>
      </c>
      <c r="AU83" s="197" t="s">
        <v>76</v>
      </c>
      <c r="AY83" s="18" t="s">
        <v>115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8" t="s">
        <v>76</v>
      </c>
      <c r="BK83" s="199">
        <f>ROUND(I83*H83,15)</f>
        <v>0</v>
      </c>
      <c r="BL83" s="18" t="s">
        <v>122</v>
      </c>
      <c r="BM83" s="197" t="s">
        <v>78</v>
      </c>
    </row>
    <row r="84" spans="1:65" s="2" customFormat="1" ht="19.2">
      <c r="A84" s="35"/>
      <c r="B84" s="36"/>
      <c r="C84" s="37"/>
      <c r="D84" s="200" t="s">
        <v>123</v>
      </c>
      <c r="E84" s="37"/>
      <c r="F84" s="201" t="s">
        <v>816</v>
      </c>
      <c r="G84" s="37"/>
      <c r="H84" s="37"/>
      <c r="I84" s="109"/>
      <c r="J84" s="37"/>
      <c r="K84" s="37"/>
      <c r="L84" s="40"/>
      <c r="M84" s="202"/>
      <c r="N84" s="203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123</v>
      </c>
      <c r="AU84" s="18" t="s">
        <v>76</v>
      </c>
    </row>
    <row r="85" spans="1:65" s="2" customFormat="1" ht="21.6" customHeight="1">
      <c r="A85" s="35"/>
      <c r="B85" s="36"/>
      <c r="C85" s="186" t="s">
        <v>78</v>
      </c>
      <c r="D85" s="186" t="s">
        <v>116</v>
      </c>
      <c r="E85" s="187" t="s">
        <v>817</v>
      </c>
      <c r="F85" s="188" t="s">
        <v>818</v>
      </c>
      <c r="G85" s="189" t="s">
        <v>119</v>
      </c>
      <c r="H85" s="190">
        <v>1</v>
      </c>
      <c r="I85" s="191"/>
      <c r="J85" s="190">
        <f>ROUND(I85*H85,15)</f>
        <v>0</v>
      </c>
      <c r="K85" s="188" t="s">
        <v>120</v>
      </c>
      <c r="L85" s="192"/>
      <c r="M85" s="193" t="s">
        <v>18</v>
      </c>
      <c r="N85" s="194" t="s">
        <v>40</v>
      </c>
      <c r="O85" s="65"/>
      <c r="P85" s="195">
        <f>O85*H85</f>
        <v>0</v>
      </c>
      <c r="Q85" s="195">
        <v>0</v>
      </c>
      <c r="R85" s="195">
        <f>Q85*H85</f>
        <v>0</v>
      </c>
      <c r="S85" s="195">
        <v>0</v>
      </c>
      <c r="T85" s="19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97" t="s">
        <v>121</v>
      </c>
      <c r="AT85" s="197" t="s">
        <v>116</v>
      </c>
      <c r="AU85" s="197" t="s">
        <v>76</v>
      </c>
      <c r="AY85" s="18" t="s">
        <v>115</v>
      </c>
      <c r="BE85" s="198">
        <f>IF(N85="základní",J85,0)</f>
        <v>0</v>
      </c>
      <c r="BF85" s="198">
        <f>IF(N85="snížená",J85,0)</f>
        <v>0</v>
      </c>
      <c r="BG85" s="198">
        <f>IF(N85="zákl. přenesená",J85,0)</f>
        <v>0</v>
      </c>
      <c r="BH85" s="198">
        <f>IF(N85="sníž. přenesená",J85,0)</f>
        <v>0</v>
      </c>
      <c r="BI85" s="198">
        <f>IF(N85="nulová",J85,0)</f>
        <v>0</v>
      </c>
      <c r="BJ85" s="18" t="s">
        <v>76</v>
      </c>
      <c r="BK85" s="199">
        <f>ROUND(I85*H85,15)</f>
        <v>0</v>
      </c>
      <c r="BL85" s="18" t="s">
        <v>122</v>
      </c>
      <c r="BM85" s="197" t="s">
        <v>122</v>
      </c>
    </row>
    <row r="86" spans="1:65" s="2" customFormat="1" ht="19.2">
      <c r="A86" s="35"/>
      <c r="B86" s="36"/>
      <c r="C86" s="37"/>
      <c r="D86" s="200" t="s">
        <v>123</v>
      </c>
      <c r="E86" s="37"/>
      <c r="F86" s="201" t="s">
        <v>818</v>
      </c>
      <c r="G86" s="37"/>
      <c r="H86" s="37"/>
      <c r="I86" s="109"/>
      <c r="J86" s="37"/>
      <c r="K86" s="37"/>
      <c r="L86" s="40"/>
      <c r="M86" s="202"/>
      <c r="N86" s="203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123</v>
      </c>
      <c r="AU86" s="18" t="s">
        <v>76</v>
      </c>
    </row>
    <row r="87" spans="1:65" s="2" customFormat="1" ht="21.6" customHeight="1">
      <c r="A87" s="35"/>
      <c r="B87" s="36"/>
      <c r="C87" s="186" t="s">
        <v>127</v>
      </c>
      <c r="D87" s="186" t="s">
        <v>116</v>
      </c>
      <c r="E87" s="187" t="s">
        <v>819</v>
      </c>
      <c r="F87" s="188" t="s">
        <v>820</v>
      </c>
      <c r="G87" s="189" t="s">
        <v>119</v>
      </c>
      <c r="H87" s="190">
        <v>1</v>
      </c>
      <c r="I87" s="191"/>
      <c r="J87" s="190">
        <f>ROUND(I87*H87,15)</f>
        <v>0</v>
      </c>
      <c r="K87" s="188" t="s">
        <v>120</v>
      </c>
      <c r="L87" s="192"/>
      <c r="M87" s="193" t="s">
        <v>18</v>
      </c>
      <c r="N87" s="194" t="s">
        <v>40</v>
      </c>
      <c r="O87" s="65"/>
      <c r="P87" s="195">
        <f>O87*H87</f>
        <v>0</v>
      </c>
      <c r="Q87" s="195">
        <v>0</v>
      </c>
      <c r="R87" s="195">
        <f>Q87*H87</f>
        <v>0</v>
      </c>
      <c r="S87" s="195">
        <v>0</v>
      </c>
      <c r="T87" s="19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7" t="s">
        <v>121</v>
      </c>
      <c r="AT87" s="197" t="s">
        <v>116</v>
      </c>
      <c r="AU87" s="197" t="s">
        <v>76</v>
      </c>
      <c r="AY87" s="18" t="s">
        <v>115</v>
      </c>
      <c r="BE87" s="198">
        <f>IF(N87="základní",J87,0)</f>
        <v>0</v>
      </c>
      <c r="BF87" s="198">
        <f>IF(N87="snížená",J87,0)</f>
        <v>0</v>
      </c>
      <c r="BG87" s="198">
        <f>IF(N87="zákl. přenesená",J87,0)</f>
        <v>0</v>
      </c>
      <c r="BH87" s="198">
        <f>IF(N87="sníž. přenesená",J87,0)</f>
        <v>0</v>
      </c>
      <c r="BI87" s="198">
        <f>IF(N87="nulová",J87,0)</f>
        <v>0</v>
      </c>
      <c r="BJ87" s="18" t="s">
        <v>76</v>
      </c>
      <c r="BK87" s="199">
        <f>ROUND(I87*H87,15)</f>
        <v>0</v>
      </c>
      <c r="BL87" s="18" t="s">
        <v>122</v>
      </c>
      <c r="BM87" s="197" t="s">
        <v>130</v>
      </c>
    </row>
    <row r="88" spans="1:65" s="2" customFormat="1" ht="10.199999999999999">
      <c r="A88" s="35"/>
      <c r="B88" s="36"/>
      <c r="C88" s="37"/>
      <c r="D88" s="200" t="s">
        <v>123</v>
      </c>
      <c r="E88" s="37"/>
      <c r="F88" s="201" t="s">
        <v>820</v>
      </c>
      <c r="G88" s="37"/>
      <c r="H88" s="37"/>
      <c r="I88" s="109"/>
      <c r="J88" s="37"/>
      <c r="K88" s="37"/>
      <c r="L88" s="40"/>
      <c r="M88" s="202"/>
      <c r="N88" s="203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123</v>
      </c>
      <c r="AU88" s="18" t="s">
        <v>76</v>
      </c>
    </row>
    <row r="89" spans="1:65" s="12" customFormat="1" ht="22.8" customHeight="1">
      <c r="B89" s="172"/>
      <c r="C89" s="173"/>
      <c r="D89" s="174" t="s">
        <v>68</v>
      </c>
      <c r="E89" s="204" t="s">
        <v>191</v>
      </c>
      <c r="F89" s="204" t="s">
        <v>192</v>
      </c>
      <c r="G89" s="173"/>
      <c r="H89" s="173"/>
      <c r="I89" s="176"/>
      <c r="J89" s="205">
        <f>BK89</f>
        <v>0</v>
      </c>
      <c r="K89" s="173"/>
      <c r="L89" s="178"/>
      <c r="M89" s="179"/>
      <c r="N89" s="180"/>
      <c r="O89" s="180"/>
      <c r="P89" s="181">
        <f>SUM(P90:P99)</f>
        <v>0</v>
      </c>
      <c r="Q89" s="180"/>
      <c r="R89" s="181">
        <f>SUM(R90:R99)</f>
        <v>0</v>
      </c>
      <c r="S89" s="180"/>
      <c r="T89" s="182">
        <f>SUM(T90:T99)</f>
        <v>0</v>
      </c>
      <c r="AR89" s="183" t="s">
        <v>76</v>
      </c>
      <c r="AT89" s="184" t="s">
        <v>68</v>
      </c>
      <c r="AU89" s="184" t="s">
        <v>76</v>
      </c>
      <c r="AY89" s="183" t="s">
        <v>115</v>
      </c>
      <c r="BK89" s="185">
        <f>SUM(BK90:BK99)</f>
        <v>0</v>
      </c>
    </row>
    <row r="90" spans="1:65" s="2" customFormat="1" ht="21.6" customHeight="1">
      <c r="A90" s="35"/>
      <c r="B90" s="36"/>
      <c r="C90" s="206" t="s">
        <v>122</v>
      </c>
      <c r="D90" s="206" t="s">
        <v>193</v>
      </c>
      <c r="E90" s="207" t="s">
        <v>821</v>
      </c>
      <c r="F90" s="208" t="s">
        <v>822</v>
      </c>
      <c r="G90" s="209" t="s">
        <v>119</v>
      </c>
      <c r="H90" s="210">
        <v>36</v>
      </c>
      <c r="I90" s="211"/>
      <c r="J90" s="210">
        <f>ROUND(I90*H90,15)</f>
        <v>0</v>
      </c>
      <c r="K90" s="208" t="s">
        <v>120</v>
      </c>
      <c r="L90" s="40"/>
      <c r="M90" s="212" t="s">
        <v>18</v>
      </c>
      <c r="N90" s="213" t="s">
        <v>40</v>
      </c>
      <c r="O90" s="6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7" t="s">
        <v>122</v>
      </c>
      <c r="AT90" s="197" t="s">
        <v>193</v>
      </c>
      <c r="AU90" s="197" t="s">
        <v>78</v>
      </c>
      <c r="AY90" s="18" t="s">
        <v>115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76</v>
      </c>
      <c r="BK90" s="199">
        <f>ROUND(I90*H90,15)</f>
        <v>0</v>
      </c>
      <c r="BL90" s="18" t="s">
        <v>122</v>
      </c>
      <c r="BM90" s="197" t="s">
        <v>121</v>
      </c>
    </row>
    <row r="91" spans="1:65" s="2" customFormat="1" ht="19.2">
      <c r="A91" s="35"/>
      <c r="B91" s="36"/>
      <c r="C91" s="37"/>
      <c r="D91" s="200" t="s">
        <v>123</v>
      </c>
      <c r="E91" s="37"/>
      <c r="F91" s="201" t="s">
        <v>822</v>
      </c>
      <c r="G91" s="37"/>
      <c r="H91" s="37"/>
      <c r="I91" s="109"/>
      <c r="J91" s="37"/>
      <c r="K91" s="37"/>
      <c r="L91" s="40"/>
      <c r="M91" s="202"/>
      <c r="N91" s="203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123</v>
      </c>
      <c r="AU91" s="18" t="s">
        <v>78</v>
      </c>
    </row>
    <row r="92" spans="1:65" s="2" customFormat="1" ht="64.8" customHeight="1">
      <c r="A92" s="35"/>
      <c r="B92" s="36"/>
      <c r="C92" s="206" t="s">
        <v>133</v>
      </c>
      <c r="D92" s="206" t="s">
        <v>193</v>
      </c>
      <c r="E92" s="207" t="s">
        <v>823</v>
      </c>
      <c r="F92" s="208" t="s">
        <v>824</v>
      </c>
      <c r="G92" s="209" t="s">
        <v>119</v>
      </c>
      <c r="H92" s="210">
        <v>1</v>
      </c>
      <c r="I92" s="211"/>
      <c r="J92" s="210">
        <f>ROUND(I92*H92,15)</f>
        <v>0</v>
      </c>
      <c r="K92" s="208" t="s">
        <v>120</v>
      </c>
      <c r="L92" s="40"/>
      <c r="M92" s="212" t="s">
        <v>18</v>
      </c>
      <c r="N92" s="213" t="s">
        <v>40</v>
      </c>
      <c r="O92" s="65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7" t="s">
        <v>122</v>
      </c>
      <c r="AT92" s="197" t="s">
        <v>193</v>
      </c>
      <c r="AU92" s="197" t="s">
        <v>78</v>
      </c>
      <c r="AY92" s="18" t="s">
        <v>115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8" t="s">
        <v>76</v>
      </c>
      <c r="BK92" s="199">
        <f>ROUND(I92*H92,15)</f>
        <v>0</v>
      </c>
      <c r="BL92" s="18" t="s">
        <v>122</v>
      </c>
      <c r="BM92" s="197" t="s">
        <v>136</v>
      </c>
    </row>
    <row r="93" spans="1:65" s="2" customFormat="1" ht="48">
      <c r="A93" s="35"/>
      <c r="B93" s="36"/>
      <c r="C93" s="37"/>
      <c r="D93" s="200" t="s">
        <v>123</v>
      </c>
      <c r="E93" s="37"/>
      <c r="F93" s="201" t="s">
        <v>824</v>
      </c>
      <c r="G93" s="37"/>
      <c r="H93" s="37"/>
      <c r="I93" s="109"/>
      <c r="J93" s="37"/>
      <c r="K93" s="37"/>
      <c r="L93" s="40"/>
      <c r="M93" s="202"/>
      <c r="N93" s="203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123</v>
      </c>
      <c r="AU93" s="18" t="s">
        <v>78</v>
      </c>
    </row>
    <row r="94" spans="1:65" s="2" customFormat="1" ht="21.6" customHeight="1">
      <c r="A94" s="35"/>
      <c r="B94" s="36"/>
      <c r="C94" s="206" t="s">
        <v>130</v>
      </c>
      <c r="D94" s="206" t="s">
        <v>193</v>
      </c>
      <c r="E94" s="207" t="s">
        <v>825</v>
      </c>
      <c r="F94" s="208" t="s">
        <v>826</v>
      </c>
      <c r="G94" s="209" t="s">
        <v>119</v>
      </c>
      <c r="H94" s="210">
        <v>8</v>
      </c>
      <c r="I94" s="211"/>
      <c r="J94" s="210">
        <f>ROUND(I94*H94,15)</f>
        <v>0</v>
      </c>
      <c r="K94" s="208" t="s">
        <v>120</v>
      </c>
      <c r="L94" s="40"/>
      <c r="M94" s="212" t="s">
        <v>18</v>
      </c>
      <c r="N94" s="213" t="s">
        <v>40</v>
      </c>
      <c r="O94" s="6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7" t="s">
        <v>122</v>
      </c>
      <c r="AT94" s="197" t="s">
        <v>193</v>
      </c>
      <c r="AU94" s="197" t="s">
        <v>78</v>
      </c>
      <c r="AY94" s="18" t="s">
        <v>115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76</v>
      </c>
      <c r="BK94" s="199">
        <f>ROUND(I94*H94,15)</f>
        <v>0</v>
      </c>
      <c r="BL94" s="18" t="s">
        <v>122</v>
      </c>
      <c r="BM94" s="197" t="s">
        <v>139</v>
      </c>
    </row>
    <row r="95" spans="1:65" s="2" customFormat="1" ht="19.2">
      <c r="A95" s="35"/>
      <c r="B95" s="36"/>
      <c r="C95" s="37"/>
      <c r="D95" s="200" t="s">
        <v>123</v>
      </c>
      <c r="E95" s="37"/>
      <c r="F95" s="201" t="s">
        <v>826</v>
      </c>
      <c r="G95" s="37"/>
      <c r="H95" s="37"/>
      <c r="I95" s="109"/>
      <c r="J95" s="37"/>
      <c r="K95" s="37"/>
      <c r="L95" s="40"/>
      <c r="M95" s="202"/>
      <c r="N95" s="20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123</v>
      </c>
      <c r="AU95" s="18" t="s">
        <v>78</v>
      </c>
    </row>
    <row r="96" spans="1:65" s="2" customFormat="1" ht="64.8" customHeight="1">
      <c r="A96" s="35"/>
      <c r="B96" s="36"/>
      <c r="C96" s="206" t="s">
        <v>140</v>
      </c>
      <c r="D96" s="206" t="s">
        <v>193</v>
      </c>
      <c r="E96" s="207" t="s">
        <v>827</v>
      </c>
      <c r="F96" s="208" t="s">
        <v>828</v>
      </c>
      <c r="G96" s="209" t="s">
        <v>119</v>
      </c>
      <c r="H96" s="210">
        <v>1</v>
      </c>
      <c r="I96" s="211"/>
      <c r="J96" s="210">
        <f>ROUND(I96*H96,15)</f>
        <v>0</v>
      </c>
      <c r="K96" s="208" t="s">
        <v>120</v>
      </c>
      <c r="L96" s="40"/>
      <c r="M96" s="212" t="s">
        <v>18</v>
      </c>
      <c r="N96" s="213" t="s">
        <v>40</v>
      </c>
      <c r="O96" s="65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7" t="s">
        <v>122</v>
      </c>
      <c r="AT96" s="197" t="s">
        <v>193</v>
      </c>
      <c r="AU96" s="197" t="s">
        <v>78</v>
      </c>
      <c r="AY96" s="18" t="s">
        <v>115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8" t="s">
        <v>76</v>
      </c>
      <c r="BK96" s="199">
        <f>ROUND(I96*H96,15)</f>
        <v>0</v>
      </c>
      <c r="BL96" s="18" t="s">
        <v>122</v>
      </c>
      <c r="BM96" s="197" t="s">
        <v>143</v>
      </c>
    </row>
    <row r="97" spans="1:65" s="2" customFormat="1" ht="76.8">
      <c r="A97" s="35"/>
      <c r="B97" s="36"/>
      <c r="C97" s="37"/>
      <c r="D97" s="200" t="s">
        <v>123</v>
      </c>
      <c r="E97" s="37"/>
      <c r="F97" s="201" t="s">
        <v>829</v>
      </c>
      <c r="G97" s="37"/>
      <c r="H97" s="37"/>
      <c r="I97" s="109"/>
      <c r="J97" s="37"/>
      <c r="K97" s="37"/>
      <c r="L97" s="40"/>
      <c r="M97" s="202"/>
      <c r="N97" s="203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123</v>
      </c>
      <c r="AU97" s="18" t="s">
        <v>78</v>
      </c>
    </row>
    <row r="98" spans="1:65" s="2" customFormat="1" ht="43.2" customHeight="1">
      <c r="A98" s="35"/>
      <c r="B98" s="36"/>
      <c r="C98" s="206" t="s">
        <v>121</v>
      </c>
      <c r="D98" s="206" t="s">
        <v>193</v>
      </c>
      <c r="E98" s="207" t="s">
        <v>311</v>
      </c>
      <c r="F98" s="208" t="s">
        <v>811</v>
      </c>
      <c r="G98" s="209" t="s">
        <v>830</v>
      </c>
      <c r="H98" s="210">
        <v>48</v>
      </c>
      <c r="I98" s="211"/>
      <c r="J98" s="210">
        <f>ROUND(I98*H98,15)</f>
        <v>0</v>
      </c>
      <c r="K98" s="208" t="s">
        <v>120</v>
      </c>
      <c r="L98" s="40"/>
      <c r="M98" s="212" t="s">
        <v>18</v>
      </c>
      <c r="N98" s="213" t="s">
        <v>40</v>
      </c>
      <c r="O98" s="65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7" t="s">
        <v>122</v>
      </c>
      <c r="AT98" s="197" t="s">
        <v>193</v>
      </c>
      <c r="AU98" s="197" t="s">
        <v>78</v>
      </c>
      <c r="AY98" s="18" t="s">
        <v>115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8" t="s">
        <v>76</v>
      </c>
      <c r="BK98" s="199">
        <f>ROUND(I98*H98,15)</f>
        <v>0</v>
      </c>
      <c r="BL98" s="18" t="s">
        <v>122</v>
      </c>
      <c r="BM98" s="197" t="s">
        <v>146</v>
      </c>
    </row>
    <row r="99" spans="1:65" s="2" customFormat="1" ht="38.4">
      <c r="A99" s="35"/>
      <c r="B99" s="36"/>
      <c r="C99" s="37"/>
      <c r="D99" s="200" t="s">
        <v>123</v>
      </c>
      <c r="E99" s="37"/>
      <c r="F99" s="201" t="s">
        <v>811</v>
      </c>
      <c r="G99" s="37"/>
      <c r="H99" s="37"/>
      <c r="I99" s="109"/>
      <c r="J99" s="37"/>
      <c r="K99" s="37"/>
      <c r="L99" s="40"/>
      <c r="M99" s="214"/>
      <c r="N99" s="215"/>
      <c r="O99" s="216"/>
      <c r="P99" s="216"/>
      <c r="Q99" s="216"/>
      <c r="R99" s="216"/>
      <c r="S99" s="216"/>
      <c r="T99" s="217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123</v>
      </c>
      <c r="AU99" s="18" t="s">
        <v>78</v>
      </c>
    </row>
    <row r="100" spans="1:65" s="2" customFormat="1" ht="6.9" customHeight="1">
      <c r="A100" s="35"/>
      <c r="B100" s="48"/>
      <c r="C100" s="49"/>
      <c r="D100" s="49"/>
      <c r="E100" s="49"/>
      <c r="F100" s="49"/>
      <c r="G100" s="49"/>
      <c r="H100" s="49"/>
      <c r="I100" s="137"/>
      <c r="J100" s="49"/>
      <c r="K100" s="49"/>
      <c r="L100" s="40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algorithmName="SHA-512" hashValue="YgLEJPn/nca1vv6N3f4nJS6afNkK1sft01lOiUZY+BtLbkoHDI+DGMpTNtph4w7ju/6Zsz8xb2TMLUZeseVw4w==" saltValue="X/TVZRo9LV1XgdWwiRs7in1oXlfJcbU07ewTfONk2sqUdrPUr/vFujA0bBtKCxWxMMJGViMOIrRtEc3NluwRyQ==" spinCount="100000" sheet="1" objects="1" scenarios="1" formatColumns="0" formatRows="0" autoFilter="0"/>
  <autoFilter ref="C80:K9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3.8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43.5703125" style="1" customWidth="1"/>
    <col min="7" max="7" width="6" style="1" customWidth="1"/>
    <col min="8" max="8" width="9.85546875" style="1" customWidth="1"/>
    <col min="9" max="9" width="17.28515625" style="102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2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8" t="s">
        <v>90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" customHeight="1">
      <c r="B4" s="21"/>
      <c r="D4" s="106" t="s">
        <v>91</v>
      </c>
      <c r="I4" s="102"/>
      <c r="L4" s="21"/>
      <c r="M4" s="107" t="s">
        <v>10</v>
      </c>
      <c r="AT4" s="18" t="s">
        <v>4</v>
      </c>
    </row>
    <row r="5" spans="1:46" s="1" customFormat="1" ht="6.9" customHeight="1">
      <c r="B5" s="21"/>
      <c r="I5" s="102"/>
      <c r="L5" s="21"/>
    </row>
    <row r="6" spans="1:46" s="1" customFormat="1" ht="12" customHeight="1">
      <c r="B6" s="21"/>
      <c r="D6" s="108" t="s">
        <v>15</v>
      </c>
      <c r="I6" s="102"/>
      <c r="L6" s="21"/>
    </row>
    <row r="7" spans="1:46" s="1" customFormat="1" ht="14.4" customHeight="1">
      <c r="B7" s="21"/>
      <c r="E7" s="372" t="str">
        <f>'Rekapitulace zakázky'!K6</f>
        <v>Oprava výhybek č. 19, 23, 24, 25, 26 v žst. Borohrádek</v>
      </c>
      <c r="F7" s="373"/>
      <c r="G7" s="373"/>
      <c r="H7" s="373"/>
      <c r="I7" s="102"/>
      <c r="L7" s="21"/>
    </row>
    <row r="8" spans="1:46" s="2" customFormat="1" ht="12" customHeight="1">
      <c r="A8" s="35"/>
      <c r="B8" s="40"/>
      <c r="C8" s="35"/>
      <c r="D8" s="108" t="s">
        <v>92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4.4" customHeight="1">
      <c r="A9" s="35"/>
      <c r="B9" s="40"/>
      <c r="C9" s="35"/>
      <c r="D9" s="35"/>
      <c r="E9" s="374" t="s">
        <v>831</v>
      </c>
      <c r="F9" s="375"/>
      <c r="G9" s="375"/>
      <c r="H9" s="375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17</v>
      </c>
      <c r="E11" s="35"/>
      <c r="F11" s="111" t="s">
        <v>18</v>
      </c>
      <c r="G11" s="35"/>
      <c r="H11" s="35"/>
      <c r="I11" s="112" t="s">
        <v>19</v>
      </c>
      <c r="J11" s="111" t="s">
        <v>18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20</v>
      </c>
      <c r="E12" s="35"/>
      <c r="F12" s="111" t="s">
        <v>26</v>
      </c>
      <c r="G12" s="35"/>
      <c r="H12" s="35"/>
      <c r="I12" s="112" t="s">
        <v>22</v>
      </c>
      <c r="J12" s="113" t="str">
        <f>'Rekapitulace zakázky'!AN8</f>
        <v>13. 8. 2019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27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28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6" t="str">
        <f>'Rekapitulace zakázky'!E14</f>
        <v>Vyplň údaj</v>
      </c>
      <c r="F18" s="377"/>
      <c r="G18" s="377"/>
      <c r="H18" s="377"/>
      <c r="I18" s="112" t="s">
        <v>27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30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27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32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27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33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4.4" customHeight="1">
      <c r="A27" s="114"/>
      <c r="B27" s="115"/>
      <c r="C27" s="114"/>
      <c r="D27" s="114"/>
      <c r="E27" s="378" t="s">
        <v>18</v>
      </c>
      <c r="F27" s="378"/>
      <c r="G27" s="378"/>
      <c r="H27" s="378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35</v>
      </c>
      <c r="E30" s="35"/>
      <c r="F30" s="35"/>
      <c r="G30" s="35"/>
      <c r="H30" s="35"/>
      <c r="I30" s="109"/>
      <c r="J30" s="121">
        <f>ROUND(J80, 15)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37</v>
      </c>
      <c r="G32" s="35"/>
      <c r="H32" s="35"/>
      <c r="I32" s="123" t="s">
        <v>36</v>
      </c>
      <c r="J32" s="122" t="s">
        <v>38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39</v>
      </c>
      <c r="E33" s="108" t="s">
        <v>40</v>
      </c>
      <c r="F33" s="125">
        <f>ROUND((SUM(BE80:BE97)),  15)</f>
        <v>0</v>
      </c>
      <c r="G33" s="35"/>
      <c r="H33" s="35"/>
      <c r="I33" s="126">
        <v>0.21</v>
      </c>
      <c r="J33" s="125">
        <f>ROUND(((SUM(BE80:BE97))*I33),  15)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08" t="s">
        <v>41</v>
      </c>
      <c r="F34" s="125">
        <f>ROUND((SUM(BF80:BF97)),  15)</f>
        <v>0</v>
      </c>
      <c r="G34" s="35"/>
      <c r="H34" s="35"/>
      <c r="I34" s="126">
        <v>0.15</v>
      </c>
      <c r="J34" s="125">
        <f>ROUND(((SUM(BF80:BF97))*I34),  15)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08" t="s">
        <v>42</v>
      </c>
      <c r="F35" s="125">
        <f>ROUND((SUM(BG80:BG97)),  15)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08" t="s">
        <v>43</v>
      </c>
      <c r="F36" s="125">
        <f>ROUND((SUM(BH80:BH97)),  15)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08" t="s">
        <v>44</v>
      </c>
      <c r="F37" s="125">
        <f>ROUND((SUM(BI80:BI97)),  15)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45</v>
      </c>
      <c r="E39" s="129"/>
      <c r="F39" s="129"/>
      <c r="G39" s="130" t="s">
        <v>46</v>
      </c>
      <c r="H39" s="131" t="s">
        <v>47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94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15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4.4" customHeight="1">
      <c r="A48" s="35"/>
      <c r="B48" s="36"/>
      <c r="C48" s="37"/>
      <c r="D48" s="37"/>
      <c r="E48" s="379" t="str">
        <f>E7</f>
        <v>Oprava výhybek č. 19, 23, 24, 25, 26 v žst. Borohrádek</v>
      </c>
      <c r="F48" s="380"/>
      <c r="G48" s="380"/>
      <c r="H48" s="380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92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4.4" customHeight="1">
      <c r="A50" s="35"/>
      <c r="B50" s="36"/>
      <c r="C50" s="37"/>
      <c r="D50" s="37"/>
      <c r="E50" s="352" t="str">
        <f>E9</f>
        <v>VON - Vedlejší a ostatní náklady</v>
      </c>
      <c r="F50" s="381"/>
      <c r="G50" s="381"/>
      <c r="H50" s="381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20</v>
      </c>
      <c r="D52" s="37"/>
      <c r="E52" s="37"/>
      <c r="F52" s="28" t="str">
        <f>F12</f>
        <v xml:space="preserve"> </v>
      </c>
      <c r="G52" s="37"/>
      <c r="H52" s="37"/>
      <c r="I52" s="112" t="s">
        <v>22</v>
      </c>
      <c r="J52" s="60" t="str">
        <f>IF(J12="","",J12)</f>
        <v>13. 8. 2019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6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30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6" customHeight="1">
      <c r="A55" s="35"/>
      <c r="B55" s="36"/>
      <c r="C55" s="30" t="s">
        <v>28</v>
      </c>
      <c r="D55" s="37"/>
      <c r="E55" s="37"/>
      <c r="F55" s="28" t="str">
        <f>IF(E18="","",E18)</f>
        <v>Vyplň údaj</v>
      </c>
      <c r="G55" s="37"/>
      <c r="H55" s="37"/>
      <c r="I55" s="112" t="s">
        <v>32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95</v>
      </c>
      <c r="D57" s="142"/>
      <c r="E57" s="142"/>
      <c r="F57" s="142"/>
      <c r="G57" s="142"/>
      <c r="H57" s="142"/>
      <c r="I57" s="143"/>
      <c r="J57" s="144" t="s">
        <v>96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5" t="s">
        <v>67</v>
      </c>
      <c r="D59" s="37"/>
      <c r="E59" s="37"/>
      <c r="F59" s="37"/>
      <c r="G59" s="37"/>
      <c r="H59" s="37"/>
      <c r="I59" s="109"/>
      <c r="J59" s="78">
        <f>J80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97</v>
      </c>
    </row>
    <row r="60" spans="1:47" s="9" customFormat="1" ht="24.9" customHeight="1">
      <c r="B60" s="146"/>
      <c r="C60" s="147"/>
      <c r="D60" s="148" t="s">
        <v>832</v>
      </c>
      <c r="E60" s="149"/>
      <c r="F60" s="149"/>
      <c r="G60" s="149"/>
      <c r="H60" s="149"/>
      <c r="I60" s="150"/>
      <c r="J60" s="151">
        <f>J81</f>
        <v>0</v>
      </c>
      <c r="K60" s="147"/>
      <c r="L60" s="152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109"/>
      <c r="J61" s="37"/>
      <c r="K61" s="37"/>
      <c r="L61" s="11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" customHeight="1">
      <c r="A62" s="35"/>
      <c r="B62" s="48"/>
      <c r="C62" s="49"/>
      <c r="D62" s="49"/>
      <c r="E62" s="49"/>
      <c r="F62" s="49"/>
      <c r="G62" s="49"/>
      <c r="H62" s="49"/>
      <c r="I62" s="137"/>
      <c r="J62" s="49"/>
      <c r="K62" s="49"/>
      <c r="L62" s="110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" customHeight="1">
      <c r="A66" s="35"/>
      <c r="B66" s="50"/>
      <c r="C66" s="51"/>
      <c r="D66" s="51"/>
      <c r="E66" s="51"/>
      <c r="F66" s="51"/>
      <c r="G66" s="51"/>
      <c r="H66" s="51"/>
      <c r="I66" s="140"/>
      <c r="J66" s="51"/>
      <c r="K66" s="51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" customHeight="1">
      <c r="A67" s="35"/>
      <c r="B67" s="36"/>
      <c r="C67" s="24" t="s">
        <v>100</v>
      </c>
      <c r="D67" s="37"/>
      <c r="E67" s="37"/>
      <c r="F67" s="37"/>
      <c r="G67" s="37"/>
      <c r="H67" s="37"/>
      <c r="I67" s="109"/>
      <c r="J67" s="37"/>
      <c r="K67" s="37"/>
      <c r="L67" s="110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" customHeight="1">
      <c r="A68" s="35"/>
      <c r="B68" s="36"/>
      <c r="C68" s="37"/>
      <c r="D68" s="37"/>
      <c r="E68" s="37"/>
      <c r="F68" s="37"/>
      <c r="G68" s="37"/>
      <c r="H68" s="37"/>
      <c r="I68" s="109"/>
      <c r="J68" s="37"/>
      <c r="K68" s="37"/>
      <c r="L68" s="110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15</v>
      </c>
      <c r="D69" s="37"/>
      <c r="E69" s="37"/>
      <c r="F69" s="37"/>
      <c r="G69" s="37"/>
      <c r="H69" s="37"/>
      <c r="I69" s="109"/>
      <c r="J69" s="37"/>
      <c r="K69" s="37"/>
      <c r="L69" s="110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4.4" customHeight="1">
      <c r="A70" s="35"/>
      <c r="B70" s="36"/>
      <c r="C70" s="37"/>
      <c r="D70" s="37"/>
      <c r="E70" s="379" t="str">
        <f>E7</f>
        <v>Oprava výhybek č. 19, 23, 24, 25, 26 v žst. Borohrádek</v>
      </c>
      <c r="F70" s="380"/>
      <c r="G70" s="380"/>
      <c r="H70" s="380"/>
      <c r="I70" s="109"/>
      <c r="J70" s="37"/>
      <c r="K70" s="37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92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4.4" customHeight="1">
      <c r="A72" s="35"/>
      <c r="B72" s="36"/>
      <c r="C72" s="37"/>
      <c r="D72" s="37"/>
      <c r="E72" s="352" t="str">
        <f>E9</f>
        <v>VON - Vedlejší a ostatní náklady</v>
      </c>
      <c r="F72" s="381"/>
      <c r="G72" s="381"/>
      <c r="H72" s="381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" customHeight="1">
      <c r="A73" s="35"/>
      <c r="B73" s="36"/>
      <c r="C73" s="37"/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20</v>
      </c>
      <c r="D74" s="37"/>
      <c r="E74" s="37"/>
      <c r="F74" s="28" t="str">
        <f>F12</f>
        <v xml:space="preserve"> </v>
      </c>
      <c r="G74" s="37"/>
      <c r="H74" s="37"/>
      <c r="I74" s="112" t="s">
        <v>22</v>
      </c>
      <c r="J74" s="60" t="str">
        <f>IF(J12="","",J12)</f>
        <v>13. 8. 2019</v>
      </c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" customHeight="1">
      <c r="A75" s="35"/>
      <c r="B75" s="36"/>
      <c r="C75" s="37"/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6" customHeight="1">
      <c r="A76" s="35"/>
      <c r="B76" s="36"/>
      <c r="C76" s="30" t="s">
        <v>24</v>
      </c>
      <c r="D76" s="37"/>
      <c r="E76" s="37"/>
      <c r="F76" s="28" t="str">
        <f>E15</f>
        <v xml:space="preserve"> </v>
      </c>
      <c r="G76" s="37"/>
      <c r="H76" s="37"/>
      <c r="I76" s="112" t="s">
        <v>30</v>
      </c>
      <c r="J76" s="33" t="str">
        <f>E21</f>
        <v xml:space="preserve"> </v>
      </c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6" customHeight="1">
      <c r="A77" s="35"/>
      <c r="B77" s="36"/>
      <c r="C77" s="30" t="s">
        <v>28</v>
      </c>
      <c r="D77" s="37"/>
      <c r="E77" s="37"/>
      <c r="F77" s="28" t="str">
        <f>IF(E18="","",E18)</f>
        <v>Vyplň údaj</v>
      </c>
      <c r="G77" s="37"/>
      <c r="H77" s="37"/>
      <c r="I77" s="112" t="s">
        <v>32</v>
      </c>
      <c r="J77" s="33" t="str">
        <f>E24</f>
        <v xml:space="preserve"> </v>
      </c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109"/>
      <c r="J78" s="37"/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60"/>
      <c r="B79" s="161"/>
      <c r="C79" s="162" t="s">
        <v>101</v>
      </c>
      <c r="D79" s="163" t="s">
        <v>54</v>
      </c>
      <c r="E79" s="163" t="s">
        <v>50</v>
      </c>
      <c r="F79" s="163" t="s">
        <v>51</v>
      </c>
      <c r="G79" s="163" t="s">
        <v>102</v>
      </c>
      <c r="H79" s="163" t="s">
        <v>103</v>
      </c>
      <c r="I79" s="164" t="s">
        <v>104</v>
      </c>
      <c r="J79" s="163" t="s">
        <v>96</v>
      </c>
      <c r="K79" s="165" t="s">
        <v>105</v>
      </c>
      <c r="L79" s="166"/>
      <c r="M79" s="69" t="s">
        <v>18</v>
      </c>
      <c r="N79" s="70" t="s">
        <v>39</v>
      </c>
      <c r="O79" s="70" t="s">
        <v>106</v>
      </c>
      <c r="P79" s="70" t="s">
        <v>107</v>
      </c>
      <c r="Q79" s="70" t="s">
        <v>108</v>
      </c>
      <c r="R79" s="70" t="s">
        <v>109</v>
      </c>
      <c r="S79" s="70" t="s">
        <v>110</v>
      </c>
      <c r="T79" s="71" t="s">
        <v>111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pans="1:63" s="2" customFormat="1" ht="22.8" customHeight="1">
      <c r="A80" s="35"/>
      <c r="B80" s="36"/>
      <c r="C80" s="76" t="s">
        <v>112</v>
      </c>
      <c r="D80" s="37"/>
      <c r="E80" s="37"/>
      <c r="F80" s="37"/>
      <c r="G80" s="37"/>
      <c r="H80" s="37"/>
      <c r="I80" s="109"/>
      <c r="J80" s="167">
        <f>BK80</f>
        <v>0</v>
      </c>
      <c r="K80" s="37"/>
      <c r="L80" s="40"/>
      <c r="M80" s="72"/>
      <c r="N80" s="168"/>
      <c r="O80" s="73"/>
      <c r="P80" s="169">
        <f>P81</f>
        <v>0</v>
      </c>
      <c r="Q80" s="73"/>
      <c r="R80" s="169">
        <f>R81</f>
        <v>0</v>
      </c>
      <c r="S80" s="73"/>
      <c r="T80" s="17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68</v>
      </c>
      <c r="AU80" s="18" t="s">
        <v>97</v>
      </c>
      <c r="BK80" s="171">
        <f>BK81</f>
        <v>0</v>
      </c>
    </row>
    <row r="81" spans="1:65" s="12" customFormat="1" ht="25.95" customHeight="1">
      <c r="B81" s="172"/>
      <c r="C81" s="173"/>
      <c r="D81" s="174" t="s">
        <v>68</v>
      </c>
      <c r="E81" s="175" t="s">
        <v>833</v>
      </c>
      <c r="F81" s="175" t="s">
        <v>89</v>
      </c>
      <c r="G81" s="173"/>
      <c r="H81" s="173"/>
      <c r="I81" s="176"/>
      <c r="J81" s="177">
        <f>BK81</f>
        <v>0</v>
      </c>
      <c r="K81" s="173"/>
      <c r="L81" s="178"/>
      <c r="M81" s="179"/>
      <c r="N81" s="180"/>
      <c r="O81" s="180"/>
      <c r="P81" s="181">
        <f>SUM(P82:P97)</f>
        <v>0</v>
      </c>
      <c r="Q81" s="180"/>
      <c r="R81" s="181">
        <f>SUM(R82:R97)</f>
        <v>0</v>
      </c>
      <c r="S81" s="180"/>
      <c r="T81" s="182">
        <f>SUM(T82:T97)</f>
        <v>0</v>
      </c>
      <c r="AR81" s="183" t="s">
        <v>133</v>
      </c>
      <c r="AT81" s="184" t="s">
        <v>68</v>
      </c>
      <c r="AU81" s="184" t="s">
        <v>6</v>
      </c>
      <c r="AY81" s="183" t="s">
        <v>115</v>
      </c>
      <c r="BK81" s="185">
        <f>SUM(BK82:BK97)</f>
        <v>0</v>
      </c>
    </row>
    <row r="82" spans="1:65" s="2" customFormat="1" ht="32.4" customHeight="1">
      <c r="A82" s="35"/>
      <c r="B82" s="36"/>
      <c r="C82" s="206" t="s">
        <v>78</v>
      </c>
      <c r="D82" s="206" t="s">
        <v>193</v>
      </c>
      <c r="E82" s="207" t="s">
        <v>834</v>
      </c>
      <c r="F82" s="208" t="s">
        <v>835</v>
      </c>
      <c r="G82" s="209" t="s">
        <v>119</v>
      </c>
      <c r="H82" s="210">
        <v>2</v>
      </c>
      <c r="I82" s="211"/>
      <c r="J82" s="210">
        <f>ROUND(I82*H82,15)</f>
        <v>0</v>
      </c>
      <c r="K82" s="208" t="s">
        <v>18</v>
      </c>
      <c r="L82" s="40"/>
      <c r="M82" s="212" t="s">
        <v>18</v>
      </c>
      <c r="N82" s="213" t="s">
        <v>40</v>
      </c>
      <c r="O82" s="65"/>
      <c r="P82" s="195">
        <f>O82*H82</f>
        <v>0</v>
      </c>
      <c r="Q82" s="195">
        <v>0</v>
      </c>
      <c r="R82" s="195">
        <f>Q82*H82</f>
        <v>0</v>
      </c>
      <c r="S82" s="195">
        <v>0</v>
      </c>
      <c r="T82" s="19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7" t="s">
        <v>122</v>
      </c>
      <c r="AT82" s="197" t="s">
        <v>193</v>
      </c>
      <c r="AU82" s="197" t="s">
        <v>76</v>
      </c>
      <c r="AY82" s="18" t="s">
        <v>115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8" t="s">
        <v>76</v>
      </c>
      <c r="BK82" s="199">
        <f>ROUND(I82*H82,15)</f>
        <v>0</v>
      </c>
      <c r="BL82" s="18" t="s">
        <v>122</v>
      </c>
      <c r="BM82" s="197" t="s">
        <v>78</v>
      </c>
    </row>
    <row r="83" spans="1:65" s="2" customFormat="1" ht="19.2">
      <c r="A83" s="35"/>
      <c r="B83" s="36"/>
      <c r="C83" s="37"/>
      <c r="D83" s="200" t="s">
        <v>123</v>
      </c>
      <c r="E83" s="37"/>
      <c r="F83" s="201" t="s">
        <v>835</v>
      </c>
      <c r="G83" s="37"/>
      <c r="H83" s="37"/>
      <c r="I83" s="109"/>
      <c r="J83" s="37"/>
      <c r="K83" s="37"/>
      <c r="L83" s="40"/>
      <c r="M83" s="202"/>
      <c r="N83" s="203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123</v>
      </c>
      <c r="AU83" s="18" t="s">
        <v>76</v>
      </c>
    </row>
    <row r="84" spans="1:65" s="2" customFormat="1" ht="14.4" customHeight="1">
      <c r="A84" s="35"/>
      <c r="B84" s="36"/>
      <c r="C84" s="206" t="s">
        <v>127</v>
      </c>
      <c r="D84" s="206" t="s">
        <v>193</v>
      </c>
      <c r="E84" s="207" t="s">
        <v>836</v>
      </c>
      <c r="F84" s="208" t="s">
        <v>837</v>
      </c>
      <c r="G84" s="209" t="s">
        <v>838</v>
      </c>
      <c r="H84" s="210">
        <v>1</v>
      </c>
      <c r="I84" s="211"/>
      <c r="J84" s="210">
        <f>ROUND(I84*H84,15)</f>
        <v>0</v>
      </c>
      <c r="K84" s="208" t="s">
        <v>18</v>
      </c>
      <c r="L84" s="40"/>
      <c r="M84" s="212" t="s">
        <v>18</v>
      </c>
      <c r="N84" s="213" t="s">
        <v>40</v>
      </c>
      <c r="O84" s="65"/>
      <c r="P84" s="195">
        <f>O84*H84</f>
        <v>0</v>
      </c>
      <c r="Q84" s="195">
        <v>0</v>
      </c>
      <c r="R84" s="195">
        <f>Q84*H84</f>
        <v>0</v>
      </c>
      <c r="S84" s="195">
        <v>0</v>
      </c>
      <c r="T84" s="19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7" t="s">
        <v>122</v>
      </c>
      <c r="AT84" s="197" t="s">
        <v>193</v>
      </c>
      <c r="AU84" s="197" t="s">
        <v>76</v>
      </c>
      <c r="AY84" s="18" t="s">
        <v>115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8" t="s">
        <v>76</v>
      </c>
      <c r="BK84" s="199">
        <f>ROUND(I84*H84,15)</f>
        <v>0</v>
      </c>
      <c r="BL84" s="18" t="s">
        <v>122</v>
      </c>
      <c r="BM84" s="197" t="s">
        <v>122</v>
      </c>
    </row>
    <row r="85" spans="1:65" s="2" customFormat="1" ht="10.199999999999999">
      <c r="A85" s="35"/>
      <c r="B85" s="36"/>
      <c r="C85" s="37"/>
      <c r="D85" s="200" t="s">
        <v>123</v>
      </c>
      <c r="E85" s="37"/>
      <c r="F85" s="201" t="s">
        <v>837</v>
      </c>
      <c r="G85" s="37"/>
      <c r="H85" s="37"/>
      <c r="I85" s="109"/>
      <c r="J85" s="37"/>
      <c r="K85" s="37"/>
      <c r="L85" s="40"/>
      <c r="M85" s="202"/>
      <c r="N85" s="203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123</v>
      </c>
      <c r="AU85" s="18" t="s">
        <v>76</v>
      </c>
    </row>
    <row r="86" spans="1:65" s="2" customFormat="1" ht="32.4" customHeight="1">
      <c r="A86" s="35"/>
      <c r="B86" s="36"/>
      <c r="C86" s="206" t="s">
        <v>122</v>
      </c>
      <c r="D86" s="206" t="s">
        <v>193</v>
      </c>
      <c r="E86" s="207" t="s">
        <v>839</v>
      </c>
      <c r="F86" s="208" t="s">
        <v>840</v>
      </c>
      <c r="G86" s="209" t="s">
        <v>838</v>
      </c>
      <c r="H86" s="210">
        <v>1</v>
      </c>
      <c r="I86" s="211"/>
      <c r="J86" s="210">
        <f>ROUND(I86*H86,15)</f>
        <v>0</v>
      </c>
      <c r="K86" s="208" t="s">
        <v>18</v>
      </c>
      <c r="L86" s="40"/>
      <c r="M86" s="212" t="s">
        <v>18</v>
      </c>
      <c r="N86" s="213" t="s">
        <v>40</v>
      </c>
      <c r="O86" s="65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122</v>
      </c>
      <c r="AT86" s="197" t="s">
        <v>193</v>
      </c>
      <c r="AU86" s="197" t="s">
        <v>76</v>
      </c>
      <c r="AY86" s="18" t="s">
        <v>115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8" t="s">
        <v>76</v>
      </c>
      <c r="BK86" s="199">
        <f>ROUND(I86*H86,15)</f>
        <v>0</v>
      </c>
      <c r="BL86" s="18" t="s">
        <v>122</v>
      </c>
      <c r="BM86" s="197" t="s">
        <v>130</v>
      </c>
    </row>
    <row r="87" spans="1:65" s="2" customFormat="1" ht="28.8">
      <c r="A87" s="35"/>
      <c r="B87" s="36"/>
      <c r="C87" s="37"/>
      <c r="D87" s="200" t="s">
        <v>123</v>
      </c>
      <c r="E87" s="37"/>
      <c r="F87" s="201" t="s">
        <v>840</v>
      </c>
      <c r="G87" s="37"/>
      <c r="H87" s="37"/>
      <c r="I87" s="109"/>
      <c r="J87" s="37"/>
      <c r="K87" s="37"/>
      <c r="L87" s="40"/>
      <c r="M87" s="202"/>
      <c r="N87" s="203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123</v>
      </c>
      <c r="AU87" s="18" t="s">
        <v>76</v>
      </c>
    </row>
    <row r="88" spans="1:65" s="2" customFormat="1" ht="21.6" customHeight="1">
      <c r="A88" s="35"/>
      <c r="B88" s="36"/>
      <c r="C88" s="206" t="s">
        <v>133</v>
      </c>
      <c r="D88" s="206" t="s">
        <v>193</v>
      </c>
      <c r="E88" s="207" t="s">
        <v>841</v>
      </c>
      <c r="F88" s="208" t="s">
        <v>842</v>
      </c>
      <c r="G88" s="209" t="s">
        <v>838</v>
      </c>
      <c r="H88" s="210">
        <v>1</v>
      </c>
      <c r="I88" s="211"/>
      <c r="J88" s="210">
        <f>ROUND(I88*H88,15)</f>
        <v>0</v>
      </c>
      <c r="K88" s="208" t="s">
        <v>18</v>
      </c>
      <c r="L88" s="40"/>
      <c r="M88" s="212" t="s">
        <v>18</v>
      </c>
      <c r="N88" s="213" t="s">
        <v>40</v>
      </c>
      <c r="O88" s="65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7" t="s">
        <v>122</v>
      </c>
      <c r="AT88" s="197" t="s">
        <v>193</v>
      </c>
      <c r="AU88" s="197" t="s">
        <v>76</v>
      </c>
      <c r="AY88" s="18" t="s">
        <v>115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8" t="s">
        <v>76</v>
      </c>
      <c r="BK88" s="199">
        <f>ROUND(I88*H88,15)</f>
        <v>0</v>
      </c>
      <c r="BL88" s="18" t="s">
        <v>122</v>
      </c>
      <c r="BM88" s="197" t="s">
        <v>121</v>
      </c>
    </row>
    <row r="89" spans="1:65" s="2" customFormat="1" ht="19.2">
      <c r="A89" s="35"/>
      <c r="B89" s="36"/>
      <c r="C89" s="37"/>
      <c r="D89" s="200" t="s">
        <v>123</v>
      </c>
      <c r="E89" s="37"/>
      <c r="F89" s="201" t="s">
        <v>842</v>
      </c>
      <c r="G89" s="37"/>
      <c r="H89" s="37"/>
      <c r="I89" s="109"/>
      <c r="J89" s="37"/>
      <c r="K89" s="37"/>
      <c r="L89" s="40"/>
      <c r="M89" s="202"/>
      <c r="N89" s="203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123</v>
      </c>
      <c r="AU89" s="18" t="s">
        <v>76</v>
      </c>
    </row>
    <row r="90" spans="1:65" s="2" customFormat="1" ht="32.4" customHeight="1">
      <c r="A90" s="35"/>
      <c r="B90" s="36"/>
      <c r="C90" s="206" t="s">
        <v>140</v>
      </c>
      <c r="D90" s="206" t="s">
        <v>193</v>
      </c>
      <c r="E90" s="207" t="s">
        <v>843</v>
      </c>
      <c r="F90" s="208" t="s">
        <v>844</v>
      </c>
      <c r="G90" s="209" t="s">
        <v>838</v>
      </c>
      <c r="H90" s="210">
        <v>1</v>
      </c>
      <c r="I90" s="211"/>
      <c r="J90" s="210">
        <f>ROUND(I90*H90,15)</f>
        <v>0</v>
      </c>
      <c r="K90" s="208" t="s">
        <v>18</v>
      </c>
      <c r="L90" s="40"/>
      <c r="M90" s="212" t="s">
        <v>18</v>
      </c>
      <c r="N90" s="213" t="s">
        <v>40</v>
      </c>
      <c r="O90" s="65"/>
      <c r="P90" s="195">
        <f>O90*H90</f>
        <v>0</v>
      </c>
      <c r="Q90" s="195">
        <v>0</v>
      </c>
      <c r="R90" s="195">
        <f>Q90*H90</f>
        <v>0</v>
      </c>
      <c r="S90" s="195">
        <v>0</v>
      </c>
      <c r="T90" s="19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7" t="s">
        <v>122</v>
      </c>
      <c r="AT90" s="197" t="s">
        <v>193</v>
      </c>
      <c r="AU90" s="197" t="s">
        <v>76</v>
      </c>
      <c r="AY90" s="18" t="s">
        <v>115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8" t="s">
        <v>76</v>
      </c>
      <c r="BK90" s="199">
        <f>ROUND(I90*H90,15)</f>
        <v>0</v>
      </c>
      <c r="BL90" s="18" t="s">
        <v>122</v>
      </c>
      <c r="BM90" s="197" t="s">
        <v>136</v>
      </c>
    </row>
    <row r="91" spans="1:65" s="2" customFormat="1" ht="19.2">
      <c r="A91" s="35"/>
      <c r="B91" s="36"/>
      <c r="C91" s="37"/>
      <c r="D91" s="200" t="s">
        <v>123</v>
      </c>
      <c r="E91" s="37"/>
      <c r="F91" s="201" t="s">
        <v>844</v>
      </c>
      <c r="G91" s="37"/>
      <c r="H91" s="37"/>
      <c r="I91" s="109"/>
      <c r="J91" s="37"/>
      <c r="K91" s="37"/>
      <c r="L91" s="40"/>
      <c r="M91" s="202"/>
      <c r="N91" s="203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123</v>
      </c>
      <c r="AU91" s="18" t="s">
        <v>76</v>
      </c>
    </row>
    <row r="92" spans="1:65" s="2" customFormat="1" ht="21.6" customHeight="1">
      <c r="A92" s="35"/>
      <c r="B92" s="36"/>
      <c r="C92" s="206" t="s">
        <v>121</v>
      </c>
      <c r="D92" s="206" t="s">
        <v>193</v>
      </c>
      <c r="E92" s="207" t="s">
        <v>845</v>
      </c>
      <c r="F92" s="208" t="s">
        <v>846</v>
      </c>
      <c r="G92" s="209" t="s">
        <v>838</v>
      </c>
      <c r="H92" s="210">
        <v>1</v>
      </c>
      <c r="I92" s="211"/>
      <c r="J92" s="210">
        <f>ROUND(I92*H92,15)</f>
        <v>0</v>
      </c>
      <c r="K92" s="208" t="s">
        <v>18</v>
      </c>
      <c r="L92" s="40"/>
      <c r="M92" s="212" t="s">
        <v>18</v>
      </c>
      <c r="N92" s="213" t="s">
        <v>40</v>
      </c>
      <c r="O92" s="65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7" t="s">
        <v>122</v>
      </c>
      <c r="AT92" s="197" t="s">
        <v>193</v>
      </c>
      <c r="AU92" s="197" t="s">
        <v>76</v>
      </c>
      <c r="AY92" s="18" t="s">
        <v>115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8" t="s">
        <v>76</v>
      </c>
      <c r="BK92" s="199">
        <f>ROUND(I92*H92,15)</f>
        <v>0</v>
      </c>
      <c r="BL92" s="18" t="s">
        <v>122</v>
      </c>
      <c r="BM92" s="197" t="s">
        <v>139</v>
      </c>
    </row>
    <row r="93" spans="1:65" s="2" customFormat="1" ht="19.2">
      <c r="A93" s="35"/>
      <c r="B93" s="36"/>
      <c r="C93" s="37"/>
      <c r="D93" s="200" t="s">
        <v>123</v>
      </c>
      <c r="E93" s="37"/>
      <c r="F93" s="201" t="s">
        <v>846</v>
      </c>
      <c r="G93" s="37"/>
      <c r="H93" s="37"/>
      <c r="I93" s="109"/>
      <c r="J93" s="37"/>
      <c r="K93" s="37"/>
      <c r="L93" s="40"/>
      <c r="M93" s="202"/>
      <c r="N93" s="203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123</v>
      </c>
      <c r="AU93" s="18" t="s">
        <v>76</v>
      </c>
    </row>
    <row r="94" spans="1:65" s="2" customFormat="1" ht="21.6" customHeight="1">
      <c r="A94" s="35"/>
      <c r="B94" s="36"/>
      <c r="C94" s="206" t="s">
        <v>147</v>
      </c>
      <c r="D94" s="206" t="s">
        <v>193</v>
      </c>
      <c r="E94" s="207" t="s">
        <v>847</v>
      </c>
      <c r="F94" s="208" t="s">
        <v>848</v>
      </c>
      <c r="G94" s="209" t="s">
        <v>838</v>
      </c>
      <c r="H94" s="210">
        <v>1</v>
      </c>
      <c r="I94" s="211"/>
      <c r="J94" s="210">
        <f>ROUND(I94*H94,15)</f>
        <v>0</v>
      </c>
      <c r="K94" s="208" t="s">
        <v>18</v>
      </c>
      <c r="L94" s="40"/>
      <c r="M94" s="212" t="s">
        <v>18</v>
      </c>
      <c r="N94" s="213" t="s">
        <v>40</v>
      </c>
      <c r="O94" s="65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7" t="s">
        <v>122</v>
      </c>
      <c r="AT94" s="197" t="s">
        <v>193</v>
      </c>
      <c r="AU94" s="197" t="s">
        <v>76</v>
      </c>
      <c r="AY94" s="18" t="s">
        <v>115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8" t="s">
        <v>76</v>
      </c>
      <c r="BK94" s="199">
        <f>ROUND(I94*H94,15)</f>
        <v>0</v>
      </c>
      <c r="BL94" s="18" t="s">
        <v>122</v>
      </c>
      <c r="BM94" s="197" t="s">
        <v>143</v>
      </c>
    </row>
    <row r="95" spans="1:65" s="2" customFormat="1" ht="19.2">
      <c r="A95" s="35"/>
      <c r="B95" s="36"/>
      <c r="C95" s="37"/>
      <c r="D95" s="200" t="s">
        <v>123</v>
      </c>
      <c r="E95" s="37"/>
      <c r="F95" s="201" t="s">
        <v>848</v>
      </c>
      <c r="G95" s="37"/>
      <c r="H95" s="37"/>
      <c r="I95" s="109"/>
      <c r="J95" s="37"/>
      <c r="K95" s="37"/>
      <c r="L95" s="40"/>
      <c r="M95" s="202"/>
      <c r="N95" s="203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123</v>
      </c>
      <c r="AU95" s="18" t="s">
        <v>76</v>
      </c>
    </row>
    <row r="96" spans="1:65" s="2" customFormat="1" ht="64.8" customHeight="1">
      <c r="A96" s="35"/>
      <c r="B96" s="36"/>
      <c r="C96" s="206" t="s">
        <v>136</v>
      </c>
      <c r="D96" s="206" t="s">
        <v>193</v>
      </c>
      <c r="E96" s="207" t="s">
        <v>849</v>
      </c>
      <c r="F96" s="208" t="s">
        <v>850</v>
      </c>
      <c r="G96" s="209" t="s">
        <v>838</v>
      </c>
      <c r="H96" s="210">
        <v>1</v>
      </c>
      <c r="I96" s="211"/>
      <c r="J96" s="210">
        <f>ROUND(I96*H96,15)</f>
        <v>0</v>
      </c>
      <c r="K96" s="208" t="s">
        <v>18</v>
      </c>
      <c r="L96" s="40"/>
      <c r="M96" s="212" t="s">
        <v>18</v>
      </c>
      <c r="N96" s="213" t="s">
        <v>40</v>
      </c>
      <c r="O96" s="65"/>
      <c r="P96" s="195">
        <f>O96*H96</f>
        <v>0</v>
      </c>
      <c r="Q96" s="195">
        <v>0</v>
      </c>
      <c r="R96" s="195">
        <f>Q96*H96</f>
        <v>0</v>
      </c>
      <c r="S96" s="195">
        <v>0</v>
      </c>
      <c r="T96" s="19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7" t="s">
        <v>122</v>
      </c>
      <c r="AT96" s="197" t="s">
        <v>193</v>
      </c>
      <c r="AU96" s="197" t="s">
        <v>76</v>
      </c>
      <c r="AY96" s="18" t="s">
        <v>115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8" t="s">
        <v>76</v>
      </c>
      <c r="BK96" s="199">
        <f>ROUND(I96*H96,15)</f>
        <v>0</v>
      </c>
      <c r="BL96" s="18" t="s">
        <v>122</v>
      </c>
      <c r="BM96" s="197" t="s">
        <v>146</v>
      </c>
    </row>
    <row r="97" spans="1:47" s="2" customFormat="1" ht="57.6">
      <c r="A97" s="35"/>
      <c r="B97" s="36"/>
      <c r="C97" s="37"/>
      <c r="D97" s="200" t="s">
        <v>123</v>
      </c>
      <c r="E97" s="37"/>
      <c r="F97" s="201" t="s">
        <v>850</v>
      </c>
      <c r="G97" s="37"/>
      <c r="H97" s="37"/>
      <c r="I97" s="109"/>
      <c r="J97" s="37"/>
      <c r="K97" s="37"/>
      <c r="L97" s="40"/>
      <c r="M97" s="214"/>
      <c r="N97" s="215"/>
      <c r="O97" s="216"/>
      <c r="P97" s="216"/>
      <c r="Q97" s="216"/>
      <c r="R97" s="216"/>
      <c r="S97" s="216"/>
      <c r="T97" s="217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123</v>
      </c>
      <c r="AU97" s="18" t="s">
        <v>76</v>
      </c>
    </row>
    <row r="98" spans="1:47" s="2" customFormat="1" ht="6.9" customHeight="1">
      <c r="A98" s="35"/>
      <c r="B98" s="48"/>
      <c r="C98" s="49"/>
      <c r="D98" s="49"/>
      <c r="E98" s="49"/>
      <c r="F98" s="49"/>
      <c r="G98" s="49"/>
      <c r="H98" s="49"/>
      <c r="I98" s="137"/>
      <c r="J98" s="49"/>
      <c r="K98" s="49"/>
      <c r="L98" s="40"/>
      <c r="M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</sheetData>
  <sheetProtection algorithmName="SHA-512" hashValue="Aa7x91714GiT9Y8WW1GcUSohXcWqFXn/4TZ0RKFqibRiZhkZLEOaQ/0y0awcpOLUEy+WcEOXhbcRKDHSics4fA==" saltValue="MuhoUxbfkwzemDUsEZmLn3R7NXC1cBcST/Yq+I7kPbERhg8uKJgd4dv7/+3EhHFQha6wr4Tn193i50O/BuU4VQ==" spinCount="100000" sheet="1" objects="1" scenarios="1" formatColumns="0" formatRows="0" autoFilter="0"/>
  <autoFilter ref="C79:K9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0.199999999999999"/>
  <cols>
    <col min="1" max="1" width="8.28515625" style="254" customWidth="1"/>
    <col min="2" max="2" width="1.7109375" style="254" customWidth="1"/>
    <col min="3" max="4" width="5" style="254" customWidth="1"/>
    <col min="5" max="5" width="11.7109375" style="254" customWidth="1"/>
    <col min="6" max="6" width="9.140625" style="254" customWidth="1"/>
    <col min="7" max="7" width="5" style="254" customWidth="1"/>
    <col min="8" max="8" width="77.85546875" style="254" customWidth="1"/>
    <col min="9" max="10" width="20" style="254" customWidth="1"/>
    <col min="11" max="11" width="1.7109375" style="254" customWidth="1"/>
  </cols>
  <sheetData>
    <row r="1" spans="2:11" s="1" customFormat="1" ht="37.5" customHeight="1"/>
    <row r="2" spans="2:11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pans="2:11" s="16" customFormat="1" ht="45" customHeight="1">
      <c r="B3" s="258"/>
      <c r="C3" s="385" t="s">
        <v>851</v>
      </c>
      <c r="D3" s="385"/>
      <c r="E3" s="385"/>
      <c r="F3" s="385"/>
      <c r="G3" s="385"/>
      <c r="H3" s="385"/>
      <c r="I3" s="385"/>
      <c r="J3" s="385"/>
      <c r="K3" s="259"/>
    </row>
    <row r="4" spans="2:11" s="1" customFormat="1" ht="25.5" customHeight="1">
      <c r="B4" s="260"/>
      <c r="C4" s="389" t="s">
        <v>852</v>
      </c>
      <c r="D4" s="389"/>
      <c r="E4" s="389"/>
      <c r="F4" s="389"/>
      <c r="G4" s="389"/>
      <c r="H4" s="389"/>
      <c r="I4" s="389"/>
      <c r="J4" s="389"/>
      <c r="K4" s="261"/>
    </row>
    <row r="5" spans="2:11" s="1" customFormat="1" ht="5.25" customHeight="1">
      <c r="B5" s="260"/>
      <c r="C5" s="262"/>
      <c r="D5" s="262"/>
      <c r="E5" s="262"/>
      <c r="F5" s="262"/>
      <c r="G5" s="262"/>
      <c r="H5" s="262"/>
      <c r="I5" s="262"/>
      <c r="J5" s="262"/>
      <c r="K5" s="261"/>
    </row>
    <row r="6" spans="2:11" s="1" customFormat="1" ht="15" customHeight="1">
      <c r="B6" s="260"/>
      <c r="C6" s="387" t="s">
        <v>853</v>
      </c>
      <c r="D6" s="387"/>
      <c r="E6" s="387"/>
      <c r="F6" s="387"/>
      <c r="G6" s="387"/>
      <c r="H6" s="387"/>
      <c r="I6" s="387"/>
      <c r="J6" s="387"/>
      <c r="K6" s="261"/>
    </row>
    <row r="7" spans="2:11" s="1" customFormat="1" ht="15" customHeight="1">
      <c r="B7" s="264"/>
      <c r="C7" s="387" t="s">
        <v>854</v>
      </c>
      <c r="D7" s="387"/>
      <c r="E7" s="387"/>
      <c r="F7" s="387"/>
      <c r="G7" s="387"/>
      <c r="H7" s="387"/>
      <c r="I7" s="387"/>
      <c r="J7" s="387"/>
      <c r="K7" s="261"/>
    </row>
    <row r="8" spans="2:11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pans="2:11" s="1" customFormat="1" ht="15" customHeight="1">
      <c r="B9" s="264"/>
      <c r="C9" s="387" t="s">
        <v>855</v>
      </c>
      <c r="D9" s="387"/>
      <c r="E9" s="387"/>
      <c r="F9" s="387"/>
      <c r="G9" s="387"/>
      <c r="H9" s="387"/>
      <c r="I9" s="387"/>
      <c r="J9" s="387"/>
      <c r="K9" s="261"/>
    </row>
    <row r="10" spans="2:11" s="1" customFormat="1" ht="15" customHeight="1">
      <c r="B10" s="264"/>
      <c r="C10" s="263"/>
      <c r="D10" s="387" t="s">
        <v>856</v>
      </c>
      <c r="E10" s="387"/>
      <c r="F10" s="387"/>
      <c r="G10" s="387"/>
      <c r="H10" s="387"/>
      <c r="I10" s="387"/>
      <c r="J10" s="387"/>
      <c r="K10" s="261"/>
    </row>
    <row r="11" spans="2:11" s="1" customFormat="1" ht="15" customHeight="1">
      <c r="B11" s="264"/>
      <c r="C11" s="265"/>
      <c r="D11" s="387" t="s">
        <v>857</v>
      </c>
      <c r="E11" s="387"/>
      <c r="F11" s="387"/>
      <c r="G11" s="387"/>
      <c r="H11" s="387"/>
      <c r="I11" s="387"/>
      <c r="J11" s="387"/>
      <c r="K11" s="261"/>
    </row>
    <row r="12" spans="2:11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pans="2:11" s="1" customFormat="1" ht="15" customHeight="1">
      <c r="B13" s="264"/>
      <c r="C13" s="265"/>
      <c r="D13" s="266" t="s">
        <v>858</v>
      </c>
      <c r="E13" s="263"/>
      <c r="F13" s="263"/>
      <c r="G13" s="263"/>
      <c r="H13" s="263"/>
      <c r="I13" s="263"/>
      <c r="J13" s="263"/>
      <c r="K13" s="261"/>
    </row>
    <row r="14" spans="2:11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pans="2:11" s="1" customFormat="1" ht="15" customHeight="1">
      <c r="B15" s="264"/>
      <c r="C15" s="265"/>
      <c r="D15" s="387" t="s">
        <v>859</v>
      </c>
      <c r="E15" s="387"/>
      <c r="F15" s="387"/>
      <c r="G15" s="387"/>
      <c r="H15" s="387"/>
      <c r="I15" s="387"/>
      <c r="J15" s="387"/>
      <c r="K15" s="261"/>
    </row>
    <row r="16" spans="2:11" s="1" customFormat="1" ht="15" customHeight="1">
      <c r="B16" s="264"/>
      <c r="C16" s="265"/>
      <c r="D16" s="387" t="s">
        <v>860</v>
      </c>
      <c r="E16" s="387"/>
      <c r="F16" s="387"/>
      <c r="G16" s="387"/>
      <c r="H16" s="387"/>
      <c r="I16" s="387"/>
      <c r="J16" s="387"/>
      <c r="K16" s="261"/>
    </row>
    <row r="17" spans="2:11" s="1" customFormat="1" ht="15" customHeight="1">
      <c r="B17" s="264"/>
      <c r="C17" s="265"/>
      <c r="D17" s="387" t="s">
        <v>861</v>
      </c>
      <c r="E17" s="387"/>
      <c r="F17" s="387"/>
      <c r="G17" s="387"/>
      <c r="H17" s="387"/>
      <c r="I17" s="387"/>
      <c r="J17" s="387"/>
      <c r="K17" s="261"/>
    </row>
    <row r="18" spans="2:11" s="1" customFormat="1" ht="15" customHeight="1">
      <c r="B18" s="264"/>
      <c r="C18" s="265"/>
      <c r="D18" s="265"/>
      <c r="E18" s="267" t="s">
        <v>75</v>
      </c>
      <c r="F18" s="387" t="s">
        <v>862</v>
      </c>
      <c r="G18" s="387"/>
      <c r="H18" s="387"/>
      <c r="I18" s="387"/>
      <c r="J18" s="387"/>
      <c r="K18" s="261"/>
    </row>
    <row r="19" spans="2:11" s="1" customFormat="1" ht="15" customHeight="1">
      <c r="B19" s="264"/>
      <c r="C19" s="265"/>
      <c r="D19" s="265"/>
      <c r="E19" s="267" t="s">
        <v>863</v>
      </c>
      <c r="F19" s="387" t="s">
        <v>864</v>
      </c>
      <c r="G19" s="387"/>
      <c r="H19" s="387"/>
      <c r="I19" s="387"/>
      <c r="J19" s="387"/>
      <c r="K19" s="261"/>
    </row>
    <row r="20" spans="2:11" s="1" customFormat="1" ht="15" customHeight="1">
      <c r="B20" s="264"/>
      <c r="C20" s="265"/>
      <c r="D20" s="265"/>
      <c r="E20" s="267" t="s">
        <v>865</v>
      </c>
      <c r="F20" s="387" t="s">
        <v>866</v>
      </c>
      <c r="G20" s="387"/>
      <c r="H20" s="387"/>
      <c r="I20" s="387"/>
      <c r="J20" s="387"/>
      <c r="K20" s="261"/>
    </row>
    <row r="21" spans="2:11" s="1" customFormat="1" ht="15" customHeight="1">
      <c r="B21" s="264"/>
      <c r="C21" s="265"/>
      <c r="D21" s="265"/>
      <c r="E21" s="267" t="s">
        <v>88</v>
      </c>
      <c r="F21" s="387" t="s">
        <v>89</v>
      </c>
      <c r="G21" s="387"/>
      <c r="H21" s="387"/>
      <c r="I21" s="387"/>
      <c r="J21" s="387"/>
      <c r="K21" s="261"/>
    </row>
    <row r="22" spans="2:11" s="1" customFormat="1" ht="15" customHeight="1">
      <c r="B22" s="264"/>
      <c r="C22" s="265"/>
      <c r="D22" s="265"/>
      <c r="E22" s="267" t="s">
        <v>867</v>
      </c>
      <c r="F22" s="387" t="s">
        <v>868</v>
      </c>
      <c r="G22" s="387"/>
      <c r="H22" s="387"/>
      <c r="I22" s="387"/>
      <c r="J22" s="387"/>
      <c r="K22" s="261"/>
    </row>
    <row r="23" spans="2:11" s="1" customFormat="1" ht="15" customHeight="1">
      <c r="B23" s="264"/>
      <c r="C23" s="265"/>
      <c r="D23" s="265"/>
      <c r="E23" s="267" t="s">
        <v>869</v>
      </c>
      <c r="F23" s="387" t="s">
        <v>870</v>
      </c>
      <c r="G23" s="387"/>
      <c r="H23" s="387"/>
      <c r="I23" s="387"/>
      <c r="J23" s="387"/>
      <c r="K23" s="261"/>
    </row>
    <row r="24" spans="2:11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pans="2:11" s="1" customFormat="1" ht="15" customHeight="1">
      <c r="B25" s="264"/>
      <c r="C25" s="387" t="s">
        <v>871</v>
      </c>
      <c r="D25" s="387"/>
      <c r="E25" s="387"/>
      <c r="F25" s="387"/>
      <c r="G25" s="387"/>
      <c r="H25" s="387"/>
      <c r="I25" s="387"/>
      <c r="J25" s="387"/>
      <c r="K25" s="261"/>
    </row>
    <row r="26" spans="2:11" s="1" customFormat="1" ht="15" customHeight="1">
      <c r="B26" s="264"/>
      <c r="C26" s="387" t="s">
        <v>872</v>
      </c>
      <c r="D26" s="387"/>
      <c r="E26" s="387"/>
      <c r="F26" s="387"/>
      <c r="G26" s="387"/>
      <c r="H26" s="387"/>
      <c r="I26" s="387"/>
      <c r="J26" s="387"/>
      <c r="K26" s="261"/>
    </row>
    <row r="27" spans="2:11" s="1" customFormat="1" ht="15" customHeight="1">
      <c r="B27" s="264"/>
      <c r="C27" s="263"/>
      <c r="D27" s="387" t="s">
        <v>873</v>
      </c>
      <c r="E27" s="387"/>
      <c r="F27" s="387"/>
      <c r="G27" s="387"/>
      <c r="H27" s="387"/>
      <c r="I27" s="387"/>
      <c r="J27" s="387"/>
      <c r="K27" s="261"/>
    </row>
    <row r="28" spans="2:11" s="1" customFormat="1" ht="15" customHeight="1">
      <c r="B28" s="264"/>
      <c r="C28" s="265"/>
      <c r="D28" s="387" t="s">
        <v>874</v>
      </c>
      <c r="E28" s="387"/>
      <c r="F28" s="387"/>
      <c r="G28" s="387"/>
      <c r="H28" s="387"/>
      <c r="I28" s="387"/>
      <c r="J28" s="387"/>
      <c r="K28" s="261"/>
    </row>
    <row r="29" spans="2:11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pans="2:11" s="1" customFormat="1" ht="15" customHeight="1">
      <c r="B30" s="264"/>
      <c r="C30" s="265"/>
      <c r="D30" s="387" t="s">
        <v>875</v>
      </c>
      <c r="E30" s="387"/>
      <c r="F30" s="387"/>
      <c r="G30" s="387"/>
      <c r="H30" s="387"/>
      <c r="I30" s="387"/>
      <c r="J30" s="387"/>
      <c r="K30" s="261"/>
    </row>
    <row r="31" spans="2:11" s="1" customFormat="1" ht="15" customHeight="1">
      <c r="B31" s="264"/>
      <c r="C31" s="265"/>
      <c r="D31" s="387" t="s">
        <v>876</v>
      </c>
      <c r="E31" s="387"/>
      <c r="F31" s="387"/>
      <c r="G31" s="387"/>
      <c r="H31" s="387"/>
      <c r="I31" s="387"/>
      <c r="J31" s="387"/>
      <c r="K31" s="261"/>
    </row>
    <row r="32" spans="2:11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pans="2:11" s="1" customFormat="1" ht="15" customHeight="1">
      <c r="B33" s="264"/>
      <c r="C33" s="265"/>
      <c r="D33" s="387" t="s">
        <v>877</v>
      </c>
      <c r="E33" s="387"/>
      <c r="F33" s="387"/>
      <c r="G33" s="387"/>
      <c r="H33" s="387"/>
      <c r="I33" s="387"/>
      <c r="J33" s="387"/>
      <c r="K33" s="261"/>
    </row>
    <row r="34" spans="2:11" s="1" customFormat="1" ht="15" customHeight="1">
      <c r="B34" s="264"/>
      <c r="C34" s="265"/>
      <c r="D34" s="387" t="s">
        <v>878</v>
      </c>
      <c r="E34" s="387"/>
      <c r="F34" s="387"/>
      <c r="G34" s="387"/>
      <c r="H34" s="387"/>
      <c r="I34" s="387"/>
      <c r="J34" s="387"/>
      <c r="K34" s="261"/>
    </row>
    <row r="35" spans="2:11" s="1" customFormat="1" ht="15" customHeight="1">
      <c r="B35" s="264"/>
      <c r="C35" s="265"/>
      <c r="D35" s="387" t="s">
        <v>879</v>
      </c>
      <c r="E35" s="387"/>
      <c r="F35" s="387"/>
      <c r="G35" s="387"/>
      <c r="H35" s="387"/>
      <c r="I35" s="387"/>
      <c r="J35" s="387"/>
      <c r="K35" s="261"/>
    </row>
    <row r="36" spans="2:11" s="1" customFormat="1" ht="15" customHeight="1">
      <c r="B36" s="264"/>
      <c r="C36" s="265"/>
      <c r="D36" s="263"/>
      <c r="E36" s="266" t="s">
        <v>101</v>
      </c>
      <c r="F36" s="263"/>
      <c r="G36" s="387" t="s">
        <v>880</v>
      </c>
      <c r="H36" s="387"/>
      <c r="I36" s="387"/>
      <c r="J36" s="387"/>
      <c r="K36" s="261"/>
    </row>
    <row r="37" spans="2:11" s="1" customFormat="1" ht="30.75" customHeight="1">
      <c r="B37" s="264"/>
      <c r="C37" s="265"/>
      <c r="D37" s="263"/>
      <c r="E37" s="266" t="s">
        <v>881</v>
      </c>
      <c r="F37" s="263"/>
      <c r="G37" s="387" t="s">
        <v>882</v>
      </c>
      <c r="H37" s="387"/>
      <c r="I37" s="387"/>
      <c r="J37" s="387"/>
      <c r="K37" s="261"/>
    </row>
    <row r="38" spans="2:11" s="1" customFormat="1" ht="15" customHeight="1">
      <c r="B38" s="264"/>
      <c r="C38" s="265"/>
      <c r="D38" s="263"/>
      <c r="E38" s="266" t="s">
        <v>50</v>
      </c>
      <c r="F38" s="263"/>
      <c r="G38" s="387" t="s">
        <v>883</v>
      </c>
      <c r="H38" s="387"/>
      <c r="I38" s="387"/>
      <c r="J38" s="387"/>
      <c r="K38" s="261"/>
    </row>
    <row r="39" spans="2:11" s="1" customFormat="1" ht="15" customHeight="1">
      <c r="B39" s="264"/>
      <c r="C39" s="265"/>
      <c r="D39" s="263"/>
      <c r="E39" s="266" t="s">
        <v>51</v>
      </c>
      <c r="F39" s="263"/>
      <c r="G39" s="387" t="s">
        <v>884</v>
      </c>
      <c r="H39" s="387"/>
      <c r="I39" s="387"/>
      <c r="J39" s="387"/>
      <c r="K39" s="261"/>
    </row>
    <row r="40" spans="2:11" s="1" customFormat="1" ht="15" customHeight="1">
      <c r="B40" s="264"/>
      <c r="C40" s="265"/>
      <c r="D40" s="263"/>
      <c r="E40" s="266" t="s">
        <v>102</v>
      </c>
      <c r="F40" s="263"/>
      <c r="G40" s="387" t="s">
        <v>885</v>
      </c>
      <c r="H40" s="387"/>
      <c r="I40" s="387"/>
      <c r="J40" s="387"/>
      <c r="K40" s="261"/>
    </row>
    <row r="41" spans="2:11" s="1" customFormat="1" ht="15" customHeight="1">
      <c r="B41" s="264"/>
      <c r="C41" s="265"/>
      <c r="D41" s="263"/>
      <c r="E41" s="266" t="s">
        <v>103</v>
      </c>
      <c r="F41" s="263"/>
      <c r="G41" s="387" t="s">
        <v>886</v>
      </c>
      <c r="H41" s="387"/>
      <c r="I41" s="387"/>
      <c r="J41" s="387"/>
      <c r="K41" s="261"/>
    </row>
    <row r="42" spans="2:11" s="1" customFormat="1" ht="15" customHeight="1">
      <c r="B42" s="264"/>
      <c r="C42" s="265"/>
      <c r="D42" s="263"/>
      <c r="E42" s="266" t="s">
        <v>887</v>
      </c>
      <c r="F42" s="263"/>
      <c r="G42" s="387" t="s">
        <v>888</v>
      </c>
      <c r="H42" s="387"/>
      <c r="I42" s="387"/>
      <c r="J42" s="387"/>
      <c r="K42" s="261"/>
    </row>
    <row r="43" spans="2:11" s="1" customFormat="1" ht="15" customHeight="1">
      <c r="B43" s="264"/>
      <c r="C43" s="265"/>
      <c r="D43" s="263"/>
      <c r="E43" s="266"/>
      <c r="F43" s="263"/>
      <c r="G43" s="387" t="s">
        <v>889</v>
      </c>
      <c r="H43" s="387"/>
      <c r="I43" s="387"/>
      <c r="J43" s="387"/>
      <c r="K43" s="261"/>
    </row>
    <row r="44" spans="2:11" s="1" customFormat="1" ht="15" customHeight="1">
      <c r="B44" s="264"/>
      <c r="C44" s="265"/>
      <c r="D44" s="263"/>
      <c r="E44" s="266" t="s">
        <v>890</v>
      </c>
      <c r="F44" s="263"/>
      <c r="G44" s="387" t="s">
        <v>891</v>
      </c>
      <c r="H44" s="387"/>
      <c r="I44" s="387"/>
      <c r="J44" s="387"/>
      <c r="K44" s="261"/>
    </row>
    <row r="45" spans="2:11" s="1" customFormat="1" ht="15" customHeight="1">
      <c r="B45" s="264"/>
      <c r="C45" s="265"/>
      <c r="D45" s="263"/>
      <c r="E45" s="266" t="s">
        <v>105</v>
      </c>
      <c r="F45" s="263"/>
      <c r="G45" s="387" t="s">
        <v>892</v>
      </c>
      <c r="H45" s="387"/>
      <c r="I45" s="387"/>
      <c r="J45" s="387"/>
      <c r="K45" s="261"/>
    </row>
    <row r="46" spans="2:11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pans="2:11" s="1" customFormat="1" ht="15" customHeight="1">
      <c r="B47" s="264"/>
      <c r="C47" s="265"/>
      <c r="D47" s="387" t="s">
        <v>893</v>
      </c>
      <c r="E47" s="387"/>
      <c r="F47" s="387"/>
      <c r="G47" s="387"/>
      <c r="H47" s="387"/>
      <c r="I47" s="387"/>
      <c r="J47" s="387"/>
      <c r="K47" s="261"/>
    </row>
    <row r="48" spans="2:11" s="1" customFormat="1" ht="15" customHeight="1">
      <c r="B48" s="264"/>
      <c r="C48" s="265"/>
      <c r="D48" s="265"/>
      <c r="E48" s="387" t="s">
        <v>894</v>
      </c>
      <c r="F48" s="387"/>
      <c r="G48" s="387"/>
      <c r="H48" s="387"/>
      <c r="I48" s="387"/>
      <c r="J48" s="387"/>
      <c r="K48" s="261"/>
    </row>
    <row r="49" spans="2:11" s="1" customFormat="1" ht="15" customHeight="1">
      <c r="B49" s="264"/>
      <c r="C49" s="265"/>
      <c r="D49" s="265"/>
      <c r="E49" s="387" t="s">
        <v>895</v>
      </c>
      <c r="F49" s="387"/>
      <c r="G49" s="387"/>
      <c r="H49" s="387"/>
      <c r="I49" s="387"/>
      <c r="J49" s="387"/>
      <c r="K49" s="261"/>
    </row>
    <row r="50" spans="2:11" s="1" customFormat="1" ht="15" customHeight="1">
      <c r="B50" s="264"/>
      <c r="C50" s="265"/>
      <c r="D50" s="265"/>
      <c r="E50" s="387" t="s">
        <v>896</v>
      </c>
      <c r="F50" s="387"/>
      <c r="G50" s="387"/>
      <c r="H50" s="387"/>
      <c r="I50" s="387"/>
      <c r="J50" s="387"/>
      <c r="K50" s="261"/>
    </row>
    <row r="51" spans="2:11" s="1" customFormat="1" ht="15" customHeight="1">
      <c r="B51" s="264"/>
      <c r="C51" s="265"/>
      <c r="D51" s="387" t="s">
        <v>897</v>
      </c>
      <c r="E51" s="387"/>
      <c r="F51" s="387"/>
      <c r="G51" s="387"/>
      <c r="H51" s="387"/>
      <c r="I51" s="387"/>
      <c r="J51" s="387"/>
      <c r="K51" s="261"/>
    </row>
    <row r="52" spans="2:11" s="1" customFormat="1" ht="25.5" customHeight="1">
      <c r="B52" s="260"/>
      <c r="C52" s="389" t="s">
        <v>898</v>
      </c>
      <c r="D52" s="389"/>
      <c r="E52" s="389"/>
      <c r="F52" s="389"/>
      <c r="G52" s="389"/>
      <c r="H52" s="389"/>
      <c r="I52" s="389"/>
      <c r="J52" s="389"/>
      <c r="K52" s="261"/>
    </row>
    <row r="53" spans="2:11" s="1" customFormat="1" ht="5.25" customHeight="1">
      <c r="B53" s="260"/>
      <c r="C53" s="262"/>
      <c r="D53" s="262"/>
      <c r="E53" s="262"/>
      <c r="F53" s="262"/>
      <c r="G53" s="262"/>
      <c r="H53" s="262"/>
      <c r="I53" s="262"/>
      <c r="J53" s="262"/>
      <c r="K53" s="261"/>
    </row>
    <row r="54" spans="2:11" s="1" customFormat="1" ht="15" customHeight="1">
      <c r="B54" s="260"/>
      <c r="C54" s="387" t="s">
        <v>899</v>
      </c>
      <c r="D54" s="387"/>
      <c r="E54" s="387"/>
      <c r="F54" s="387"/>
      <c r="G54" s="387"/>
      <c r="H54" s="387"/>
      <c r="I54" s="387"/>
      <c r="J54" s="387"/>
      <c r="K54" s="261"/>
    </row>
    <row r="55" spans="2:11" s="1" customFormat="1" ht="15" customHeight="1">
      <c r="B55" s="260"/>
      <c r="C55" s="387" t="s">
        <v>900</v>
      </c>
      <c r="D55" s="387"/>
      <c r="E55" s="387"/>
      <c r="F55" s="387"/>
      <c r="G55" s="387"/>
      <c r="H55" s="387"/>
      <c r="I55" s="387"/>
      <c r="J55" s="387"/>
      <c r="K55" s="261"/>
    </row>
    <row r="56" spans="2:11" s="1" customFormat="1" ht="12.75" customHeight="1">
      <c r="B56" s="260"/>
      <c r="C56" s="263"/>
      <c r="D56" s="263"/>
      <c r="E56" s="263"/>
      <c r="F56" s="263"/>
      <c r="G56" s="263"/>
      <c r="H56" s="263"/>
      <c r="I56" s="263"/>
      <c r="J56" s="263"/>
      <c r="K56" s="261"/>
    </row>
    <row r="57" spans="2:11" s="1" customFormat="1" ht="15" customHeight="1">
      <c r="B57" s="260"/>
      <c r="C57" s="387" t="s">
        <v>901</v>
      </c>
      <c r="D57" s="387"/>
      <c r="E57" s="387"/>
      <c r="F57" s="387"/>
      <c r="G57" s="387"/>
      <c r="H57" s="387"/>
      <c r="I57" s="387"/>
      <c r="J57" s="387"/>
      <c r="K57" s="261"/>
    </row>
    <row r="58" spans="2:11" s="1" customFormat="1" ht="15" customHeight="1">
      <c r="B58" s="260"/>
      <c r="C58" s="265"/>
      <c r="D58" s="387" t="s">
        <v>902</v>
      </c>
      <c r="E58" s="387"/>
      <c r="F58" s="387"/>
      <c r="G58" s="387"/>
      <c r="H58" s="387"/>
      <c r="I58" s="387"/>
      <c r="J58" s="387"/>
      <c r="K58" s="261"/>
    </row>
    <row r="59" spans="2:11" s="1" customFormat="1" ht="15" customHeight="1">
      <c r="B59" s="260"/>
      <c r="C59" s="265"/>
      <c r="D59" s="387" t="s">
        <v>903</v>
      </c>
      <c r="E59" s="387"/>
      <c r="F59" s="387"/>
      <c r="G59" s="387"/>
      <c r="H59" s="387"/>
      <c r="I59" s="387"/>
      <c r="J59" s="387"/>
      <c r="K59" s="261"/>
    </row>
    <row r="60" spans="2:11" s="1" customFormat="1" ht="15" customHeight="1">
      <c r="B60" s="260"/>
      <c r="C60" s="265"/>
      <c r="D60" s="387" t="s">
        <v>904</v>
      </c>
      <c r="E60" s="387"/>
      <c r="F60" s="387"/>
      <c r="G60" s="387"/>
      <c r="H60" s="387"/>
      <c r="I60" s="387"/>
      <c r="J60" s="387"/>
      <c r="K60" s="261"/>
    </row>
    <row r="61" spans="2:11" s="1" customFormat="1" ht="15" customHeight="1">
      <c r="B61" s="260"/>
      <c r="C61" s="265"/>
      <c r="D61" s="387" t="s">
        <v>905</v>
      </c>
      <c r="E61" s="387"/>
      <c r="F61" s="387"/>
      <c r="G61" s="387"/>
      <c r="H61" s="387"/>
      <c r="I61" s="387"/>
      <c r="J61" s="387"/>
      <c r="K61" s="261"/>
    </row>
    <row r="62" spans="2:11" s="1" customFormat="1" ht="15" customHeight="1">
      <c r="B62" s="260"/>
      <c r="C62" s="265"/>
      <c r="D62" s="388" t="s">
        <v>906</v>
      </c>
      <c r="E62" s="388"/>
      <c r="F62" s="388"/>
      <c r="G62" s="388"/>
      <c r="H62" s="388"/>
      <c r="I62" s="388"/>
      <c r="J62" s="388"/>
      <c r="K62" s="261"/>
    </row>
    <row r="63" spans="2:11" s="1" customFormat="1" ht="15" customHeight="1">
      <c r="B63" s="260"/>
      <c r="C63" s="265"/>
      <c r="D63" s="387" t="s">
        <v>907</v>
      </c>
      <c r="E63" s="387"/>
      <c r="F63" s="387"/>
      <c r="G63" s="387"/>
      <c r="H63" s="387"/>
      <c r="I63" s="387"/>
      <c r="J63" s="387"/>
      <c r="K63" s="261"/>
    </row>
    <row r="64" spans="2:11" s="1" customFormat="1" ht="12.75" customHeight="1">
      <c r="B64" s="260"/>
      <c r="C64" s="265"/>
      <c r="D64" s="265"/>
      <c r="E64" s="268"/>
      <c r="F64" s="265"/>
      <c r="G64" s="265"/>
      <c r="H64" s="265"/>
      <c r="I64" s="265"/>
      <c r="J64" s="265"/>
      <c r="K64" s="261"/>
    </row>
    <row r="65" spans="2:11" s="1" customFormat="1" ht="15" customHeight="1">
      <c r="B65" s="260"/>
      <c r="C65" s="265"/>
      <c r="D65" s="387" t="s">
        <v>908</v>
      </c>
      <c r="E65" s="387"/>
      <c r="F65" s="387"/>
      <c r="G65" s="387"/>
      <c r="H65" s="387"/>
      <c r="I65" s="387"/>
      <c r="J65" s="387"/>
      <c r="K65" s="261"/>
    </row>
    <row r="66" spans="2:11" s="1" customFormat="1" ht="15" customHeight="1">
      <c r="B66" s="260"/>
      <c r="C66" s="265"/>
      <c r="D66" s="388" t="s">
        <v>909</v>
      </c>
      <c r="E66" s="388"/>
      <c r="F66" s="388"/>
      <c r="G66" s="388"/>
      <c r="H66" s="388"/>
      <c r="I66" s="388"/>
      <c r="J66" s="388"/>
      <c r="K66" s="261"/>
    </row>
    <row r="67" spans="2:11" s="1" customFormat="1" ht="15" customHeight="1">
      <c r="B67" s="260"/>
      <c r="C67" s="265"/>
      <c r="D67" s="387" t="s">
        <v>910</v>
      </c>
      <c r="E67" s="387"/>
      <c r="F67" s="387"/>
      <c r="G67" s="387"/>
      <c r="H67" s="387"/>
      <c r="I67" s="387"/>
      <c r="J67" s="387"/>
      <c r="K67" s="261"/>
    </row>
    <row r="68" spans="2:11" s="1" customFormat="1" ht="15" customHeight="1">
      <c r="B68" s="260"/>
      <c r="C68" s="265"/>
      <c r="D68" s="387" t="s">
        <v>911</v>
      </c>
      <c r="E68" s="387"/>
      <c r="F68" s="387"/>
      <c r="G68" s="387"/>
      <c r="H68" s="387"/>
      <c r="I68" s="387"/>
      <c r="J68" s="387"/>
      <c r="K68" s="261"/>
    </row>
    <row r="69" spans="2:11" s="1" customFormat="1" ht="15" customHeight="1">
      <c r="B69" s="260"/>
      <c r="C69" s="265"/>
      <c r="D69" s="387" t="s">
        <v>912</v>
      </c>
      <c r="E69" s="387"/>
      <c r="F69" s="387"/>
      <c r="G69" s="387"/>
      <c r="H69" s="387"/>
      <c r="I69" s="387"/>
      <c r="J69" s="387"/>
      <c r="K69" s="261"/>
    </row>
    <row r="70" spans="2:11" s="1" customFormat="1" ht="15" customHeight="1">
      <c r="B70" s="260"/>
      <c r="C70" s="265"/>
      <c r="D70" s="387" t="s">
        <v>913</v>
      </c>
      <c r="E70" s="387"/>
      <c r="F70" s="387"/>
      <c r="G70" s="387"/>
      <c r="H70" s="387"/>
      <c r="I70" s="387"/>
      <c r="J70" s="387"/>
      <c r="K70" s="261"/>
    </row>
    <row r="71" spans="2:1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pans="2:11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2:11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pans="2:11" s="1" customFormat="1" ht="45" customHeight="1">
      <c r="B75" s="277"/>
      <c r="C75" s="386" t="s">
        <v>914</v>
      </c>
      <c r="D75" s="386"/>
      <c r="E75" s="386"/>
      <c r="F75" s="386"/>
      <c r="G75" s="386"/>
      <c r="H75" s="386"/>
      <c r="I75" s="386"/>
      <c r="J75" s="386"/>
      <c r="K75" s="278"/>
    </row>
    <row r="76" spans="2:11" s="1" customFormat="1" ht="17.25" customHeight="1">
      <c r="B76" s="277"/>
      <c r="C76" s="279" t="s">
        <v>915</v>
      </c>
      <c r="D76" s="279"/>
      <c r="E76" s="279"/>
      <c r="F76" s="279" t="s">
        <v>916</v>
      </c>
      <c r="G76" s="280"/>
      <c r="H76" s="279" t="s">
        <v>51</v>
      </c>
      <c r="I76" s="279" t="s">
        <v>54</v>
      </c>
      <c r="J76" s="279" t="s">
        <v>917</v>
      </c>
      <c r="K76" s="278"/>
    </row>
    <row r="77" spans="2:11" s="1" customFormat="1" ht="17.25" customHeight="1">
      <c r="B77" s="277"/>
      <c r="C77" s="281" t="s">
        <v>918</v>
      </c>
      <c r="D77" s="281"/>
      <c r="E77" s="281"/>
      <c r="F77" s="282" t="s">
        <v>919</v>
      </c>
      <c r="G77" s="283"/>
      <c r="H77" s="281"/>
      <c r="I77" s="281"/>
      <c r="J77" s="281" t="s">
        <v>920</v>
      </c>
      <c r="K77" s="278"/>
    </row>
    <row r="78" spans="2:11" s="1" customFormat="1" ht="5.25" customHeight="1">
      <c r="B78" s="277"/>
      <c r="C78" s="284"/>
      <c r="D78" s="284"/>
      <c r="E78" s="284"/>
      <c r="F78" s="284"/>
      <c r="G78" s="285"/>
      <c r="H78" s="284"/>
      <c r="I78" s="284"/>
      <c r="J78" s="284"/>
      <c r="K78" s="278"/>
    </row>
    <row r="79" spans="2:11" s="1" customFormat="1" ht="15" customHeight="1">
      <c r="B79" s="277"/>
      <c r="C79" s="266" t="s">
        <v>50</v>
      </c>
      <c r="D79" s="284"/>
      <c r="E79" s="284"/>
      <c r="F79" s="286" t="s">
        <v>921</v>
      </c>
      <c r="G79" s="285"/>
      <c r="H79" s="266" t="s">
        <v>922</v>
      </c>
      <c r="I79" s="266" t="s">
        <v>923</v>
      </c>
      <c r="J79" s="266">
        <v>20</v>
      </c>
      <c r="K79" s="278"/>
    </row>
    <row r="80" spans="2:11" s="1" customFormat="1" ht="15" customHeight="1">
      <c r="B80" s="277"/>
      <c r="C80" s="266" t="s">
        <v>924</v>
      </c>
      <c r="D80" s="266"/>
      <c r="E80" s="266"/>
      <c r="F80" s="286" t="s">
        <v>921</v>
      </c>
      <c r="G80" s="285"/>
      <c r="H80" s="266" t="s">
        <v>925</v>
      </c>
      <c r="I80" s="266" t="s">
        <v>923</v>
      </c>
      <c r="J80" s="266">
        <v>120</v>
      </c>
      <c r="K80" s="278"/>
    </row>
    <row r="81" spans="2:11" s="1" customFormat="1" ht="15" customHeight="1">
      <c r="B81" s="287"/>
      <c r="C81" s="266" t="s">
        <v>926</v>
      </c>
      <c r="D81" s="266"/>
      <c r="E81" s="266"/>
      <c r="F81" s="286" t="s">
        <v>927</v>
      </c>
      <c r="G81" s="285"/>
      <c r="H81" s="266" t="s">
        <v>928</v>
      </c>
      <c r="I81" s="266" t="s">
        <v>923</v>
      </c>
      <c r="J81" s="266">
        <v>50</v>
      </c>
      <c r="K81" s="278"/>
    </row>
    <row r="82" spans="2:11" s="1" customFormat="1" ht="15" customHeight="1">
      <c r="B82" s="287"/>
      <c r="C82" s="266" t="s">
        <v>929</v>
      </c>
      <c r="D82" s="266"/>
      <c r="E82" s="266"/>
      <c r="F82" s="286" t="s">
        <v>921</v>
      </c>
      <c r="G82" s="285"/>
      <c r="H82" s="266" t="s">
        <v>930</v>
      </c>
      <c r="I82" s="266" t="s">
        <v>931</v>
      </c>
      <c r="J82" s="266"/>
      <c r="K82" s="278"/>
    </row>
    <row r="83" spans="2:11" s="1" customFormat="1" ht="15" customHeight="1">
      <c r="B83" s="287"/>
      <c r="C83" s="288" t="s">
        <v>932</v>
      </c>
      <c r="D83" s="288"/>
      <c r="E83" s="288"/>
      <c r="F83" s="289" t="s">
        <v>927</v>
      </c>
      <c r="G83" s="288"/>
      <c r="H83" s="288" t="s">
        <v>933</v>
      </c>
      <c r="I83" s="288" t="s">
        <v>923</v>
      </c>
      <c r="J83" s="288">
        <v>15</v>
      </c>
      <c r="K83" s="278"/>
    </row>
    <row r="84" spans="2:11" s="1" customFormat="1" ht="15" customHeight="1">
      <c r="B84" s="287"/>
      <c r="C84" s="288" t="s">
        <v>934</v>
      </c>
      <c r="D84" s="288"/>
      <c r="E84" s="288"/>
      <c r="F84" s="289" t="s">
        <v>927</v>
      </c>
      <c r="G84" s="288"/>
      <c r="H84" s="288" t="s">
        <v>935</v>
      </c>
      <c r="I84" s="288" t="s">
        <v>923</v>
      </c>
      <c r="J84" s="288">
        <v>15</v>
      </c>
      <c r="K84" s="278"/>
    </row>
    <row r="85" spans="2:11" s="1" customFormat="1" ht="15" customHeight="1">
      <c r="B85" s="287"/>
      <c r="C85" s="288" t="s">
        <v>936</v>
      </c>
      <c r="D85" s="288"/>
      <c r="E85" s="288"/>
      <c r="F85" s="289" t="s">
        <v>927</v>
      </c>
      <c r="G85" s="288"/>
      <c r="H85" s="288" t="s">
        <v>937</v>
      </c>
      <c r="I85" s="288" t="s">
        <v>923</v>
      </c>
      <c r="J85" s="288">
        <v>20</v>
      </c>
      <c r="K85" s="278"/>
    </row>
    <row r="86" spans="2:11" s="1" customFormat="1" ht="15" customHeight="1">
      <c r="B86" s="287"/>
      <c r="C86" s="288" t="s">
        <v>938</v>
      </c>
      <c r="D86" s="288"/>
      <c r="E86" s="288"/>
      <c r="F86" s="289" t="s">
        <v>927</v>
      </c>
      <c r="G86" s="288"/>
      <c r="H86" s="288" t="s">
        <v>939</v>
      </c>
      <c r="I86" s="288" t="s">
        <v>923</v>
      </c>
      <c r="J86" s="288">
        <v>20</v>
      </c>
      <c r="K86" s="278"/>
    </row>
    <row r="87" spans="2:11" s="1" customFormat="1" ht="15" customHeight="1">
      <c r="B87" s="287"/>
      <c r="C87" s="266" t="s">
        <v>940</v>
      </c>
      <c r="D87" s="266"/>
      <c r="E87" s="266"/>
      <c r="F87" s="286" t="s">
        <v>927</v>
      </c>
      <c r="G87" s="285"/>
      <c r="H87" s="266" t="s">
        <v>941</v>
      </c>
      <c r="I87" s="266" t="s">
        <v>923</v>
      </c>
      <c r="J87" s="266">
        <v>50</v>
      </c>
      <c r="K87" s="278"/>
    </row>
    <row r="88" spans="2:11" s="1" customFormat="1" ht="15" customHeight="1">
      <c r="B88" s="287"/>
      <c r="C88" s="266" t="s">
        <v>942</v>
      </c>
      <c r="D88" s="266"/>
      <c r="E88" s="266"/>
      <c r="F88" s="286" t="s">
        <v>927</v>
      </c>
      <c r="G88" s="285"/>
      <c r="H88" s="266" t="s">
        <v>943</v>
      </c>
      <c r="I88" s="266" t="s">
        <v>923</v>
      </c>
      <c r="J88" s="266">
        <v>20</v>
      </c>
      <c r="K88" s="278"/>
    </row>
    <row r="89" spans="2:11" s="1" customFormat="1" ht="15" customHeight="1">
      <c r="B89" s="287"/>
      <c r="C89" s="266" t="s">
        <v>944</v>
      </c>
      <c r="D89" s="266"/>
      <c r="E89" s="266"/>
      <c r="F89" s="286" t="s">
        <v>927</v>
      </c>
      <c r="G89" s="285"/>
      <c r="H89" s="266" t="s">
        <v>945</v>
      </c>
      <c r="I89" s="266" t="s">
        <v>923</v>
      </c>
      <c r="J89" s="266">
        <v>20</v>
      </c>
      <c r="K89" s="278"/>
    </row>
    <row r="90" spans="2:11" s="1" customFormat="1" ht="15" customHeight="1">
      <c r="B90" s="287"/>
      <c r="C90" s="266" t="s">
        <v>946</v>
      </c>
      <c r="D90" s="266"/>
      <c r="E90" s="266"/>
      <c r="F90" s="286" t="s">
        <v>927</v>
      </c>
      <c r="G90" s="285"/>
      <c r="H90" s="266" t="s">
        <v>947</v>
      </c>
      <c r="I90" s="266" t="s">
        <v>923</v>
      </c>
      <c r="J90" s="266">
        <v>50</v>
      </c>
      <c r="K90" s="278"/>
    </row>
    <row r="91" spans="2:11" s="1" customFormat="1" ht="15" customHeight="1">
      <c r="B91" s="287"/>
      <c r="C91" s="266" t="s">
        <v>948</v>
      </c>
      <c r="D91" s="266"/>
      <c r="E91" s="266"/>
      <c r="F91" s="286" t="s">
        <v>927</v>
      </c>
      <c r="G91" s="285"/>
      <c r="H91" s="266" t="s">
        <v>948</v>
      </c>
      <c r="I91" s="266" t="s">
        <v>923</v>
      </c>
      <c r="J91" s="266">
        <v>50</v>
      </c>
      <c r="K91" s="278"/>
    </row>
    <row r="92" spans="2:11" s="1" customFormat="1" ht="15" customHeight="1">
      <c r="B92" s="287"/>
      <c r="C92" s="266" t="s">
        <v>949</v>
      </c>
      <c r="D92" s="266"/>
      <c r="E92" s="266"/>
      <c r="F92" s="286" t="s">
        <v>927</v>
      </c>
      <c r="G92" s="285"/>
      <c r="H92" s="266" t="s">
        <v>950</v>
      </c>
      <c r="I92" s="266" t="s">
        <v>923</v>
      </c>
      <c r="J92" s="266">
        <v>255</v>
      </c>
      <c r="K92" s="278"/>
    </row>
    <row r="93" spans="2:11" s="1" customFormat="1" ht="15" customHeight="1">
      <c r="B93" s="287"/>
      <c r="C93" s="266" t="s">
        <v>951</v>
      </c>
      <c r="D93" s="266"/>
      <c r="E93" s="266"/>
      <c r="F93" s="286" t="s">
        <v>921</v>
      </c>
      <c r="G93" s="285"/>
      <c r="H93" s="266" t="s">
        <v>952</v>
      </c>
      <c r="I93" s="266" t="s">
        <v>953</v>
      </c>
      <c r="J93" s="266"/>
      <c r="K93" s="278"/>
    </row>
    <row r="94" spans="2:11" s="1" customFormat="1" ht="15" customHeight="1">
      <c r="B94" s="287"/>
      <c r="C94" s="266" t="s">
        <v>954</v>
      </c>
      <c r="D94" s="266"/>
      <c r="E94" s="266"/>
      <c r="F94" s="286" t="s">
        <v>921</v>
      </c>
      <c r="G94" s="285"/>
      <c r="H94" s="266" t="s">
        <v>955</v>
      </c>
      <c r="I94" s="266" t="s">
        <v>956</v>
      </c>
      <c r="J94" s="266"/>
      <c r="K94" s="278"/>
    </row>
    <row r="95" spans="2:11" s="1" customFormat="1" ht="15" customHeight="1">
      <c r="B95" s="287"/>
      <c r="C95" s="266" t="s">
        <v>957</v>
      </c>
      <c r="D95" s="266"/>
      <c r="E95" s="266"/>
      <c r="F95" s="286" t="s">
        <v>921</v>
      </c>
      <c r="G95" s="285"/>
      <c r="H95" s="266" t="s">
        <v>957</v>
      </c>
      <c r="I95" s="266" t="s">
        <v>956</v>
      </c>
      <c r="J95" s="266"/>
      <c r="K95" s="278"/>
    </row>
    <row r="96" spans="2:11" s="1" customFormat="1" ht="15" customHeight="1">
      <c r="B96" s="287"/>
      <c r="C96" s="266" t="s">
        <v>35</v>
      </c>
      <c r="D96" s="266"/>
      <c r="E96" s="266"/>
      <c r="F96" s="286" t="s">
        <v>921</v>
      </c>
      <c r="G96" s="285"/>
      <c r="H96" s="266" t="s">
        <v>958</v>
      </c>
      <c r="I96" s="266" t="s">
        <v>956</v>
      </c>
      <c r="J96" s="266"/>
      <c r="K96" s="278"/>
    </row>
    <row r="97" spans="2:11" s="1" customFormat="1" ht="15" customHeight="1">
      <c r="B97" s="287"/>
      <c r="C97" s="266" t="s">
        <v>45</v>
      </c>
      <c r="D97" s="266"/>
      <c r="E97" s="266"/>
      <c r="F97" s="286" t="s">
        <v>921</v>
      </c>
      <c r="G97" s="285"/>
      <c r="H97" s="266" t="s">
        <v>959</v>
      </c>
      <c r="I97" s="266" t="s">
        <v>956</v>
      </c>
      <c r="J97" s="266"/>
      <c r="K97" s="278"/>
    </row>
    <row r="98" spans="2:11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pans="2:11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pans="2:11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pans="2:1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pans="2:11" s="1" customFormat="1" ht="45" customHeight="1">
      <c r="B102" s="277"/>
      <c r="C102" s="386" t="s">
        <v>960</v>
      </c>
      <c r="D102" s="386"/>
      <c r="E102" s="386"/>
      <c r="F102" s="386"/>
      <c r="G102" s="386"/>
      <c r="H102" s="386"/>
      <c r="I102" s="386"/>
      <c r="J102" s="386"/>
      <c r="K102" s="278"/>
    </row>
    <row r="103" spans="2:11" s="1" customFormat="1" ht="17.25" customHeight="1">
      <c r="B103" s="277"/>
      <c r="C103" s="279" t="s">
        <v>915</v>
      </c>
      <c r="D103" s="279"/>
      <c r="E103" s="279"/>
      <c r="F103" s="279" t="s">
        <v>916</v>
      </c>
      <c r="G103" s="280"/>
      <c r="H103" s="279" t="s">
        <v>51</v>
      </c>
      <c r="I103" s="279" t="s">
        <v>54</v>
      </c>
      <c r="J103" s="279" t="s">
        <v>917</v>
      </c>
      <c r="K103" s="278"/>
    </row>
    <row r="104" spans="2:11" s="1" customFormat="1" ht="17.25" customHeight="1">
      <c r="B104" s="277"/>
      <c r="C104" s="281" t="s">
        <v>918</v>
      </c>
      <c r="D104" s="281"/>
      <c r="E104" s="281"/>
      <c r="F104" s="282" t="s">
        <v>919</v>
      </c>
      <c r="G104" s="283"/>
      <c r="H104" s="281"/>
      <c r="I104" s="281"/>
      <c r="J104" s="281" t="s">
        <v>920</v>
      </c>
      <c r="K104" s="278"/>
    </row>
    <row r="105" spans="2:11" s="1" customFormat="1" ht="5.25" customHeight="1">
      <c r="B105" s="277"/>
      <c r="C105" s="279"/>
      <c r="D105" s="279"/>
      <c r="E105" s="279"/>
      <c r="F105" s="279"/>
      <c r="G105" s="295"/>
      <c r="H105" s="279"/>
      <c r="I105" s="279"/>
      <c r="J105" s="279"/>
      <c r="K105" s="278"/>
    </row>
    <row r="106" spans="2:11" s="1" customFormat="1" ht="15" customHeight="1">
      <c r="B106" s="277"/>
      <c r="C106" s="266" t="s">
        <v>50</v>
      </c>
      <c r="D106" s="284"/>
      <c r="E106" s="284"/>
      <c r="F106" s="286" t="s">
        <v>921</v>
      </c>
      <c r="G106" s="295"/>
      <c r="H106" s="266" t="s">
        <v>961</v>
      </c>
      <c r="I106" s="266" t="s">
        <v>923</v>
      </c>
      <c r="J106" s="266">
        <v>20</v>
      </c>
      <c r="K106" s="278"/>
    </row>
    <row r="107" spans="2:11" s="1" customFormat="1" ht="15" customHeight="1">
      <c r="B107" s="277"/>
      <c r="C107" s="266" t="s">
        <v>924</v>
      </c>
      <c r="D107" s="266"/>
      <c r="E107" s="266"/>
      <c r="F107" s="286" t="s">
        <v>921</v>
      </c>
      <c r="G107" s="266"/>
      <c r="H107" s="266" t="s">
        <v>961</v>
      </c>
      <c r="I107" s="266" t="s">
        <v>923</v>
      </c>
      <c r="J107" s="266">
        <v>120</v>
      </c>
      <c r="K107" s="278"/>
    </row>
    <row r="108" spans="2:11" s="1" customFormat="1" ht="15" customHeight="1">
      <c r="B108" s="287"/>
      <c r="C108" s="266" t="s">
        <v>926</v>
      </c>
      <c r="D108" s="266"/>
      <c r="E108" s="266"/>
      <c r="F108" s="286" t="s">
        <v>927</v>
      </c>
      <c r="G108" s="266"/>
      <c r="H108" s="266" t="s">
        <v>961</v>
      </c>
      <c r="I108" s="266" t="s">
        <v>923</v>
      </c>
      <c r="J108" s="266">
        <v>50</v>
      </c>
      <c r="K108" s="278"/>
    </row>
    <row r="109" spans="2:11" s="1" customFormat="1" ht="15" customHeight="1">
      <c r="B109" s="287"/>
      <c r="C109" s="266" t="s">
        <v>929</v>
      </c>
      <c r="D109" s="266"/>
      <c r="E109" s="266"/>
      <c r="F109" s="286" t="s">
        <v>921</v>
      </c>
      <c r="G109" s="266"/>
      <c r="H109" s="266" t="s">
        <v>961</v>
      </c>
      <c r="I109" s="266" t="s">
        <v>931</v>
      </c>
      <c r="J109" s="266"/>
      <c r="K109" s="278"/>
    </row>
    <row r="110" spans="2:11" s="1" customFormat="1" ht="15" customHeight="1">
      <c r="B110" s="287"/>
      <c r="C110" s="266" t="s">
        <v>940</v>
      </c>
      <c r="D110" s="266"/>
      <c r="E110" s="266"/>
      <c r="F110" s="286" t="s">
        <v>927</v>
      </c>
      <c r="G110" s="266"/>
      <c r="H110" s="266" t="s">
        <v>961</v>
      </c>
      <c r="I110" s="266" t="s">
        <v>923</v>
      </c>
      <c r="J110" s="266">
        <v>50</v>
      </c>
      <c r="K110" s="278"/>
    </row>
    <row r="111" spans="2:11" s="1" customFormat="1" ht="15" customHeight="1">
      <c r="B111" s="287"/>
      <c r="C111" s="266" t="s">
        <v>948</v>
      </c>
      <c r="D111" s="266"/>
      <c r="E111" s="266"/>
      <c r="F111" s="286" t="s">
        <v>927</v>
      </c>
      <c r="G111" s="266"/>
      <c r="H111" s="266" t="s">
        <v>961</v>
      </c>
      <c r="I111" s="266" t="s">
        <v>923</v>
      </c>
      <c r="J111" s="266">
        <v>50</v>
      </c>
      <c r="K111" s="278"/>
    </row>
    <row r="112" spans="2:11" s="1" customFormat="1" ht="15" customHeight="1">
      <c r="B112" s="287"/>
      <c r="C112" s="266" t="s">
        <v>946</v>
      </c>
      <c r="D112" s="266"/>
      <c r="E112" s="266"/>
      <c r="F112" s="286" t="s">
        <v>927</v>
      </c>
      <c r="G112" s="266"/>
      <c r="H112" s="266" t="s">
        <v>961</v>
      </c>
      <c r="I112" s="266" t="s">
        <v>923</v>
      </c>
      <c r="J112" s="266">
        <v>50</v>
      </c>
      <c r="K112" s="278"/>
    </row>
    <row r="113" spans="2:11" s="1" customFormat="1" ht="15" customHeight="1">
      <c r="B113" s="287"/>
      <c r="C113" s="266" t="s">
        <v>50</v>
      </c>
      <c r="D113" s="266"/>
      <c r="E113" s="266"/>
      <c r="F113" s="286" t="s">
        <v>921</v>
      </c>
      <c r="G113" s="266"/>
      <c r="H113" s="266" t="s">
        <v>962</v>
      </c>
      <c r="I113" s="266" t="s">
        <v>923</v>
      </c>
      <c r="J113" s="266">
        <v>20</v>
      </c>
      <c r="K113" s="278"/>
    </row>
    <row r="114" spans="2:11" s="1" customFormat="1" ht="15" customHeight="1">
      <c r="B114" s="287"/>
      <c r="C114" s="266" t="s">
        <v>963</v>
      </c>
      <c r="D114" s="266"/>
      <c r="E114" s="266"/>
      <c r="F114" s="286" t="s">
        <v>921</v>
      </c>
      <c r="G114" s="266"/>
      <c r="H114" s="266" t="s">
        <v>964</v>
      </c>
      <c r="I114" s="266" t="s">
        <v>923</v>
      </c>
      <c r="J114" s="266">
        <v>120</v>
      </c>
      <c r="K114" s="278"/>
    </row>
    <row r="115" spans="2:11" s="1" customFormat="1" ht="15" customHeight="1">
      <c r="B115" s="287"/>
      <c r="C115" s="266" t="s">
        <v>35</v>
      </c>
      <c r="D115" s="266"/>
      <c r="E115" s="266"/>
      <c r="F115" s="286" t="s">
        <v>921</v>
      </c>
      <c r="G115" s="266"/>
      <c r="H115" s="266" t="s">
        <v>965</v>
      </c>
      <c r="I115" s="266" t="s">
        <v>956</v>
      </c>
      <c r="J115" s="266"/>
      <c r="K115" s="278"/>
    </row>
    <row r="116" spans="2:11" s="1" customFormat="1" ht="15" customHeight="1">
      <c r="B116" s="287"/>
      <c r="C116" s="266" t="s">
        <v>45</v>
      </c>
      <c r="D116" s="266"/>
      <c r="E116" s="266"/>
      <c r="F116" s="286" t="s">
        <v>921</v>
      </c>
      <c r="G116" s="266"/>
      <c r="H116" s="266" t="s">
        <v>966</v>
      </c>
      <c r="I116" s="266" t="s">
        <v>956</v>
      </c>
      <c r="J116" s="266"/>
      <c r="K116" s="278"/>
    </row>
    <row r="117" spans="2:11" s="1" customFormat="1" ht="15" customHeight="1">
      <c r="B117" s="287"/>
      <c r="C117" s="266" t="s">
        <v>54</v>
      </c>
      <c r="D117" s="266"/>
      <c r="E117" s="266"/>
      <c r="F117" s="286" t="s">
        <v>921</v>
      </c>
      <c r="G117" s="266"/>
      <c r="H117" s="266" t="s">
        <v>967</v>
      </c>
      <c r="I117" s="266" t="s">
        <v>968</v>
      </c>
      <c r="J117" s="266"/>
      <c r="K117" s="278"/>
    </row>
    <row r="118" spans="2:11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pans="2:11" s="1" customFormat="1" ht="18.75" customHeight="1">
      <c r="B119" s="297"/>
      <c r="C119" s="263"/>
      <c r="D119" s="263"/>
      <c r="E119" s="263"/>
      <c r="F119" s="298"/>
      <c r="G119" s="263"/>
      <c r="H119" s="263"/>
      <c r="I119" s="263"/>
      <c r="J119" s="263"/>
      <c r="K119" s="297"/>
    </row>
    <row r="120" spans="2:11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pans="2:1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pans="2:11" s="1" customFormat="1" ht="45" customHeight="1">
      <c r="B122" s="302"/>
      <c r="C122" s="385" t="s">
        <v>969</v>
      </c>
      <c r="D122" s="385"/>
      <c r="E122" s="385"/>
      <c r="F122" s="385"/>
      <c r="G122" s="385"/>
      <c r="H122" s="385"/>
      <c r="I122" s="385"/>
      <c r="J122" s="385"/>
      <c r="K122" s="303"/>
    </row>
    <row r="123" spans="2:11" s="1" customFormat="1" ht="17.25" customHeight="1">
      <c r="B123" s="304"/>
      <c r="C123" s="279" t="s">
        <v>915</v>
      </c>
      <c r="D123" s="279"/>
      <c r="E123" s="279"/>
      <c r="F123" s="279" t="s">
        <v>916</v>
      </c>
      <c r="G123" s="280"/>
      <c r="H123" s="279" t="s">
        <v>51</v>
      </c>
      <c r="I123" s="279" t="s">
        <v>54</v>
      </c>
      <c r="J123" s="279" t="s">
        <v>917</v>
      </c>
      <c r="K123" s="305"/>
    </row>
    <row r="124" spans="2:11" s="1" customFormat="1" ht="17.25" customHeight="1">
      <c r="B124" s="304"/>
      <c r="C124" s="281" t="s">
        <v>918</v>
      </c>
      <c r="D124" s="281"/>
      <c r="E124" s="281"/>
      <c r="F124" s="282" t="s">
        <v>919</v>
      </c>
      <c r="G124" s="283"/>
      <c r="H124" s="281"/>
      <c r="I124" s="281"/>
      <c r="J124" s="281" t="s">
        <v>920</v>
      </c>
      <c r="K124" s="305"/>
    </row>
    <row r="125" spans="2:11" s="1" customFormat="1" ht="5.25" customHeight="1">
      <c r="B125" s="306"/>
      <c r="C125" s="284"/>
      <c r="D125" s="284"/>
      <c r="E125" s="284"/>
      <c r="F125" s="284"/>
      <c r="G125" s="266"/>
      <c r="H125" s="284"/>
      <c r="I125" s="284"/>
      <c r="J125" s="284"/>
      <c r="K125" s="307"/>
    </row>
    <row r="126" spans="2:11" s="1" customFormat="1" ht="15" customHeight="1">
      <c r="B126" s="306"/>
      <c r="C126" s="266" t="s">
        <v>924</v>
      </c>
      <c r="D126" s="284"/>
      <c r="E126" s="284"/>
      <c r="F126" s="286" t="s">
        <v>921</v>
      </c>
      <c r="G126" s="266"/>
      <c r="H126" s="266" t="s">
        <v>961</v>
      </c>
      <c r="I126" s="266" t="s">
        <v>923</v>
      </c>
      <c r="J126" s="266">
        <v>120</v>
      </c>
      <c r="K126" s="308"/>
    </row>
    <row r="127" spans="2:11" s="1" customFormat="1" ht="15" customHeight="1">
      <c r="B127" s="306"/>
      <c r="C127" s="266" t="s">
        <v>970</v>
      </c>
      <c r="D127" s="266"/>
      <c r="E127" s="266"/>
      <c r="F127" s="286" t="s">
        <v>921</v>
      </c>
      <c r="G127" s="266"/>
      <c r="H127" s="266" t="s">
        <v>971</v>
      </c>
      <c r="I127" s="266" t="s">
        <v>923</v>
      </c>
      <c r="J127" s="266" t="s">
        <v>972</v>
      </c>
      <c r="K127" s="308"/>
    </row>
    <row r="128" spans="2:11" s="1" customFormat="1" ht="15" customHeight="1">
      <c r="B128" s="306"/>
      <c r="C128" s="266" t="s">
        <v>869</v>
      </c>
      <c r="D128" s="266"/>
      <c r="E128" s="266"/>
      <c r="F128" s="286" t="s">
        <v>921</v>
      </c>
      <c r="G128" s="266"/>
      <c r="H128" s="266" t="s">
        <v>973</v>
      </c>
      <c r="I128" s="266" t="s">
        <v>923</v>
      </c>
      <c r="J128" s="266" t="s">
        <v>972</v>
      </c>
      <c r="K128" s="308"/>
    </row>
    <row r="129" spans="2:11" s="1" customFormat="1" ht="15" customHeight="1">
      <c r="B129" s="306"/>
      <c r="C129" s="266" t="s">
        <v>932</v>
      </c>
      <c r="D129" s="266"/>
      <c r="E129" s="266"/>
      <c r="F129" s="286" t="s">
        <v>927</v>
      </c>
      <c r="G129" s="266"/>
      <c r="H129" s="266" t="s">
        <v>933</v>
      </c>
      <c r="I129" s="266" t="s">
        <v>923</v>
      </c>
      <c r="J129" s="266">
        <v>15</v>
      </c>
      <c r="K129" s="308"/>
    </row>
    <row r="130" spans="2:11" s="1" customFormat="1" ht="15" customHeight="1">
      <c r="B130" s="306"/>
      <c r="C130" s="288" t="s">
        <v>934</v>
      </c>
      <c r="D130" s="288"/>
      <c r="E130" s="288"/>
      <c r="F130" s="289" t="s">
        <v>927</v>
      </c>
      <c r="G130" s="288"/>
      <c r="H130" s="288" t="s">
        <v>935</v>
      </c>
      <c r="I130" s="288" t="s">
        <v>923</v>
      </c>
      <c r="J130" s="288">
        <v>15</v>
      </c>
      <c r="K130" s="308"/>
    </row>
    <row r="131" spans="2:11" s="1" customFormat="1" ht="15" customHeight="1">
      <c r="B131" s="306"/>
      <c r="C131" s="288" t="s">
        <v>936</v>
      </c>
      <c r="D131" s="288"/>
      <c r="E131" s="288"/>
      <c r="F131" s="289" t="s">
        <v>927</v>
      </c>
      <c r="G131" s="288"/>
      <c r="H131" s="288" t="s">
        <v>937</v>
      </c>
      <c r="I131" s="288" t="s">
        <v>923</v>
      </c>
      <c r="J131" s="288">
        <v>20</v>
      </c>
      <c r="K131" s="308"/>
    </row>
    <row r="132" spans="2:11" s="1" customFormat="1" ht="15" customHeight="1">
      <c r="B132" s="306"/>
      <c r="C132" s="288" t="s">
        <v>938</v>
      </c>
      <c r="D132" s="288"/>
      <c r="E132" s="288"/>
      <c r="F132" s="289" t="s">
        <v>927</v>
      </c>
      <c r="G132" s="288"/>
      <c r="H132" s="288" t="s">
        <v>939</v>
      </c>
      <c r="I132" s="288" t="s">
        <v>923</v>
      </c>
      <c r="J132" s="288">
        <v>20</v>
      </c>
      <c r="K132" s="308"/>
    </row>
    <row r="133" spans="2:11" s="1" customFormat="1" ht="15" customHeight="1">
      <c r="B133" s="306"/>
      <c r="C133" s="266" t="s">
        <v>926</v>
      </c>
      <c r="D133" s="266"/>
      <c r="E133" s="266"/>
      <c r="F133" s="286" t="s">
        <v>927</v>
      </c>
      <c r="G133" s="266"/>
      <c r="H133" s="266" t="s">
        <v>961</v>
      </c>
      <c r="I133" s="266" t="s">
        <v>923</v>
      </c>
      <c r="J133" s="266">
        <v>50</v>
      </c>
      <c r="K133" s="308"/>
    </row>
    <row r="134" spans="2:11" s="1" customFormat="1" ht="15" customHeight="1">
      <c r="B134" s="306"/>
      <c r="C134" s="266" t="s">
        <v>940</v>
      </c>
      <c r="D134" s="266"/>
      <c r="E134" s="266"/>
      <c r="F134" s="286" t="s">
        <v>927</v>
      </c>
      <c r="G134" s="266"/>
      <c r="H134" s="266" t="s">
        <v>961</v>
      </c>
      <c r="I134" s="266" t="s">
        <v>923</v>
      </c>
      <c r="J134" s="266">
        <v>50</v>
      </c>
      <c r="K134" s="308"/>
    </row>
    <row r="135" spans="2:11" s="1" customFormat="1" ht="15" customHeight="1">
      <c r="B135" s="306"/>
      <c r="C135" s="266" t="s">
        <v>946</v>
      </c>
      <c r="D135" s="266"/>
      <c r="E135" s="266"/>
      <c r="F135" s="286" t="s">
        <v>927</v>
      </c>
      <c r="G135" s="266"/>
      <c r="H135" s="266" t="s">
        <v>961</v>
      </c>
      <c r="I135" s="266" t="s">
        <v>923</v>
      </c>
      <c r="J135" s="266">
        <v>50</v>
      </c>
      <c r="K135" s="308"/>
    </row>
    <row r="136" spans="2:11" s="1" customFormat="1" ht="15" customHeight="1">
      <c r="B136" s="306"/>
      <c r="C136" s="266" t="s">
        <v>948</v>
      </c>
      <c r="D136" s="266"/>
      <c r="E136" s="266"/>
      <c r="F136" s="286" t="s">
        <v>927</v>
      </c>
      <c r="G136" s="266"/>
      <c r="H136" s="266" t="s">
        <v>961</v>
      </c>
      <c r="I136" s="266" t="s">
        <v>923</v>
      </c>
      <c r="J136" s="266">
        <v>50</v>
      </c>
      <c r="K136" s="308"/>
    </row>
    <row r="137" spans="2:11" s="1" customFormat="1" ht="15" customHeight="1">
      <c r="B137" s="306"/>
      <c r="C137" s="266" t="s">
        <v>949</v>
      </c>
      <c r="D137" s="266"/>
      <c r="E137" s="266"/>
      <c r="F137" s="286" t="s">
        <v>927</v>
      </c>
      <c r="G137" s="266"/>
      <c r="H137" s="266" t="s">
        <v>974</v>
      </c>
      <c r="I137" s="266" t="s">
        <v>923</v>
      </c>
      <c r="J137" s="266">
        <v>255</v>
      </c>
      <c r="K137" s="308"/>
    </row>
    <row r="138" spans="2:11" s="1" customFormat="1" ht="15" customHeight="1">
      <c r="B138" s="306"/>
      <c r="C138" s="266" t="s">
        <v>951</v>
      </c>
      <c r="D138" s="266"/>
      <c r="E138" s="266"/>
      <c r="F138" s="286" t="s">
        <v>921</v>
      </c>
      <c r="G138" s="266"/>
      <c r="H138" s="266" t="s">
        <v>975</v>
      </c>
      <c r="I138" s="266" t="s">
        <v>953</v>
      </c>
      <c r="J138" s="266"/>
      <c r="K138" s="308"/>
    </row>
    <row r="139" spans="2:11" s="1" customFormat="1" ht="15" customHeight="1">
      <c r="B139" s="306"/>
      <c r="C139" s="266" t="s">
        <v>954</v>
      </c>
      <c r="D139" s="266"/>
      <c r="E139" s="266"/>
      <c r="F139" s="286" t="s">
        <v>921</v>
      </c>
      <c r="G139" s="266"/>
      <c r="H139" s="266" t="s">
        <v>976</v>
      </c>
      <c r="I139" s="266" t="s">
        <v>956</v>
      </c>
      <c r="J139" s="266"/>
      <c r="K139" s="308"/>
    </row>
    <row r="140" spans="2:11" s="1" customFormat="1" ht="15" customHeight="1">
      <c r="B140" s="306"/>
      <c r="C140" s="266" t="s">
        <v>957</v>
      </c>
      <c r="D140" s="266"/>
      <c r="E140" s="266"/>
      <c r="F140" s="286" t="s">
        <v>921</v>
      </c>
      <c r="G140" s="266"/>
      <c r="H140" s="266" t="s">
        <v>957</v>
      </c>
      <c r="I140" s="266" t="s">
        <v>956</v>
      </c>
      <c r="J140" s="266"/>
      <c r="K140" s="308"/>
    </row>
    <row r="141" spans="2:11" s="1" customFormat="1" ht="15" customHeight="1">
      <c r="B141" s="306"/>
      <c r="C141" s="266" t="s">
        <v>35</v>
      </c>
      <c r="D141" s="266"/>
      <c r="E141" s="266"/>
      <c r="F141" s="286" t="s">
        <v>921</v>
      </c>
      <c r="G141" s="266"/>
      <c r="H141" s="266" t="s">
        <v>977</v>
      </c>
      <c r="I141" s="266" t="s">
        <v>956</v>
      </c>
      <c r="J141" s="266"/>
      <c r="K141" s="308"/>
    </row>
    <row r="142" spans="2:11" s="1" customFormat="1" ht="15" customHeight="1">
      <c r="B142" s="306"/>
      <c r="C142" s="266" t="s">
        <v>978</v>
      </c>
      <c r="D142" s="266"/>
      <c r="E142" s="266"/>
      <c r="F142" s="286" t="s">
        <v>921</v>
      </c>
      <c r="G142" s="266"/>
      <c r="H142" s="266" t="s">
        <v>979</v>
      </c>
      <c r="I142" s="266" t="s">
        <v>956</v>
      </c>
      <c r="J142" s="266"/>
      <c r="K142" s="308"/>
    </row>
    <row r="143" spans="2:11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pans="2:11" s="1" customFormat="1" ht="18.75" customHeight="1">
      <c r="B144" s="263"/>
      <c r="C144" s="263"/>
      <c r="D144" s="263"/>
      <c r="E144" s="263"/>
      <c r="F144" s="298"/>
      <c r="G144" s="263"/>
      <c r="H144" s="263"/>
      <c r="I144" s="263"/>
      <c r="J144" s="263"/>
      <c r="K144" s="263"/>
    </row>
    <row r="145" spans="2:11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pans="2:11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pans="2:11" s="1" customFormat="1" ht="45" customHeight="1">
      <c r="B147" s="277"/>
      <c r="C147" s="386" t="s">
        <v>980</v>
      </c>
      <c r="D147" s="386"/>
      <c r="E147" s="386"/>
      <c r="F147" s="386"/>
      <c r="G147" s="386"/>
      <c r="H147" s="386"/>
      <c r="I147" s="386"/>
      <c r="J147" s="386"/>
      <c r="K147" s="278"/>
    </row>
    <row r="148" spans="2:11" s="1" customFormat="1" ht="17.25" customHeight="1">
      <c r="B148" s="277"/>
      <c r="C148" s="279" t="s">
        <v>915</v>
      </c>
      <c r="D148" s="279"/>
      <c r="E148" s="279"/>
      <c r="F148" s="279" t="s">
        <v>916</v>
      </c>
      <c r="G148" s="280"/>
      <c r="H148" s="279" t="s">
        <v>51</v>
      </c>
      <c r="I148" s="279" t="s">
        <v>54</v>
      </c>
      <c r="J148" s="279" t="s">
        <v>917</v>
      </c>
      <c r="K148" s="278"/>
    </row>
    <row r="149" spans="2:11" s="1" customFormat="1" ht="17.25" customHeight="1">
      <c r="B149" s="277"/>
      <c r="C149" s="281" t="s">
        <v>918</v>
      </c>
      <c r="D149" s="281"/>
      <c r="E149" s="281"/>
      <c r="F149" s="282" t="s">
        <v>919</v>
      </c>
      <c r="G149" s="283"/>
      <c r="H149" s="281"/>
      <c r="I149" s="281"/>
      <c r="J149" s="281" t="s">
        <v>920</v>
      </c>
      <c r="K149" s="278"/>
    </row>
    <row r="150" spans="2:11" s="1" customFormat="1" ht="5.25" customHeight="1">
      <c r="B150" s="287"/>
      <c r="C150" s="284"/>
      <c r="D150" s="284"/>
      <c r="E150" s="284"/>
      <c r="F150" s="284"/>
      <c r="G150" s="285"/>
      <c r="H150" s="284"/>
      <c r="I150" s="284"/>
      <c r="J150" s="284"/>
      <c r="K150" s="308"/>
    </row>
    <row r="151" spans="2:11" s="1" customFormat="1" ht="15" customHeight="1">
      <c r="B151" s="287"/>
      <c r="C151" s="312" t="s">
        <v>924</v>
      </c>
      <c r="D151" s="266"/>
      <c r="E151" s="266"/>
      <c r="F151" s="313" t="s">
        <v>921</v>
      </c>
      <c r="G151" s="266"/>
      <c r="H151" s="312" t="s">
        <v>961</v>
      </c>
      <c r="I151" s="312" t="s">
        <v>923</v>
      </c>
      <c r="J151" s="312">
        <v>120</v>
      </c>
      <c r="K151" s="308"/>
    </row>
    <row r="152" spans="2:11" s="1" customFormat="1" ht="15" customHeight="1">
      <c r="B152" s="287"/>
      <c r="C152" s="312" t="s">
        <v>970</v>
      </c>
      <c r="D152" s="266"/>
      <c r="E152" s="266"/>
      <c r="F152" s="313" t="s">
        <v>921</v>
      </c>
      <c r="G152" s="266"/>
      <c r="H152" s="312" t="s">
        <v>981</v>
      </c>
      <c r="I152" s="312" t="s">
        <v>923</v>
      </c>
      <c r="J152" s="312" t="s">
        <v>972</v>
      </c>
      <c r="K152" s="308"/>
    </row>
    <row r="153" spans="2:11" s="1" customFormat="1" ht="15" customHeight="1">
      <c r="B153" s="287"/>
      <c r="C153" s="312" t="s">
        <v>869</v>
      </c>
      <c r="D153" s="266"/>
      <c r="E153" s="266"/>
      <c r="F153" s="313" t="s">
        <v>921</v>
      </c>
      <c r="G153" s="266"/>
      <c r="H153" s="312" t="s">
        <v>982</v>
      </c>
      <c r="I153" s="312" t="s">
        <v>923</v>
      </c>
      <c r="J153" s="312" t="s">
        <v>972</v>
      </c>
      <c r="K153" s="308"/>
    </row>
    <row r="154" spans="2:11" s="1" customFormat="1" ht="15" customHeight="1">
      <c r="B154" s="287"/>
      <c r="C154" s="312" t="s">
        <v>926</v>
      </c>
      <c r="D154" s="266"/>
      <c r="E154" s="266"/>
      <c r="F154" s="313" t="s">
        <v>927</v>
      </c>
      <c r="G154" s="266"/>
      <c r="H154" s="312" t="s">
        <v>961</v>
      </c>
      <c r="I154" s="312" t="s">
        <v>923</v>
      </c>
      <c r="J154" s="312">
        <v>50</v>
      </c>
      <c r="K154" s="308"/>
    </row>
    <row r="155" spans="2:11" s="1" customFormat="1" ht="15" customHeight="1">
      <c r="B155" s="287"/>
      <c r="C155" s="312" t="s">
        <v>929</v>
      </c>
      <c r="D155" s="266"/>
      <c r="E155" s="266"/>
      <c r="F155" s="313" t="s">
        <v>921</v>
      </c>
      <c r="G155" s="266"/>
      <c r="H155" s="312" t="s">
        <v>961</v>
      </c>
      <c r="I155" s="312" t="s">
        <v>931</v>
      </c>
      <c r="J155" s="312"/>
      <c r="K155" s="308"/>
    </row>
    <row r="156" spans="2:11" s="1" customFormat="1" ht="15" customHeight="1">
      <c r="B156" s="287"/>
      <c r="C156" s="312" t="s">
        <v>940</v>
      </c>
      <c r="D156" s="266"/>
      <c r="E156" s="266"/>
      <c r="F156" s="313" t="s">
        <v>927</v>
      </c>
      <c r="G156" s="266"/>
      <c r="H156" s="312" t="s">
        <v>961</v>
      </c>
      <c r="I156" s="312" t="s">
        <v>923</v>
      </c>
      <c r="J156" s="312">
        <v>50</v>
      </c>
      <c r="K156" s="308"/>
    </row>
    <row r="157" spans="2:11" s="1" customFormat="1" ht="15" customHeight="1">
      <c r="B157" s="287"/>
      <c r="C157" s="312" t="s">
        <v>948</v>
      </c>
      <c r="D157" s="266"/>
      <c r="E157" s="266"/>
      <c r="F157" s="313" t="s">
        <v>927</v>
      </c>
      <c r="G157" s="266"/>
      <c r="H157" s="312" t="s">
        <v>961</v>
      </c>
      <c r="I157" s="312" t="s">
        <v>923</v>
      </c>
      <c r="J157" s="312">
        <v>50</v>
      </c>
      <c r="K157" s="308"/>
    </row>
    <row r="158" spans="2:11" s="1" customFormat="1" ht="15" customHeight="1">
      <c r="B158" s="287"/>
      <c r="C158" s="312" t="s">
        <v>946</v>
      </c>
      <c r="D158" s="266"/>
      <c r="E158" s="266"/>
      <c r="F158" s="313" t="s">
        <v>927</v>
      </c>
      <c r="G158" s="266"/>
      <c r="H158" s="312" t="s">
        <v>961</v>
      </c>
      <c r="I158" s="312" t="s">
        <v>923</v>
      </c>
      <c r="J158" s="312">
        <v>50</v>
      </c>
      <c r="K158" s="308"/>
    </row>
    <row r="159" spans="2:11" s="1" customFormat="1" ht="15" customHeight="1">
      <c r="B159" s="287"/>
      <c r="C159" s="312" t="s">
        <v>95</v>
      </c>
      <c r="D159" s="266"/>
      <c r="E159" s="266"/>
      <c r="F159" s="313" t="s">
        <v>921</v>
      </c>
      <c r="G159" s="266"/>
      <c r="H159" s="312" t="s">
        <v>983</v>
      </c>
      <c r="I159" s="312" t="s">
        <v>923</v>
      </c>
      <c r="J159" s="312" t="s">
        <v>984</v>
      </c>
      <c r="K159" s="308"/>
    </row>
    <row r="160" spans="2:11" s="1" customFormat="1" ht="15" customHeight="1">
      <c r="B160" s="287"/>
      <c r="C160" s="312" t="s">
        <v>985</v>
      </c>
      <c r="D160" s="266"/>
      <c r="E160" s="266"/>
      <c r="F160" s="313" t="s">
        <v>921</v>
      </c>
      <c r="G160" s="266"/>
      <c r="H160" s="312" t="s">
        <v>986</v>
      </c>
      <c r="I160" s="312" t="s">
        <v>956</v>
      </c>
      <c r="J160" s="312"/>
      <c r="K160" s="308"/>
    </row>
    <row r="161" spans="2:11" s="1" customFormat="1" ht="15" customHeight="1">
      <c r="B161" s="314"/>
      <c r="C161" s="296"/>
      <c r="D161" s="296"/>
      <c r="E161" s="296"/>
      <c r="F161" s="296"/>
      <c r="G161" s="296"/>
      <c r="H161" s="296"/>
      <c r="I161" s="296"/>
      <c r="J161" s="296"/>
      <c r="K161" s="315"/>
    </row>
    <row r="162" spans="2:11" s="1" customFormat="1" ht="18.75" customHeight="1">
      <c r="B162" s="263"/>
      <c r="C162" s="266"/>
      <c r="D162" s="266"/>
      <c r="E162" s="266"/>
      <c r="F162" s="286"/>
      <c r="G162" s="266"/>
      <c r="H162" s="266"/>
      <c r="I162" s="266"/>
      <c r="J162" s="266"/>
      <c r="K162" s="263"/>
    </row>
    <row r="163" spans="2:11" s="1" customFormat="1" ht="18.75" customHeight="1">
      <c r="B163" s="263"/>
      <c r="C163" s="266"/>
      <c r="D163" s="266"/>
      <c r="E163" s="266"/>
      <c r="F163" s="286"/>
      <c r="G163" s="266"/>
      <c r="H163" s="266"/>
      <c r="I163" s="266"/>
      <c r="J163" s="266"/>
      <c r="K163" s="263"/>
    </row>
    <row r="164" spans="2:11" s="1" customFormat="1" ht="18.75" customHeight="1">
      <c r="B164" s="263"/>
      <c r="C164" s="266"/>
      <c r="D164" s="266"/>
      <c r="E164" s="266"/>
      <c r="F164" s="286"/>
      <c r="G164" s="266"/>
      <c r="H164" s="266"/>
      <c r="I164" s="266"/>
      <c r="J164" s="266"/>
      <c r="K164" s="263"/>
    </row>
    <row r="165" spans="2:11" s="1" customFormat="1" ht="18.75" customHeight="1">
      <c r="B165" s="263"/>
      <c r="C165" s="266"/>
      <c r="D165" s="266"/>
      <c r="E165" s="266"/>
      <c r="F165" s="286"/>
      <c r="G165" s="266"/>
      <c r="H165" s="266"/>
      <c r="I165" s="266"/>
      <c r="J165" s="266"/>
      <c r="K165" s="263"/>
    </row>
    <row r="166" spans="2:11" s="1" customFormat="1" ht="18.75" customHeight="1">
      <c r="B166" s="263"/>
      <c r="C166" s="266"/>
      <c r="D166" s="266"/>
      <c r="E166" s="266"/>
      <c r="F166" s="286"/>
      <c r="G166" s="266"/>
      <c r="H166" s="266"/>
      <c r="I166" s="266"/>
      <c r="J166" s="266"/>
      <c r="K166" s="263"/>
    </row>
    <row r="167" spans="2:11" s="1" customFormat="1" ht="18.75" customHeight="1">
      <c r="B167" s="263"/>
      <c r="C167" s="266"/>
      <c r="D167" s="266"/>
      <c r="E167" s="266"/>
      <c r="F167" s="286"/>
      <c r="G167" s="266"/>
      <c r="H167" s="266"/>
      <c r="I167" s="266"/>
      <c r="J167" s="266"/>
      <c r="K167" s="263"/>
    </row>
    <row r="168" spans="2:11" s="1" customFormat="1" ht="18.75" customHeight="1">
      <c r="B168" s="263"/>
      <c r="C168" s="266"/>
      <c r="D168" s="266"/>
      <c r="E168" s="266"/>
      <c r="F168" s="286"/>
      <c r="G168" s="266"/>
      <c r="H168" s="266"/>
      <c r="I168" s="266"/>
      <c r="J168" s="266"/>
      <c r="K168" s="263"/>
    </row>
    <row r="169" spans="2:11" s="1" customFormat="1" ht="18.75" customHeight="1">
      <c r="B169" s="273"/>
      <c r="C169" s="273"/>
      <c r="D169" s="273"/>
      <c r="E169" s="273"/>
      <c r="F169" s="273"/>
      <c r="G169" s="273"/>
      <c r="H169" s="273"/>
      <c r="I169" s="273"/>
      <c r="J169" s="273"/>
      <c r="K169" s="273"/>
    </row>
    <row r="170" spans="2:11" s="1" customFormat="1" ht="7.5" customHeight="1">
      <c r="B170" s="255"/>
      <c r="C170" s="256"/>
      <c r="D170" s="256"/>
      <c r="E170" s="256"/>
      <c r="F170" s="256"/>
      <c r="G170" s="256"/>
      <c r="H170" s="256"/>
      <c r="I170" s="256"/>
      <c r="J170" s="256"/>
      <c r="K170" s="257"/>
    </row>
    <row r="171" spans="2:11" s="1" customFormat="1" ht="45" customHeight="1">
      <c r="B171" s="258"/>
      <c r="C171" s="385" t="s">
        <v>987</v>
      </c>
      <c r="D171" s="385"/>
      <c r="E171" s="385"/>
      <c r="F171" s="385"/>
      <c r="G171" s="385"/>
      <c r="H171" s="385"/>
      <c r="I171" s="385"/>
      <c r="J171" s="385"/>
      <c r="K171" s="259"/>
    </row>
    <row r="172" spans="2:11" s="1" customFormat="1" ht="17.25" customHeight="1">
      <c r="B172" s="258"/>
      <c r="C172" s="279" t="s">
        <v>915</v>
      </c>
      <c r="D172" s="279"/>
      <c r="E172" s="279"/>
      <c r="F172" s="279" t="s">
        <v>916</v>
      </c>
      <c r="G172" s="316"/>
      <c r="H172" s="317" t="s">
        <v>51</v>
      </c>
      <c r="I172" s="317" t="s">
        <v>54</v>
      </c>
      <c r="J172" s="279" t="s">
        <v>917</v>
      </c>
      <c r="K172" s="259"/>
    </row>
    <row r="173" spans="2:11" s="1" customFormat="1" ht="17.25" customHeight="1">
      <c r="B173" s="260"/>
      <c r="C173" s="281" t="s">
        <v>918</v>
      </c>
      <c r="D173" s="281"/>
      <c r="E173" s="281"/>
      <c r="F173" s="282" t="s">
        <v>919</v>
      </c>
      <c r="G173" s="318"/>
      <c r="H173" s="319"/>
      <c r="I173" s="319"/>
      <c r="J173" s="281" t="s">
        <v>920</v>
      </c>
      <c r="K173" s="261"/>
    </row>
    <row r="174" spans="2:11" s="1" customFormat="1" ht="5.25" customHeight="1">
      <c r="B174" s="287"/>
      <c r="C174" s="284"/>
      <c r="D174" s="284"/>
      <c r="E174" s="284"/>
      <c r="F174" s="284"/>
      <c r="G174" s="285"/>
      <c r="H174" s="284"/>
      <c r="I174" s="284"/>
      <c r="J174" s="284"/>
      <c r="K174" s="308"/>
    </row>
    <row r="175" spans="2:11" s="1" customFormat="1" ht="15" customHeight="1">
      <c r="B175" s="287"/>
      <c r="C175" s="266" t="s">
        <v>924</v>
      </c>
      <c r="D175" s="266"/>
      <c r="E175" s="266"/>
      <c r="F175" s="286" t="s">
        <v>921</v>
      </c>
      <c r="G175" s="266"/>
      <c r="H175" s="266" t="s">
        <v>961</v>
      </c>
      <c r="I175" s="266" t="s">
        <v>923</v>
      </c>
      <c r="J175" s="266">
        <v>120</v>
      </c>
      <c r="K175" s="308"/>
    </row>
    <row r="176" spans="2:11" s="1" customFormat="1" ht="15" customHeight="1">
      <c r="B176" s="287"/>
      <c r="C176" s="266" t="s">
        <v>970</v>
      </c>
      <c r="D176" s="266"/>
      <c r="E176" s="266"/>
      <c r="F176" s="286" t="s">
        <v>921</v>
      </c>
      <c r="G176" s="266"/>
      <c r="H176" s="266" t="s">
        <v>971</v>
      </c>
      <c r="I176" s="266" t="s">
        <v>923</v>
      </c>
      <c r="J176" s="266" t="s">
        <v>972</v>
      </c>
      <c r="K176" s="308"/>
    </row>
    <row r="177" spans="2:11" s="1" customFormat="1" ht="15" customHeight="1">
      <c r="B177" s="287"/>
      <c r="C177" s="266" t="s">
        <v>869</v>
      </c>
      <c r="D177" s="266"/>
      <c r="E177" s="266"/>
      <c r="F177" s="286" t="s">
        <v>921</v>
      </c>
      <c r="G177" s="266"/>
      <c r="H177" s="266" t="s">
        <v>988</v>
      </c>
      <c r="I177" s="266" t="s">
        <v>923</v>
      </c>
      <c r="J177" s="266" t="s">
        <v>972</v>
      </c>
      <c r="K177" s="308"/>
    </row>
    <row r="178" spans="2:11" s="1" customFormat="1" ht="15" customHeight="1">
      <c r="B178" s="287"/>
      <c r="C178" s="266" t="s">
        <v>926</v>
      </c>
      <c r="D178" s="266"/>
      <c r="E178" s="266"/>
      <c r="F178" s="286" t="s">
        <v>927</v>
      </c>
      <c r="G178" s="266"/>
      <c r="H178" s="266" t="s">
        <v>988</v>
      </c>
      <c r="I178" s="266" t="s">
        <v>923</v>
      </c>
      <c r="J178" s="266">
        <v>50</v>
      </c>
      <c r="K178" s="308"/>
    </row>
    <row r="179" spans="2:11" s="1" customFormat="1" ht="15" customHeight="1">
      <c r="B179" s="287"/>
      <c r="C179" s="266" t="s">
        <v>929</v>
      </c>
      <c r="D179" s="266"/>
      <c r="E179" s="266"/>
      <c r="F179" s="286" t="s">
        <v>921</v>
      </c>
      <c r="G179" s="266"/>
      <c r="H179" s="266" t="s">
        <v>988</v>
      </c>
      <c r="I179" s="266" t="s">
        <v>931</v>
      </c>
      <c r="J179" s="266"/>
      <c r="K179" s="308"/>
    </row>
    <row r="180" spans="2:11" s="1" customFormat="1" ht="15" customHeight="1">
      <c r="B180" s="287"/>
      <c r="C180" s="266" t="s">
        <v>940</v>
      </c>
      <c r="D180" s="266"/>
      <c r="E180" s="266"/>
      <c r="F180" s="286" t="s">
        <v>927</v>
      </c>
      <c r="G180" s="266"/>
      <c r="H180" s="266" t="s">
        <v>988</v>
      </c>
      <c r="I180" s="266" t="s">
        <v>923</v>
      </c>
      <c r="J180" s="266">
        <v>50</v>
      </c>
      <c r="K180" s="308"/>
    </row>
    <row r="181" spans="2:11" s="1" customFormat="1" ht="15" customHeight="1">
      <c r="B181" s="287"/>
      <c r="C181" s="266" t="s">
        <v>948</v>
      </c>
      <c r="D181" s="266"/>
      <c r="E181" s="266"/>
      <c r="F181" s="286" t="s">
        <v>927</v>
      </c>
      <c r="G181" s="266"/>
      <c r="H181" s="266" t="s">
        <v>988</v>
      </c>
      <c r="I181" s="266" t="s">
        <v>923</v>
      </c>
      <c r="J181" s="266">
        <v>50</v>
      </c>
      <c r="K181" s="308"/>
    </row>
    <row r="182" spans="2:11" s="1" customFormat="1" ht="15" customHeight="1">
      <c r="B182" s="287"/>
      <c r="C182" s="266" t="s">
        <v>946</v>
      </c>
      <c r="D182" s="266"/>
      <c r="E182" s="266"/>
      <c r="F182" s="286" t="s">
        <v>927</v>
      </c>
      <c r="G182" s="266"/>
      <c r="H182" s="266" t="s">
        <v>988</v>
      </c>
      <c r="I182" s="266" t="s">
        <v>923</v>
      </c>
      <c r="J182" s="266">
        <v>50</v>
      </c>
      <c r="K182" s="308"/>
    </row>
    <row r="183" spans="2:11" s="1" customFormat="1" ht="15" customHeight="1">
      <c r="B183" s="287"/>
      <c r="C183" s="266" t="s">
        <v>101</v>
      </c>
      <c r="D183" s="266"/>
      <c r="E183" s="266"/>
      <c r="F183" s="286" t="s">
        <v>921</v>
      </c>
      <c r="G183" s="266"/>
      <c r="H183" s="266" t="s">
        <v>989</v>
      </c>
      <c r="I183" s="266" t="s">
        <v>990</v>
      </c>
      <c r="J183" s="266"/>
      <c r="K183" s="308"/>
    </row>
    <row r="184" spans="2:11" s="1" customFormat="1" ht="15" customHeight="1">
      <c r="B184" s="287"/>
      <c r="C184" s="266" t="s">
        <v>54</v>
      </c>
      <c r="D184" s="266"/>
      <c r="E184" s="266"/>
      <c r="F184" s="286" t="s">
        <v>921</v>
      </c>
      <c r="G184" s="266"/>
      <c r="H184" s="266" t="s">
        <v>991</v>
      </c>
      <c r="I184" s="266" t="s">
        <v>992</v>
      </c>
      <c r="J184" s="266">
        <v>1</v>
      </c>
      <c r="K184" s="308"/>
    </row>
    <row r="185" spans="2:11" s="1" customFormat="1" ht="15" customHeight="1">
      <c r="B185" s="287"/>
      <c r="C185" s="266" t="s">
        <v>50</v>
      </c>
      <c r="D185" s="266"/>
      <c r="E185" s="266"/>
      <c r="F185" s="286" t="s">
        <v>921</v>
      </c>
      <c r="G185" s="266"/>
      <c r="H185" s="266" t="s">
        <v>993</v>
      </c>
      <c r="I185" s="266" t="s">
        <v>923</v>
      </c>
      <c r="J185" s="266">
        <v>20</v>
      </c>
      <c r="K185" s="308"/>
    </row>
    <row r="186" spans="2:11" s="1" customFormat="1" ht="15" customHeight="1">
      <c r="B186" s="287"/>
      <c r="C186" s="266" t="s">
        <v>51</v>
      </c>
      <c r="D186" s="266"/>
      <c r="E186" s="266"/>
      <c r="F186" s="286" t="s">
        <v>921</v>
      </c>
      <c r="G186" s="266"/>
      <c r="H186" s="266" t="s">
        <v>994</v>
      </c>
      <c r="I186" s="266" t="s">
        <v>923</v>
      </c>
      <c r="J186" s="266">
        <v>255</v>
      </c>
      <c r="K186" s="308"/>
    </row>
    <row r="187" spans="2:11" s="1" customFormat="1" ht="15" customHeight="1">
      <c r="B187" s="287"/>
      <c r="C187" s="266" t="s">
        <v>102</v>
      </c>
      <c r="D187" s="266"/>
      <c r="E187" s="266"/>
      <c r="F187" s="286" t="s">
        <v>921</v>
      </c>
      <c r="G187" s="266"/>
      <c r="H187" s="266" t="s">
        <v>885</v>
      </c>
      <c r="I187" s="266" t="s">
        <v>923</v>
      </c>
      <c r="J187" s="266">
        <v>10</v>
      </c>
      <c r="K187" s="308"/>
    </row>
    <row r="188" spans="2:11" s="1" customFormat="1" ht="15" customHeight="1">
      <c r="B188" s="287"/>
      <c r="C188" s="266" t="s">
        <v>103</v>
      </c>
      <c r="D188" s="266"/>
      <c r="E188" s="266"/>
      <c r="F188" s="286" t="s">
        <v>921</v>
      </c>
      <c r="G188" s="266"/>
      <c r="H188" s="266" t="s">
        <v>995</v>
      </c>
      <c r="I188" s="266" t="s">
        <v>956</v>
      </c>
      <c r="J188" s="266"/>
      <c r="K188" s="308"/>
    </row>
    <row r="189" spans="2:11" s="1" customFormat="1" ht="15" customHeight="1">
      <c r="B189" s="287"/>
      <c r="C189" s="266" t="s">
        <v>996</v>
      </c>
      <c r="D189" s="266"/>
      <c r="E189" s="266"/>
      <c r="F189" s="286" t="s">
        <v>921</v>
      </c>
      <c r="G189" s="266"/>
      <c r="H189" s="266" t="s">
        <v>997</v>
      </c>
      <c r="I189" s="266" t="s">
        <v>956</v>
      </c>
      <c r="J189" s="266"/>
      <c r="K189" s="308"/>
    </row>
    <row r="190" spans="2:11" s="1" customFormat="1" ht="15" customHeight="1">
      <c r="B190" s="287"/>
      <c r="C190" s="266" t="s">
        <v>985</v>
      </c>
      <c r="D190" s="266"/>
      <c r="E190" s="266"/>
      <c r="F190" s="286" t="s">
        <v>921</v>
      </c>
      <c r="G190" s="266"/>
      <c r="H190" s="266" t="s">
        <v>998</v>
      </c>
      <c r="I190" s="266" t="s">
        <v>956</v>
      </c>
      <c r="J190" s="266"/>
      <c r="K190" s="308"/>
    </row>
    <row r="191" spans="2:11" s="1" customFormat="1" ht="15" customHeight="1">
      <c r="B191" s="287"/>
      <c r="C191" s="266" t="s">
        <v>105</v>
      </c>
      <c r="D191" s="266"/>
      <c r="E191" s="266"/>
      <c r="F191" s="286" t="s">
        <v>927</v>
      </c>
      <c r="G191" s="266"/>
      <c r="H191" s="266" t="s">
        <v>999</v>
      </c>
      <c r="I191" s="266" t="s">
        <v>923</v>
      </c>
      <c r="J191" s="266">
        <v>50</v>
      </c>
      <c r="K191" s="308"/>
    </row>
    <row r="192" spans="2:11" s="1" customFormat="1" ht="15" customHeight="1">
      <c r="B192" s="287"/>
      <c r="C192" s="266" t="s">
        <v>1000</v>
      </c>
      <c r="D192" s="266"/>
      <c r="E192" s="266"/>
      <c r="F192" s="286" t="s">
        <v>927</v>
      </c>
      <c r="G192" s="266"/>
      <c r="H192" s="266" t="s">
        <v>1001</v>
      </c>
      <c r="I192" s="266" t="s">
        <v>1002</v>
      </c>
      <c r="J192" s="266"/>
      <c r="K192" s="308"/>
    </row>
    <row r="193" spans="2:11" s="1" customFormat="1" ht="15" customHeight="1">
      <c r="B193" s="287"/>
      <c r="C193" s="266" t="s">
        <v>1003</v>
      </c>
      <c r="D193" s="266"/>
      <c r="E193" s="266"/>
      <c r="F193" s="286" t="s">
        <v>927</v>
      </c>
      <c r="G193" s="266"/>
      <c r="H193" s="266" t="s">
        <v>1004</v>
      </c>
      <c r="I193" s="266" t="s">
        <v>1002</v>
      </c>
      <c r="J193" s="266"/>
      <c r="K193" s="308"/>
    </row>
    <row r="194" spans="2:11" s="1" customFormat="1" ht="15" customHeight="1">
      <c r="B194" s="287"/>
      <c r="C194" s="266" t="s">
        <v>1005</v>
      </c>
      <c r="D194" s="266"/>
      <c r="E194" s="266"/>
      <c r="F194" s="286" t="s">
        <v>927</v>
      </c>
      <c r="G194" s="266"/>
      <c r="H194" s="266" t="s">
        <v>1006</v>
      </c>
      <c r="I194" s="266" t="s">
        <v>1002</v>
      </c>
      <c r="J194" s="266"/>
      <c r="K194" s="308"/>
    </row>
    <row r="195" spans="2:11" s="1" customFormat="1" ht="15" customHeight="1">
      <c r="B195" s="287"/>
      <c r="C195" s="320" t="s">
        <v>1007</v>
      </c>
      <c r="D195" s="266"/>
      <c r="E195" s="266"/>
      <c r="F195" s="286" t="s">
        <v>927</v>
      </c>
      <c r="G195" s="266"/>
      <c r="H195" s="266" t="s">
        <v>1008</v>
      </c>
      <c r="I195" s="266" t="s">
        <v>1009</v>
      </c>
      <c r="J195" s="321" t="s">
        <v>1010</v>
      </c>
      <c r="K195" s="308"/>
    </row>
    <row r="196" spans="2:11" s="1" customFormat="1" ht="15" customHeight="1">
      <c r="B196" s="287"/>
      <c r="C196" s="272" t="s">
        <v>39</v>
      </c>
      <c r="D196" s="266"/>
      <c r="E196" s="266"/>
      <c r="F196" s="286" t="s">
        <v>921</v>
      </c>
      <c r="G196" s="266"/>
      <c r="H196" s="263" t="s">
        <v>1011</v>
      </c>
      <c r="I196" s="266" t="s">
        <v>1012</v>
      </c>
      <c r="J196" s="266"/>
      <c r="K196" s="308"/>
    </row>
    <row r="197" spans="2:11" s="1" customFormat="1" ht="15" customHeight="1">
      <c r="B197" s="287"/>
      <c r="C197" s="272" t="s">
        <v>1013</v>
      </c>
      <c r="D197" s="266"/>
      <c r="E197" s="266"/>
      <c r="F197" s="286" t="s">
        <v>921</v>
      </c>
      <c r="G197" s="266"/>
      <c r="H197" s="266" t="s">
        <v>1014</v>
      </c>
      <c r="I197" s="266" t="s">
        <v>956</v>
      </c>
      <c r="J197" s="266"/>
      <c r="K197" s="308"/>
    </row>
    <row r="198" spans="2:11" s="1" customFormat="1" ht="15" customHeight="1">
      <c r="B198" s="287"/>
      <c r="C198" s="272" t="s">
        <v>1015</v>
      </c>
      <c r="D198" s="266"/>
      <c r="E198" s="266"/>
      <c r="F198" s="286" t="s">
        <v>921</v>
      </c>
      <c r="G198" s="266"/>
      <c r="H198" s="266" t="s">
        <v>1016</v>
      </c>
      <c r="I198" s="266" t="s">
        <v>956</v>
      </c>
      <c r="J198" s="266"/>
      <c r="K198" s="308"/>
    </row>
    <row r="199" spans="2:11" s="1" customFormat="1" ht="15" customHeight="1">
      <c r="B199" s="287"/>
      <c r="C199" s="272" t="s">
        <v>1017</v>
      </c>
      <c r="D199" s="266"/>
      <c r="E199" s="266"/>
      <c r="F199" s="286" t="s">
        <v>927</v>
      </c>
      <c r="G199" s="266"/>
      <c r="H199" s="266" t="s">
        <v>1018</v>
      </c>
      <c r="I199" s="266" t="s">
        <v>956</v>
      </c>
      <c r="J199" s="266"/>
      <c r="K199" s="308"/>
    </row>
    <row r="200" spans="2:11" s="1" customFormat="1" ht="15" customHeight="1">
      <c r="B200" s="314"/>
      <c r="C200" s="322"/>
      <c r="D200" s="296"/>
      <c r="E200" s="296"/>
      <c r="F200" s="296"/>
      <c r="G200" s="296"/>
      <c r="H200" s="296"/>
      <c r="I200" s="296"/>
      <c r="J200" s="296"/>
      <c r="K200" s="315"/>
    </row>
    <row r="201" spans="2:11" s="1" customFormat="1" ht="18.75" customHeight="1">
      <c r="B201" s="263"/>
      <c r="C201" s="266"/>
      <c r="D201" s="266"/>
      <c r="E201" s="266"/>
      <c r="F201" s="286"/>
      <c r="G201" s="266"/>
      <c r="H201" s="266"/>
      <c r="I201" s="266"/>
      <c r="J201" s="266"/>
      <c r="K201" s="263"/>
    </row>
    <row r="202" spans="2:11" s="1" customFormat="1" ht="18.75" customHeight="1">
      <c r="B202" s="273"/>
      <c r="C202" s="273"/>
      <c r="D202" s="273"/>
      <c r="E202" s="273"/>
      <c r="F202" s="273"/>
      <c r="G202" s="273"/>
      <c r="H202" s="273"/>
      <c r="I202" s="273"/>
      <c r="J202" s="273"/>
      <c r="K202" s="273"/>
    </row>
    <row r="203" spans="2:11" s="1" customFormat="1" ht="12">
      <c r="B203" s="255"/>
      <c r="C203" s="256"/>
      <c r="D203" s="256"/>
      <c r="E203" s="256"/>
      <c r="F203" s="256"/>
      <c r="G203" s="256"/>
      <c r="H203" s="256"/>
      <c r="I203" s="256"/>
      <c r="J203" s="256"/>
      <c r="K203" s="257"/>
    </row>
    <row r="204" spans="2:11" s="1" customFormat="1" ht="21" customHeight="1">
      <c r="B204" s="258"/>
      <c r="C204" s="385" t="s">
        <v>1019</v>
      </c>
      <c r="D204" s="385"/>
      <c r="E204" s="385"/>
      <c r="F204" s="385"/>
      <c r="G204" s="385"/>
      <c r="H204" s="385"/>
      <c r="I204" s="385"/>
      <c r="J204" s="385"/>
      <c r="K204" s="259"/>
    </row>
    <row r="205" spans="2:11" s="1" customFormat="1" ht="25.5" customHeight="1">
      <c r="B205" s="258"/>
      <c r="C205" s="323" t="s">
        <v>1020</v>
      </c>
      <c r="D205" s="323"/>
      <c r="E205" s="323"/>
      <c r="F205" s="323" t="s">
        <v>1021</v>
      </c>
      <c r="G205" s="324"/>
      <c r="H205" s="383" t="s">
        <v>1022</v>
      </c>
      <c r="I205" s="383"/>
      <c r="J205" s="383"/>
      <c r="K205" s="259"/>
    </row>
    <row r="206" spans="2:11" s="1" customFormat="1" ht="5.25" customHeight="1">
      <c r="B206" s="287"/>
      <c r="C206" s="284"/>
      <c r="D206" s="284"/>
      <c r="E206" s="284"/>
      <c r="F206" s="284"/>
      <c r="G206" s="266"/>
      <c r="H206" s="284"/>
      <c r="I206" s="284"/>
      <c r="J206" s="284"/>
      <c r="K206" s="308"/>
    </row>
    <row r="207" spans="2:11" s="1" customFormat="1" ht="15" customHeight="1">
      <c r="B207" s="287"/>
      <c r="C207" s="266" t="s">
        <v>1012</v>
      </c>
      <c r="D207" s="266"/>
      <c r="E207" s="266"/>
      <c r="F207" s="286" t="s">
        <v>40</v>
      </c>
      <c r="G207" s="266"/>
      <c r="H207" s="384" t="s">
        <v>1023</v>
      </c>
      <c r="I207" s="384"/>
      <c r="J207" s="384"/>
      <c r="K207" s="308"/>
    </row>
    <row r="208" spans="2:11" s="1" customFormat="1" ht="15" customHeight="1">
      <c r="B208" s="287"/>
      <c r="C208" s="293"/>
      <c r="D208" s="266"/>
      <c r="E208" s="266"/>
      <c r="F208" s="286" t="s">
        <v>41</v>
      </c>
      <c r="G208" s="266"/>
      <c r="H208" s="384" t="s">
        <v>1024</v>
      </c>
      <c r="I208" s="384"/>
      <c r="J208" s="384"/>
      <c r="K208" s="308"/>
    </row>
    <row r="209" spans="2:11" s="1" customFormat="1" ht="15" customHeight="1">
      <c r="B209" s="287"/>
      <c r="C209" s="293"/>
      <c r="D209" s="266"/>
      <c r="E209" s="266"/>
      <c r="F209" s="286" t="s">
        <v>44</v>
      </c>
      <c r="G209" s="266"/>
      <c r="H209" s="384" t="s">
        <v>1025</v>
      </c>
      <c r="I209" s="384"/>
      <c r="J209" s="384"/>
      <c r="K209" s="308"/>
    </row>
    <row r="210" spans="2:11" s="1" customFormat="1" ht="15" customHeight="1">
      <c r="B210" s="287"/>
      <c r="C210" s="266"/>
      <c r="D210" s="266"/>
      <c r="E210" s="266"/>
      <c r="F210" s="286" t="s">
        <v>42</v>
      </c>
      <c r="G210" s="266"/>
      <c r="H210" s="384" t="s">
        <v>1026</v>
      </c>
      <c r="I210" s="384"/>
      <c r="J210" s="384"/>
      <c r="K210" s="308"/>
    </row>
    <row r="211" spans="2:11" s="1" customFormat="1" ht="15" customHeight="1">
      <c r="B211" s="287"/>
      <c r="C211" s="266"/>
      <c r="D211" s="266"/>
      <c r="E211" s="266"/>
      <c r="F211" s="286" t="s">
        <v>43</v>
      </c>
      <c r="G211" s="266"/>
      <c r="H211" s="384" t="s">
        <v>1027</v>
      </c>
      <c r="I211" s="384"/>
      <c r="J211" s="384"/>
      <c r="K211" s="308"/>
    </row>
    <row r="212" spans="2:11" s="1" customFormat="1" ht="15" customHeight="1">
      <c r="B212" s="287"/>
      <c r="C212" s="266"/>
      <c r="D212" s="266"/>
      <c r="E212" s="266"/>
      <c r="F212" s="286"/>
      <c r="G212" s="266"/>
      <c r="H212" s="266"/>
      <c r="I212" s="266"/>
      <c r="J212" s="266"/>
      <c r="K212" s="308"/>
    </row>
    <row r="213" spans="2:11" s="1" customFormat="1" ht="15" customHeight="1">
      <c r="B213" s="287"/>
      <c r="C213" s="266" t="s">
        <v>968</v>
      </c>
      <c r="D213" s="266"/>
      <c r="E213" s="266"/>
      <c r="F213" s="286" t="s">
        <v>75</v>
      </c>
      <c r="G213" s="266"/>
      <c r="H213" s="384" t="s">
        <v>1028</v>
      </c>
      <c r="I213" s="384"/>
      <c r="J213" s="384"/>
      <c r="K213" s="308"/>
    </row>
    <row r="214" spans="2:11" s="1" customFormat="1" ht="15" customHeight="1">
      <c r="B214" s="287"/>
      <c r="C214" s="293"/>
      <c r="D214" s="266"/>
      <c r="E214" s="266"/>
      <c r="F214" s="286" t="s">
        <v>865</v>
      </c>
      <c r="G214" s="266"/>
      <c r="H214" s="384" t="s">
        <v>866</v>
      </c>
      <c r="I214" s="384"/>
      <c r="J214" s="384"/>
      <c r="K214" s="308"/>
    </row>
    <row r="215" spans="2:11" s="1" customFormat="1" ht="15" customHeight="1">
      <c r="B215" s="287"/>
      <c r="C215" s="266"/>
      <c r="D215" s="266"/>
      <c r="E215" s="266"/>
      <c r="F215" s="286" t="s">
        <v>863</v>
      </c>
      <c r="G215" s="266"/>
      <c r="H215" s="384" t="s">
        <v>1029</v>
      </c>
      <c r="I215" s="384"/>
      <c r="J215" s="384"/>
      <c r="K215" s="308"/>
    </row>
    <row r="216" spans="2:11" s="1" customFormat="1" ht="15" customHeight="1">
      <c r="B216" s="325"/>
      <c r="C216" s="293"/>
      <c r="D216" s="293"/>
      <c r="E216" s="293"/>
      <c r="F216" s="286" t="s">
        <v>88</v>
      </c>
      <c r="G216" s="272"/>
      <c r="H216" s="382" t="s">
        <v>89</v>
      </c>
      <c r="I216" s="382"/>
      <c r="J216" s="382"/>
      <c r="K216" s="326"/>
    </row>
    <row r="217" spans="2:11" s="1" customFormat="1" ht="15" customHeight="1">
      <c r="B217" s="325"/>
      <c r="C217" s="293"/>
      <c r="D217" s="293"/>
      <c r="E217" s="293"/>
      <c r="F217" s="286" t="s">
        <v>867</v>
      </c>
      <c r="G217" s="272"/>
      <c r="H217" s="382" t="s">
        <v>1030</v>
      </c>
      <c r="I217" s="382"/>
      <c r="J217" s="382"/>
      <c r="K217" s="326"/>
    </row>
    <row r="218" spans="2:11" s="1" customFormat="1" ht="15" customHeight="1">
      <c r="B218" s="325"/>
      <c r="C218" s="293"/>
      <c r="D218" s="293"/>
      <c r="E218" s="293"/>
      <c r="F218" s="327"/>
      <c r="G218" s="272"/>
      <c r="H218" s="328"/>
      <c r="I218" s="328"/>
      <c r="J218" s="328"/>
      <c r="K218" s="326"/>
    </row>
    <row r="219" spans="2:11" s="1" customFormat="1" ht="15" customHeight="1">
      <c r="B219" s="325"/>
      <c r="C219" s="266" t="s">
        <v>992</v>
      </c>
      <c r="D219" s="293"/>
      <c r="E219" s="293"/>
      <c r="F219" s="286">
        <v>1</v>
      </c>
      <c r="G219" s="272"/>
      <c r="H219" s="382" t="s">
        <v>1031</v>
      </c>
      <c r="I219" s="382"/>
      <c r="J219" s="382"/>
      <c r="K219" s="326"/>
    </row>
    <row r="220" spans="2:11" s="1" customFormat="1" ht="15" customHeight="1">
      <c r="B220" s="325"/>
      <c r="C220" s="293"/>
      <c r="D220" s="293"/>
      <c r="E220" s="293"/>
      <c r="F220" s="286">
        <v>2</v>
      </c>
      <c r="G220" s="272"/>
      <c r="H220" s="382" t="s">
        <v>1032</v>
      </c>
      <c r="I220" s="382"/>
      <c r="J220" s="382"/>
      <c r="K220" s="326"/>
    </row>
    <row r="221" spans="2:11" s="1" customFormat="1" ht="15" customHeight="1">
      <c r="B221" s="325"/>
      <c r="C221" s="293"/>
      <c r="D221" s="293"/>
      <c r="E221" s="293"/>
      <c r="F221" s="286">
        <v>3</v>
      </c>
      <c r="G221" s="272"/>
      <c r="H221" s="382" t="s">
        <v>1033</v>
      </c>
      <c r="I221" s="382"/>
      <c r="J221" s="382"/>
      <c r="K221" s="326"/>
    </row>
    <row r="222" spans="2:11" s="1" customFormat="1" ht="15" customHeight="1">
      <c r="B222" s="325"/>
      <c r="C222" s="293"/>
      <c r="D222" s="293"/>
      <c r="E222" s="293"/>
      <c r="F222" s="286">
        <v>4</v>
      </c>
      <c r="G222" s="272"/>
      <c r="H222" s="382" t="s">
        <v>1034</v>
      </c>
      <c r="I222" s="382"/>
      <c r="J222" s="382"/>
      <c r="K222" s="326"/>
    </row>
    <row r="223" spans="2:11" s="1" customFormat="1" ht="12.75" customHeight="1">
      <c r="B223" s="329"/>
      <c r="C223" s="330"/>
      <c r="D223" s="330"/>
      <c r="E223" s="330"/>
      <c r="F223" s="330"/>
      <c r="G223" s="330"/>
      <c r="H223" s="330"/>
      <c r="I223" s="330"/>
      <c r="J223" s="330"/>
      <c r="K223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D15:J15"/>
    <mergeCell ref="C3:J3"/>
    <mergeCell ref="C9:J9"/>
    <mergeCell ref="D10:J10"/>
    <mergeCell ref="C4:J4"/>
    <mergeCell ref="C6:J6"/>
    <mergeCell ref="C7:J7"/>
    <mergeCell ref="D11:J11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G41:J41"/>
    <mergeCell ref="G42:J42"/>
    <mergeCell ref="G40:J40"/>
    <mergeCell ref="D30:J30"/>
    <mergeCell ref="D28:J28"/>
    <mergeCell ref="D31:J31"/>
    <mergeCell ref="D33:J33"/>
    <mergeCell ref="G39:J39"/>
    <mergeCell ref="D34:J34"/>
    <mergeCell ref="D35:J35"/>
    <mergeCell ref="G36:J36"/>
    <mergeCell ref="G37:J37"/>
    <mergeCell ref="G38:J38"/>
    <mergeCell ref="G45:J45"/>
    <mergeCell ref="D47:J47"/>
    <mergeCell ref="E48:J48"/>
    <mergeCell ref="G44:J44"/>
    <mergeCell ref="G43:J43"/>
    <mergeCell ref="C54:J54"/>
    <mergeCell ref="C52:J52"/>
    <mergeCell ref="D51:J51"/>
    <mergeCell ref="E50:J50"/>
    <mergeCell ref="E49:J49"/>
    <mergeCell ref="D61:J61"/>
    <mergeCell ref="D60:J60"/>
    <mergeCell ref="D59:J59"/>
    <mergeCell ref="D58:J58"/>
    <mergeCell ref="C55:J55"/>
    <mergeCell ref="C57:J57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C204:J204"/>
    <mergeCell ref="C171:J171"/>
    <mergeCell ref="C147:J147"/>
    <mergeCell ref="C122:J122"/>
    <mergeCell ref="C102:J102"/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zakázky</vt:lpstr>
      <vt:lpstr>PS 01 - Zabezpečovací zař...</vt:lpstr>
      <vt:lpstr>SO 01 - Železniční svršek</vt:lpstr>
      <vt:lpstr>SO 02 - Trakční vedení</vt:lpstr>
      <vt:lpstr>SO 03 - Ukolejnění kovový...</vt:lpstr>
      <vt:lpstr>VON - Vedlejší a ostatní ...</vt:lpstr>
      <vt:lpstr>Pokyny pro vyplnění</vt:lpstr>
      <vt:lpstr>'PS 01 - Zabezpečovací zař...'!Názvy_tisku</vt:lpstr>
      <vt:lpstr>'Rekapitulace zakázky'!Názvy_tisku</vt:lpstr>
      <vt:lpstr>'SO 01 - Železniční svršek'!Názvy_tisku</vt:lpstr>
      <vt:lpstr>'SO 02 - Trakční vedení'!Názvy_tisku</vt:lpstr>
      <vt:lpstr>'SO 03 - Ukolejnění kovový...'!Názvy_tisku</vt:lpstr>
      <vt:lpstr>'VON - Vedlejší a ostatní ...'!Názvy_tisku</vt:lpstr>
      <vt:lpstr>'PS 01 - Zabezpečovací zař...'!Oblast_tisku</vt:lpstr>
      <vt:lpstr>'Rekapitulace zakázky'!Oblast_tisku</vt:lpstr>
      <vt:lpstr>'SO 01 - Železniční svršek'!Oblast_tisku</vt:lpstr>
      <vt:lpstr>'SO 02 - Trakční vedení'!Oblast_tisku</vt:lpstr>
      <vt:lpstr>'SO 03 - Ukolejnění kovový...'!Oblast_tisku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2019-08-14T06:51:41Z</dcterms:created>
  <dcterms:modified xsi:type="dcterms:W3CDTF">2019-08-14T06:53:13Z</dcterms:modified>
</cp:coreProperties>
</file>