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1 - Trakční vedení" sheetId="2" r:id="rId2"/>
    <sheet name="1 - kabelizace" sheetId="3" r:id="rId3"/>
    <sheet name="2 - zemní práce" sheetId="4" r:id="rId4"/>
    <sheet name="SO3 - Oprava odvodnění" sheetId="5" r:id="rId5"/>
    <sheet name="SO4 - VON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'SO1 - Trakční vedení'!$C$79:$K$202</definedName>
    <definedName name="_xlnm.Print_Area" localSheetId="1">'SO1 - Trakční vedení'!$C$67:$K$202</definedName>
    <definedName name="_xlnm.Print_Titles" localSheetId="1">'SO1 - Trakční vedení'!$79:$79</definedName>
    <definedName name="_xlnm._FilterDatabase" localSheetId="2" hidden="1">'1 - kabelizace'!$C$85:$K$109</definedName>
    <definedName name="_xlnm.Print_Area" localSheetId="2">'1 - kabelizace'!$C$71:$K$109</definedName>
    <definedName name="_xlnm.Print_Titles" localSheetId="2">'1 - kabelizace'!$85:$85</definedName>
    <definedName name="_xlnm._FilterDatabase" localSheetId="3" hidden="1">'2 - zemní práce'!$C$88:$K$107</definedName>
    <definedName name="_xlnm.Print_Area" localSheetId="3">'2 - zemní práce'!$C$74:$K$107</definedName>
    <definedName name="_xlnm.Print_Titles" localSheetId="3">'2 - zemní práce'!$88:$88</definedName>
    <definedName name="_xlnm._FilterDatabase" localSheetId="4" hidden="1">'SO3 - Oprava odvodnění'!$C$79:$K$108</definedName>
    <definedName name="_xlnm.Print_Area" localSheetId="4">'SO3 - Oprava odvodnění'!$C$67:$K$108</definedName>
    <definedName name="_xlnm.Print_Titles" localSheetId="4">'SO3 - Oprava odvodnění'!$79:$79</definedName>
    <definedName name="_xlnm._FilterDatabase" localSheetId="5" hidden="1">'SO4 - VON'!$C$79:$K$91</definedName>
    <definedName name="_xlnm.Print_Area" localSheetId="5">'SO4 - VON'!$C$67:$K$91</definedName>
    <definedName name="_xlnm.Print_Titles" localSheetId="5">'SO4 - VON'!$79:$79</definedName>
  </definedNames>
  <calcPr/>
</workbook>
</file>

<file path=xl/calcChain.xml><?xml version="1.0" encoding="utf-8"?>
<calcChain xmlns="http://schemas.openxmlformats.org/spreadsheetml/2006/main">
  <c i="6" r="J37"/>
  <c r="J36"/>
  <c i="1" r="AY60"/>
  <c i="6" r="J35"/>
  <c i="1" r="AX60"/>
  <c i="6"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F37"/>
  <c i="1" r="BD60"/>
  <c i="6" r="BH82"/>
  <c r="F36"/>
  <c i="1" r="BC60"/>
  <c i="6" r="BG82"/>
  <c r="F35"/>
  <c i="1" r="BB60"/>
  <c i="6" r="BF82"/>
  <c r="J34"/>
  <c i="1" r="AW60"/>
  <c i="6" r="F34"/>
  <c i="1" r="BA60"/>
  <c i="6" r="T82"/>
  <c r="T81"/>
  <c r="T80"/>
  <c r="R82"/>
  <c r="R81"/>
  <c r="R80"/>
  <c r="P82"/>
  <c r="P81"/>
  <c r="P80"/>
  <c i="1" r="AU60"/>
  <c i="6" r="BK82"/>
  <c r="BK81"/>
  <c r="J81"/>
  <c r="BK80"/>
  <c r="J80"/>
  <c r="J59"/>
  <c r="J30"/>
  <c i="1" r="AG60"/>
  <c i="6" r="J82"/>
  <c r="BE82"/>
  <c r="J33"/>
  <c i="1" r="AV60"/>
  <c i="6" r="F33"/>
  <c i="1" r="AZ60"/>
  <c i="6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5" r="J37"/>
  <c r="J36"/>
  <c i="1" r="AY59"/>
  <c i="5" r="J35"/>
  <c i="1" r="AX59"/>
  <c i="5"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2"/>
  <c r="F37"/>
  <c i="1" r="BD59"/>
  <c i="5" r="BH82"/>
  <c r="F36"/>
  <c i="1" r="BC59"/>
  <c i="5" r="BG82"/>
  <c r="F35"/>
  <c i="1" r="BB59"/>
  <c i="5" r="BF82"/>
  <c r="J34"/>
  <c i="1" r="AW59"/>
  <c i="5" r="F34"/>
  <c i="1" r="BA59"/>
  <c i="5" r="T82"/>
  <c r="T81"/>
  <c r="T80"/>
  <c r="R82"/>
  <c r="R81"/>
  <c r="R80"/>
  <c r="P82"/>
  <c r="P81"/>
  <c r="P80"/>
  <c i="1" r="AU59"/>
  <c i="5" r="BK82"/>
  <c r="BK81"/>
  <c r="J81"/>
  <c r="BK80"/>
  <c r="J80"/>
  <c r="J59"/>
  <c r="J30"/>
  <c i="1" r="AG59"/>
  <c i="5" r="J82"/>
  <c r="BE82"/>
  <c r="J33"/>
  <c i="1" r="AV59"/>
  <c i="5" r="F33"/>
  <c i="1" r="AZ59"/>
  <c i="5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4" r="J39"/>
  <c r="J38"/>
  <c i="1" r="AY58"/>
  <c i="4" r="J37"/>
  <c i="1" r="AX58"/>
  <c i="4"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T95"/>
  <c r="T94"/>
  <c r="R96"/>
  <c r="R95"/>
  <c r="R94"/>
  <c r="P96"/>
  <c r="P95"/>
  <c r="P94"/>
  <c r="BK96"/>
  <c r="BK95"/>
  <c r="J95"/>
  <c r="BK94"/>
  <c r="J94"/>
  <c r="J96"/>
  <c r="BE96"/>
  <c r="J67"/>
  <c r="J66"/>
  <c r="BI93"/>
  <c r="BH93"/>
  <c r="BG93"/>
  <c r="BF93"/>
  <c r="T93"/>
  <c r="R93"/>
  <c r="P93"/>
  <c r="BK93"/>
  <c r="J93"/>
  <c r="BE93"/>
  <c r="BI92"/>
  <c r="F39"/>
  <c i="1" r="BD58"/>
  <c i="4" r="BH92"/>
  <c r="F38"/>
  <c i="1" r="BC58"/>
  <c i="4" r="BG92"/>
  <c r="F37"/>
  <c i="1" r="BB58"/>
  <c i="4" r="BF92"/>
  <c r="J36"/>
  <c i="1" r="AW58"/>
  <c i="4" r="F36"/>
  <c i="1" r="BA58"/>
  <c i="4" r="T92"/>
  <c r="T91"/>
  <c r="T90"/>
  <c r="T89"/>
  <c r="R92"/>
  <c r="R91"/>
  <c r="R90"/>
  <c r="R89"/>
  <c r="P92"/>
  <c r="P91"/>
  <c r="P90"/>
  <c r="P89"/>
  <c i="1" r="AU58"/>
  <c i="4" r="BK92"/>
  <c r="BK91"/>
  <c r="J91"/>
  <c r="BK90"/>
  <c r="J90"/>
  <c r="BK89"/>
  <c r="J89"/>
  <c r="J63"/>
  <c r="J32"/>
  <c i="1" r="AG58"/>
  <c i="4" r="J92"/>
  <c r="BE92"/>
  <c r="J35"/>
  <c i="1" r="AV58"/>
  <c i="4" r="F35"/>
  <c i="1" r="AZ58"/>
  <c i="4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3" r="J39"/>
  <c r="J38"/>
  <c i="1" r="AY57"/>
  <c i="3" r="J37"/>
  <c i="1" r="AX57"/>
  <c i="3"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9"/>
  <c i="1" r="BD57"/>
  <c i="3" r="BH88"/>
  <c r="F38"/>
  <c i="1" r="BC57"/>
  <c i="3" r="BG88"/>
  <c r="F37"/>
  <c i="1" r="BB57"/>
  <c i="3" r="BF88"/>
  <c r="J36"/>
  <c i="1" r="AW57"/>
  <c i="3" r="F36"/>
  <c i="1" r="BA57"/>
  <c i="3" r="T88"/>
  <c r="T87"/>
  <c r="T86"/>
  <c r="R88"/>
  <c r="R87"/>
  <c r="R86"/>
  <c r="P88"/>
  <c r="P87"/>
  <c r="P86"/>
  <c i="1" r="AU57"/>
  <c i="3" r="BK88"/>
  <c r="BK87"/>
  <c r="J87"/>
  <c r="BK86"/>
  <c r="J86"/>
  <c r="J63"/>
  <c r="J32"/>
  <c i="1" r="AG57"/>
  <c i="3" r="J88"/>
  <c r="BE88"/>
  <c r="J35"/>
  <c i="1" r="AV57"/>
  <c i="3" r="F35"/>
  <c i="1" r="AZ57"/>
  <c i="3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2" r="J37"/>
  <c r="J36"/>
  <c i="1" r="AY55"/>
  <c i="2" r="J35"/>
  <c i="1" r="AX55"/>
  <c i="2"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5"/>
  <c i="2" r="BH82"/>
  <c r="F36"/>
  <c i="1" r="BC55"/>
  <c i="2" r="BG82"/>
  <c r="F35"/>
  <c i="1" r="BB55"/>
  <c i="2" r="BF82"/>
  <c r="J34"/>
  <c i="1" r="AW55"/>
  <c i="2" r="F34"/>
  <c i="1" r="BA55"/>
  <c i="2" r="T82"/>
  <c r="T81"/>
  <c r="T80"/>
  <c r="R82"/>
  <c r="R81"/>
  <c r="R80"/>
  <c r="P82"/>
  <c r="P81"/>
  <c r="P80"/>
  <c i="1" r="AU55"/>
  <c i="2" r="BK82"/>
  <c r="BK81"/>
  <c r="J81"/>
  <c r="BK80"/>
  <c r="J80"/>
  <c r="J59"/>
  <c r="J30"/>
  <c i="1" r="AG55"/>
  <c i="2" r="J82"/>
  <c r="BE82"/>
  <c r="J33"/>
  <c i="1" r="AV55"/>
  <c i="2" r="F33"/>
  <c i="1" r="AZ55"/>
  <c i="2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1" r="BD56"/>
  <c r="BC56"/>
  <c r="BB56"/>
  <c r="BA56"/>
  <c r="AZ56"/>
  <c r="AY56"/>
  <c r="AX56"/>
  <c r="AW56"/>
  <c r="AV56"/>
  <c r="AU56"/>
  <c r="AT56"/>
  <c r="AS56"/>
  <c r="AG56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T59"/>
  <c r="AN59"/>
  <c r="AT58"/>
  <c r="AN58"/>
  <c r="AT57"/>
  <c r="AN57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<sst xmlns="http://schemas.openxmlformats.org/spreadsheetml/2006/main">
  <si>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</si>
  <si>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</si>
  <si>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</si>
  <si>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</si>
  <si>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</si>
  <si>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{a2dfed90-ef65-4698-97ab-748a34b6c4c9}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</si>
  <si>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</si>
  <si>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</si>
  <si>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</si>
  <si>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</si>
  <si>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</si>
  <si>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</si>
  <si>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</si>
  <si>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</si>
  <si>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19056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</si>
  <si>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</si>
  <si>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</si>
  <si>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Opravné práce v úseku Hošťka - Polepy</t>
  </si>
  <si>
    <t>KSO:</t>
  </si>
  <si>
    <t>CC-CZ:</t>
  </si>
  <si>
    <t>Místo:</t>
  </si>
  <si>
    <t xml:space="preserve"> </t>
  </si>
  <si>
    <t>Datum:</t>
  </si>
  <si>
    <t>11. 6. 2019</t>
  </si>
  <si>
    <t>Zadavatel:</t>
  </si>
  <si>
    <t>IČ:</t>
  </si>
  <si>
    <t>DIČ:</t>
  </si>
  <si>
    <t>Uchazeč:</t>
  </si>
  <si>
    <t>Vyplň údaj</t>
  </si>
  <si>
    <t>Projektant:</t>
  </si>
  <si>
    <t>28695097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</si>
  <si>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</si>
  <si>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</si>
  <si>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</si>
  <si>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</si>
  <si>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</si>
  <si>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</si>
  <si>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</si>
  <si>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</si>
  <si>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</si>
  <si>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</si>
  <si>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</si>
  <si>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</si>
  <si>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</si>
  <si>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</si>
  <si>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</si>
  <si>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</si>
  <si>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</si>
  <si>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</si>
  <si>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</si>
  <si>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</si>
  <si>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</si>
  <si>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</si>
  <si>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</si>
  <si>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</si>
  <si>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</si>
  <si>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</si>
  <si>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</si>
  <si>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</si>
  <si>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</si>
  <si>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</si>
  <si>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</si>
  <si>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</si>
  <si>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</si>
  <si>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</si>
  <si>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</si>
  <si>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</si>
  <si>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</si>
  <si>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</si>
  <si>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</si>
  <si>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</si>
  <si>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</si>
  <si>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</si>
  <si>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</t>
  </si>
  <si>
    <t>Trakční vedení</t>
  </si>
  <si>
    <t>STA</t>
  </si>
  <si>
    <t>1</t>
  </si>
  <si>
    <t>{6a93e6a4-2f41-4f5e-b689-ca846c92fa8b}</t>
  </si>
  <si>
    <t>2</t>
  </si>
  <si>
    <t>SO2</t>
  </si>
  <si>
    <t>kabelizace SSZT</t>
  </si>
  <si>
    <t>{b47ec692-b919-4135-b323-b1972d7b1dae}</t>
  </si>
  <si>
    <t>kabelizace</t>
  </si>
  <si>
    <t>Soupis</t>
  </si>
  <si>
    <t>{739a0d7c-f191-46ef-b4c3-ea7db58bfea8}</t>
  </si>
  <si>
    <t>zemní práce</t>
  </si>
  <si>
    <t>{633e02ce-d307-476f-a6a5-80131a8a0ba6}</t>
  </si>
  <si>
    <t>SO3</t>
  </si>
  <si>
    <t>Oprava odvodnění</t>
  </si>
  <si>
    <t>{8adedbbe-2a4e-43bc-be11-d5266b2e9343}</t>
  </si>
  <si>
    <t>SO4</t>
  </si>
  <si>
    <t>VON</t>
  </si>
  <si>
    <t>{a2d467d5-ee30-457f-a31f-908b580e1178}</t>
  </si>
  <si>
    <t>KRYCÍ LIST SOUPISU PRACÍ</t>
  </si>
  <si>
    <t>Objekt:</t>
  </si>
  <si>
    <t>SO1 - Trakční vedení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</si>
  <si>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</si>
  <si>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</si>
  <si>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</si>
  <si>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</si>
  <si>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</si>
  <si>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</si>
  <si>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</si>
  <si>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</si>
  <si>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</si>
  <si>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</si>
  <si>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</si>
  <si>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</si>
  <si>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</si>
  <si>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</si>
  <si>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</si>
  <si>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</si>
  <si>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</si>
  <si>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</si>
  <si>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</si>
  <si>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</si>
  <si>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</si>
  <si>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</si>
  <si>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</si>
  <si>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</si>
  <si>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7497100010</t>
  </si>
  <si>
    <t>Základy trakčního vedení Materiál pro úpravu kabelů u základu TV</t>
  </si>
  <si>
    <t>kus</t>
  </si>
  <si>
    <t>Sborník UOŽI 01 2019</t>
  </si>
  <si>
    <t>8</t>
  </si>
  <si>
    <t>-737806349</t>
  </si>
  <si>
    <t>7497100020</t>
  </si>
  <si>
    <t>Základy trakčního vedení Hloubený základ TV - materiál</t>
  </si>
  <si>
    <t>m3</t>
  </si>
  <si>
    <t>474932129</t>
  </si>
  <si>
    <t>3</t>
  </si>
  <si>
    <t>7497100060</t>
  </si>
  <si>
    <t>Základy trakčního vedení Výztuž pro základ TV - jednodílná</t>
  </si>
  <si>
    <t>558776673</t>
  </si>
  <si>
    <t>7497100070</t>
  </si>
  <si>
    <t>Základy trakčního vedení Svorník kotevní kovaný pro základ TV vč. povrch. úpravy dle TKP</t>
  </si>
  <si>
    <t>251125682</t>
  </si>
  <si>
    <t>5</t>
  </si>
  <si>
    <t>7497100080</t>
  </si>
  <si>
    <t>Základy trakčního vedení Svorníkový koš pro základ TV</t>
  </si>
  <si>
    <t>-1691086237</t>
  </si>
  <si>
    <t>6</t>
  </si>
  <si>
    <t>7497100100</t>
  </si>
  <si>
    <t>Základy trakčního vedení Kotevni sloupek TV</t>
  </si>
  <si>
    <t>-767973634</t>
  </si>
  <si>
    <t>7</t>
  </si>
  <si>
    <t>7497100160</t>
  </si>
  <si>
    <t>Základy trakčního vedení Ochrana stožáru TV</t>
  </si>
  <si>
    <t>-1573186153</t>
  </si>
  <si>
    <t>7497200130</t>
  </si>
  <si>
    <t xml:space="preserve">Stožáry trakčního vedení Stožár TV  -  typ  ( TS,TSI 245 ) do 10m     vč. uzavíracího nátěru</t>
  </si>
  <si>
    <t>1540637964</t>
  </si>
  <si>
    <t>9</t>
  </si>
  <si>
    <t>7497200150</t>
  </si>
  <si>
    <t xml:space="preserve">Stožáry trakčního vedení Stožár TV  -  typ  ( TS,TSI 324 )    do 10m     vč. uzavíracího nátěru</t>
  </si>
  <si>
    <t>-1937401023</t>
  </si>
  <si>
    <t>10</t>
  </si>
  <si>
    <t>7497200190</t>
  </si>
  <si>
    <t xml:space="preserve">Stožáry trakčního vedení Stožár TV  -  typ  ( TBS,TBSI 245 )    do  10m     vč. uzavíracího nátěru</t>
  </si>
  <si>
    <t>-75508714</t>
  </si>
  <si>
    <t>11</t>
  </si>
  <si>
    <t>7497200430</t>
  </si>
  <si>
    <t xml:space="preserve">Stožáry trakčního vedení Stožár TV  -  typ  ( BP 10m )    vč. podlití</t>
  </si>
  <si>
    <t>-1301271735</t>
  </si>
  <si>
    <t>12</t>
  </si>
  <si>
    <t>7497200440</t>
  </si>
  <si>
    <t xml:space="preserve">Stožáry trakčního vedení Stožár TV  -  typ  ( BP 11m )    vč. podlití</t>
  </si>
  <si>
    <t>1350295463</t>
  </si>
  <si>
    <t>13</t>
  </si>
  <si>
    <t>7497200500</t>
  </si>
  <si>
    <t xml:space="preserve">Stožáry trakčního vedení Břevno typ  23 L</t>
  </si>
  <si>
    <t>m</t>
  </si>
  <si>
    <t>-2057430835</t>
  </si>
  <si>
    <t>14</t>
  </si>
  <si>
    <t>7497200520</t>
  </si>
  <si>
    <t xml:space="preserve">Stožáry trakčního vedení Materiál pro připevnění břevna 23,34 vč. ukončení břevna  A na 1T</t>
  </si>
  <si>
    <t>-638838138</t>
  </si>
  <si>
    <t>7497200540</t>
  </si>
  <si>
    <t xml:space="preserve">Stožáry trakčního vedení Materiál pro připevnění břevna 23,34 vč. ukončení břevna  C na BP</t>
  </si>
  <si>
    <t>359126977</t>
  </si>
  <si>
    <t>16</t>
  </si>
  <si>
    <t>7497200580</t>
  </si>
  <si>
    <t>Stožáry trakčního vedení Materiál sestavení pro připevnění závěsu břevna 23,34 na BP</t>
  </si>
  <si>
    <t>1673362841</t>
  </si>
  <si>
    <t>17</t>
  </si>
  <si>
    <t>7497300020</t>
  </si>
  <si>
    <t>Vodiče trakčního vedení Závěs na konzole</t>
  </si>
  <si>
    <t>-28607876</t>
  </si>
  <si>
    <t>18</t>
  </si>
  <si>
    <t>7497300120</t>
  </si>
  <si>
    <t>Vodiče trakčního vedení Závěs nebo pevný bod na bráně</t>
  </si>
  <si>
    <t>255753935</t>
  </si>
  <si>
    <t>19</t>
  </si>
  <si>
    <t>7497300200</t>
  </si>
  <si>
    <t>Vodiče trakčního vedení Závěs SIK</t>
  </si>
  <si>
    <t>1866453672</t>
  </si>
  <si>
    <t>20</t>
  </si>
  <si>
    <t>7497300220</t>
  </si>
  <si>
    <t>Vodiče trakčního vedení Závěs na SIK kombinovaný</t>
  </si>
  <si>
    <t>-153415152</t>
  </si>
  <si>
    <t>7497300260</t>
  </si>
  <si>
    <t>Vodiče trakčního vedení Věšák troleje pohyblivý s proměnnou délkou</t>
  </si>
  <si>
    <t>-223592589</t>
  </si>
  <si>
    <t>22</t>
  </si>
  <si>
    <t>7497300270</t>
  </si>
  <si>
    <t>Vodiče trakčního vedení Proudová propojení</t>
  </si>
  <si>
    <t>1383028110</t>
  </si>
  <si>
    <t>23</t>
  </si>
  <si>
    <t>7497300280</t>
  </si>
  <si>
    <t xml:space="preserve">Vodiče trakčního vedení Spojka  2  lan    nebo    TR + lana</t>
  </si>
  <si>
    <t>-235093653</t>
  </si>
  <si>
    <t>24</t>
  </si>
  <si>
    <t>7497300330</t>
  </si>
  <si>
    <t>Vodiče trakčního vedení Pevný bod kompenzované sestavy</t>
  </si>
  <si>
    <t>-583216331</t>
  </si>
  <si>
    <t>25</t>
  </si>
  <si>
    <t>7497300340</t>
  </si>
  <si>
    <t>Vodiče trakčního vedení Materiál sestavení pro kotvení pevného bodu na stož. T, P, 2T, DS</t>
  </si>
  <si>
    <t>-1754769248</t>
  </si>
  <si>
    <t>26</t>
  </si>
  <si>
    <t>7497300400</t>
  </si>
  <si>
    <t>Vodiče trakčního vedení Rozpěrná tyč</t>
  </si>
  <si>
    <t>1606348851</t>
  </si>
  <si>
    <t>27</t>
  </si>
  <si>
    <t>7497300420</t>
  </si>
  <si>
    <t>Vodiče trakčního vedení Pérové kotvení jednoho nebo dvou lan 50-70 mm2 na BP s izolací</t>
  </si>
  <si>
    <t>977746418</t>
  </si>
  <si>
    <t>28</t>
  </si>
  <si>
    <t>7497300440</t>
  </si>
  <si>
    <t>Vodiče trakčního vedení Kotvení lana 50-70 mm2 na T</t>
  </si>
  <si>
    <t>-1952834325</t>
  </si>
  <si>
    <t>29</t>
  </si>
  <si>
    <t>7497300500</t>
  </si>
  <si>
    <t>Vodiče trakčního vedení Proudové propojení dvou směrových lan</t>
  </si>
  <si>
    <t>1916525450</t>
  </si>
  <si>
    <t>30</t>
  </si>
  <si>
    <t>7497300510</t>
  </si>
  <si>
    <t>Vodiče trakčního vedení Vložená izolace v podélných a příčných polích</t>
  </si>
  <si>
    <t>-1708834283</t>
  </si>
  <si>
    <t>31</t>
  </si>
  <si>
    <t>7497300540</t>
  </si>
  <si>
    <t>Vodiče trakčního vedení lano 50 mm2 Bz (např. lano nosné, směrové, příčné, pevných bodů, odtahů)</t>
  </si>
  <si>
    <t>1931128804</t>
  </si>
  <si>
    <t>32</t>
  </si>
  <si>
    <t>7497300550</t>
  </si>
  <si>
    <t>Vodiče trakčního vedení lano 70 mm2 Bz (např. lano nosné, směrové, příčné, pevných bodů, odtahů)</t>
  </si>
  <si>
    <t>-1546567472</t>
  </si>
  <si>
    <t>33</t>
  </si>
  <si>
    <t>7497300610</t>
  </si>
  <si>
    <t>Vodiče trakčního vedení Pohyb. kotvení TR nebo NL, na BP - 15kN</t>
  </si>
  <si>
    <t>-776021005</t>
  </si>
  <si>
    <t>34</t>
  </si>
  <si>
    <t>7497300730</t>
  </si>
  <si>
    <t>Vodiče trakčního vedení Pevné kotv. sestavy TV na BP, T, 2xT, 2T/2TB - do 15kN</t>
  </si>
  <si>
    <t>1975471284</t>
  </si>
  <si>
    <t>35</t>
  </si>
  <si>
    <t>7497300770</t>
  </si>
  <si>
    <t xml:space="preserve">Vodiče trakčního vedení Zakotvení stožáru BP  (21 - 40kN), stožáru T  (21 - 30kN)</t>
  </si>
  <si>
    <t>1332301438</t>
  </si>
  <si>
    <t>36</t>
  </si>
  <si>
    <t>7497300830</t>
  </si>
  <si>
    <t>Vodiče trakčního vedení lano 120 mm2 Cu ( lano - nosné, ZV, NV, OV, napájecích převěsů)</t>
  </si>
  <si>
    <t>1396387570</t>
  </si>
  <si>
    <t>37</t>
  </si>
  <si>
    <t>7497300880</t>
  </si>
  <si>
    <t xml:space="preserve">Vodiče trakčního vedení Trolejový drát  150 mm2 Cu</t>
  </si>
  <si>
    <t>322807796</t>
  </si>
  <si>
    <t>38</t>
  </si>
  <si>
    <t>7497300900</t>
  </si>
  <si>
    <t>Vodiče trakčního vedení Připev. oboustranné lišty pro kotvení ZV, NV, OV</t>
  </si>
  <si>
    <t>-1492370993</t>
  </si>
  <si>
    <t>39</t>
  </si>
  <si>
    <t>7497300930</t>
  </si>
  <si>
    <t>Vodiče trakčního vedení Kotv. 1 lana ZV, NV, OV se zdvojenými izolátory</t>
  </si>
  <si>
    <t>-360178203</t>
  </si>
  <si>
    <t>40</t>
  </si>
  <si>
    <t>7497300960</t>
  </si>
  <si>
    <t xml:space="preserve">Vodiče trakčního vedení Konzola  ZV, NV OV pro svislý závěs na T, P, BP, DS</t>
  </si>
  <si>
    <t>245061011</t>
  </si>
  <si>
    <t>41</t>
  </si>
  <si>
    <t>7497300970</t>
  </si>
  <si>
    <t xml:space="preserve">Vodiče trakčního vedení Konzola  ZV, NV OV pro "V" závěs na T, P, BP, DS</t>
  </si>
  <si>
    <t>-1752888555</t>
  </si>
  <si>
    <t>42</t>
  </si>
  <si>
    <t>7497300980</t>
  </si>
  <si>
    <t>Vodiče trakčního vedení Konzola ZV, NV OV pro svislý závěs přeponky na BP</t>
  </si>
  <si>
    <t>1255599454</t>
  </si>
  <si>
    <t>43</t>
  </si>
  <si>
    <t>7497300990</t>
  </si>
  <si>
    <t>Vodiče trakčního vedení Svislý závěs 1-2 lan ZV, NV, OV</t>
  </si>
  <si>
    <t>-477566876</t>
  </si>
  <si>
    <t>44</t>
  </si>
  <si>
    <t>7497301010</t>
  </si>
  <si>
    <t xml:space="preserve">Vodiče trakčního vedení "V" závěs  1-2 lan ZV, NV, OV</t>
  </si>
  <si>
    <t>706583992</t>
  </si>
  <si>
    <t>45</t>
  </si>
  <si>
    <t>7497301030</t>
  </si>
  <si>
    <t>Vodiče trakčního vedení Volný závěs 1-2 lan ZV, NV, OV na bráně ( s podpěrnými izolátory )</t>
  </si>
  <si>
    <t>-767551269</t>
  </si>
  <si>
    <t>46</t>
  </si>
  <si>
    <t>7497301090</t>
  </si>
  <si>
    <t>Vodiče trakčního vedení Materiál sestavení připojení ZV, NV, OV 1-2 lana na TV</t>
  </si>
  <si>
    <t>-1241704812</t>
  </si>
  <si>
    <t>47</t>
  </si>
  <si>
    <t>7497301800</t>
  </si>
  <si>
    <t>Vodiče trakčního vedení Materiál sestavení pro upevnění konzol středové,stranové</t>
  </si>
  <si>
    <t>-1891935129</t>
  </si>
  <si>
    <t>48</t>
  </si>
  <si>
    <t>7497301810</t>
  </si>
  <si>
    <t>Vodiče trakčního vedení Materiál sestavení pro upevnění 2 konzol</t>
  </si>
  <si>
    <t>1836244455</t>
  </si>
  <si>
    <t>49</t>
  </si>
  <si>
    <t>7497301830</t>
  </si>
  <si>
    <t xml:space="preserve">Vodiče trakčního vedení Kozlík vč.upevň.materiálu  na stožár BP</t>
  </si>
  <si>
    <t>2094479951</t>
  </si>
  <si>
    <t>50</t>
  </si>
  <si>
    <t>7497301980</t>
  </si>
  <si>
    <t xml:space="preserve">Vodiče trakčního vedení Ukolejnění s průrazkou T, P, 2T, BP, DS, OK   - 1 vodič</t>
  </si>
  <si>
    <t>-1403245979</t>
  </si>
  <si>
    <t>51</t>
  </si>
  <si>
    <t>7497302000</t>
  </si>
  <si>
    <t xml:space="preserve">Vodiče trakčního vedení Ukolejnění s průrazkou výzt. dvojice  2T, 2P  - 1 vodič</t>
  </si>
  <si>
    <t>1781089902</t>
  </si>
  <si>
    <t>52</t>
  </si>
  <si>
    <t>7497302240</t>
  </si>
  <si>
    <t>Vodiče trakčního vedení Materiál sestavení návěstní štít na samostatném sloupku</t>
  </si>
  <si>
    <t>1949104528</t>
  </si>
  <si>
    <t>53</t>
  </si>
  <si>
    <t>7497302250</t>
  </si>
  <si>
    <t>Vodiče trakčního vedení Výstražné tabulky na stožáru T, P, BP, DS</t>
  </si>
  <si>
    <t>1448334476</t>
  </si>
  <si>
    <t>54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</si>
  <si>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</si>
  <si>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</si>
  <si>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</si>
  <si>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-51397225</t>
  </si>
  <si>
    <t>55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</si>
  <si>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</si>
  <si>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</si>
  <si>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-1628983792</t>
  </si>
  <si>
    <t>56</t>
  </si>
  <si>
    <t>7497152010</t>
  </si>
  <si>
    <t>Montáž kotevního sloupku trakčního vedení</t>
  </si>
  <si>
    <t>1608957684</t>
  </si>
  <si>
    <t>57</t>
  </si>
  <si>
    <t>7497155510</t>
  </si>
  <si>
    <t>Montáž ochrany stožáru v betonovém základu trakčního vedení</t>
  </si>
  <si>
    <t>-1983073804</t>
  </si>
  <si>
    <t>58</t>
  </si>
  <si>
    <t>7497251015</t>
  </si>
  <si>
    <t>Montáž stožárů trakčního vedení výšky do 14 m, typ TS, TSI, TBS, TBSI - včetně konečné regulace po zatížení</t>
  </si>
  <si>
    <t>96708653</t>
  </si>
  <si>
    <t>59</t>
  </si>
  <si>
    <t>7497251050</t>
  </si>
  <si>
    <t>Montáž stožárů trakčního vedení výšky do do 16 m, typ BP - včetně konečné regulace po zatížení</t>
  </si>
  <si>
    <t>67180742</t>
  </si>
  <si>
    <t>60</t>
  </si>
  <si>
    <t>7497252015</t>
  </si>
  <si>
    <t>Jednostranné připevnění břevna typ 23, 34</t>
  </si>
  <si>
    <t>-854489464</t>
  </si>
  <si>
    <t>61</t>
  </si>
  <si>
    <t>7497254015</t>
  </si>
  <si>
    <t>Připevnění závěsu břevna typ 23, 34</t>
  </si>
  <si>
    <t>-626769158</t>
  </si>
  <si>
    <t>62</t>
  </si>
  <si>
    <t>7497256015</t>
  </si>
  <si>
    <t>Příplatek za montáž bran nad stávajícím trakčním vedením</t>
  </si>
  <si>
    <t>1172509894</t>
  </si>
  <si>
    <t>63</t>
  </si>
  <si>
    <t>7497350020</t>
  </si>
  <si>
    <t>Montáž závěsu na konzole bez přídavného lana</t>
  </si>
  <si>
    <t>-344020107</t>
  </si>
  <si>
    <t>64</t>
  </si>
  <si>
    <t>7497350115</t>
  </si>
  <si>
    <t>Montáž závěsu nebo pevného bodu na bráně</t>
  </si>
  <si>
    <t>-496066998</t>
  </si>
  <si>
    <t>65</t>
  </si>
  <si>
    <t>7497350155</t>
  </si>
  <si>
    <t>Montáž závěsu SIK</t>
  </si>
  <si>
    <t>593217955</t>
  </si>
  <si>
    <t>66</t>
  </si>
  <si>
    <t>7497350165</t>
  </si>
  <si>
    <t>Montáž závěsu na SIK kombinovaného</t>
  </si>
  <si>
    <t>-1403294339</t>
  </si>
  <si>
    <t>67</t>
  </si>
  <si>
    <t>7497350200</t>
  </si>
  <si>
    <t>Montáž věšáku troleje</t>
  </si>
  <si>
    <t>-2098702138</t>
  </si>
  <si>
    <t>68</t>
  </si>
  <si>
    <t>7497350230</t>
  </si>
  <si>
    <t>Montáž spojky - svorky dvou lan nebo troleje a lana</t>
  </si>
  <si>
    <t>1752836767</t>
  </si>
  <si>
    <t>69</t>
  </si>
  <si>
    <t>7497350270</t>
  </si>
  <si>
    <t>Montáž pevného bodu kompenzované sestavy</t>
  </si>
  <si>
    <t>100661742</t>
  </si>
  <si>
    <t>70</t>
  </si>
  <si>
    <t>7497350290</t>
  </si>
  <si>
    <t>Montáž kotvení pevného bodu na stožár T, P, 2T, DS</t>
  </si>
  <si>
    <t>-399974164</t>
  </si>
  <si>
    <t>71</t>
  </si>
  <si>
    <t>7497350332</t>
  </si>
  <si>
    <t>Montáž lan pevných bodů a odtahů 70 mm2 Bz, Fe</t>
  </si>
  <si>
    <t>419111028</t>
  </si>
  <si>
    <t>72</t>
  </si>
  <si>
    <t>7497350340</t>
  </si>
  <si>
    <t>Montáž tyčí rozpěrných</t>
  </si>
  <si>
    <t>503621472</t>
  </si>
  <si>
    <t>73</t>
  </si>
  <si>
    <t>7497350365</t>
  </si>
  <si>
    <t>Kotvení lana 50-70 mm2 na stožár T</t>
  </si>
  <si>
    <t>1822259916</t>
  </si>
  <si>
    <t>74</t>
  </si>
  <si>
    <t>7497350410</t>
  </si>
  <si>
    <t>Montáž proudového propojení směrových lan dvou</t>
  </si>
  <si>
    <t>1765539947</t>
  </si>
  <si>
    <t>75</t>
  </si>
  <si>
    <t>7497350420</t>
  </si>
  <si>
    <t>Vložení izolace v podélných a příčných polích</t>
  </si>
  <si>
    <t>1448198394</t>
  </si>
  <si>
    <t>76</t>
  </si>
  <si>
    <t>7497350430</t>
  </si>
  <si>
    <t>Tažení směrového, příčného lana do 120 mm2 Bz, Cu</t>
  </si>
  <si>
    <t>269594216</t>
  </si>
  <si>
    <t>77</t>
  </si>
  <si>
    <t>7497350464</t>
  </si>
  <si>
    <t>Montáž pohyblivého kotvení sestavy trakčního vedení troleje nebo nosného lana na stožár BP 15 kN</t>
  </si>
  <si>
    <t>-2045336892</t>
  </si>
  <si>
    <t>78</t>
  </si>
  <si>
    <t>7497350640</t>
  </si>
  <si>
    <t>Pevné kotvení sestavy trakčního vedení na stožár BP, T, 2xT, 2T/2TB - do 15 kN</t>
  </si>
  <si>
    <t>-54617446</t>
  </si>
  <si>
    <t>79</t>
  </si>
  <si>
    <t>7497350675</t>
  </si>
  <si>
    <t>Zakotvení stožáru BP (21-40 kN) nebo T (21-30 kN)</t>
  </si>
  <si>
    <t>250417355</t>
  </si>
  <si>
    <t>80</t>
  </si>
  <si>
    <t>7497350710</t>
  </si>
  <si>
    <t>Tažení troleje do 150 mm2 Cu</t>
  </si>
  <si>
    <t>522252320</t>
  </si>
  <si>
    <t>81</t>
  </si>
  <si>
    <t>7497350720</t>
  </si>
  <si>
    <t>Výšková regulace troleje</t>
  </si>
  <si>
    <t>-1931309945</t>
  </si>
  <si>
    <t>82</t>
  </si>
  <si>
    <t>7497350730</t>
  </si>
  <si>
    <t>Montáž definitivní regulace pohyblivého kotvení troleje</t>
  </si>
  <si>
    <t>-1803569578</t>
  </si>
  <si>
    <t>83</t>
  </si>
  <si>
    <t>7497350732</t>
  </si>
  <si>
    <t>Montáž definitivní regulace pohyblivého kotvení nosného lana</t>
  </si>
  <si>
    <t>-1539653480</t>
  </si>
  <si>
    <t>84</t>
  </si>
  <si>
    <t>7497350785</t>
  </si>
  <si>
    <t>Připevnění lišty pro kotvení zesilovací, napájecí a obcházecí vedení (ZV, NV, OV) oboustranné</t>
  </si>
  <si>
    <t>-1660673218</t>
  </si>
  <si>
    <t>85</t>
  </si>
  <si>
    <t>7497350810</t>
  </si>
  <si>
    <t>Montáž kotvení lana zesilovacího, napájecího a obcházecího vedení jednoho se zdvojenými izolátory</t>
  </si>
  <si>
    <t>1497949046</t>
  </si>
  <si>
    <t>86</t>
  </si>
  <si>
    <t>7497350830</t>
  </si>
  <si>
    <t>Připevnění konzoly zesilovacího, napájecího a obcházecího vedení svislý závěs na stožár T, P, BP, DS</t>
  </si>
  <si>
    <t>-1012814797</t>
  </si>
  <si>
    <t>87</t>
  </si>
  <si>
    <t>7497350835</t>
  </si>
  <si>
    <t>Připevnění konzoly zesilovacího, napájecího a obcházecího vedení "V" závěs na stožár T, P, BP, DS</t>
  </si>
  <si>
    <t>-216272648</t>
  </si>
  <si>
    <t>88</t>
  </si>
  <si>
    <t>7497350840</t>
  </si>
  <si>
    <t>Připevnění konzoly zesilovacího, napájecího a obcházecího vedení svislý závěs přeponky na stožár BP</t>
  </si>
  <si>
    <t>-208878665</t>
  </si>
  <si>
    <t>89</t>
  </si>
  <si>
    <t>7497350850</t>
  </si>
  <si>
    <t>Montáž závěsu zesilovacího, napájecího a obcházecího vedení (ZV, NV, OV) svislého 1 - 2 lan</t>
  </si>
  <si>
    <t>-2002843476</t>
  </si>
  <si>
    <t>90</t>
  </si>
  <si>
    <t>7497350860</t>
  </si>
  <si>
    <t>Montáž závěsu zesilovacího, napájecího a obcházecího vedení (ZV, NV, OV) typ "V" 1 - 2 lan</t>
  </si>
  <si>
    <t>-1014791051</t>
  </si>
  <si>
    <t>91</t>
  </si>
  <si>
    <t>7497350870</t>
  </si>
  <si>
    <t>Montáž závěsu zesilovacího, napájecího a obcházecího vedení (ZV, NV, OV) volného 1 - 2 lan na bráně</t>
  </si>
  <si>
    <t>-723425801</t>
  </si>
  <si>
    <t>92</t>
  </si>
  <si>
    <t>7497350930</t>
  </si>
  <si>
    <t>Připojení zesilovacího, napájecího a obcházecího vedení 1 - 2 lan na trakční vedení</t>
  </si>
  <si>
    <t>981632486</t>
  </si>
  <si>
    <t>93</t>
  </si>
  <si>
    <t>7497350960</t>
  </si>
  <si>
    <t>Tažení lana pro zesilovací, napájecí a obcházecí vedení do 240 mm2 Cu, AlFe</t>
  </si>
  <si>
    <t>-474534417</t>
  </si>
  <si>
    <t>94</t>
  </si>
  <si>
    <t>7497351400</t>
  </si>
  <si>
    <t>Upevnění konzol středové, stranové</t>
  </si>
  <si>
    <t>-1062044258</t>
  </si>
  <si>
    <t>95</t>
  </si>
  <si>
    <t>7497351405</t>
  </si>
  <si>
    <t>Upevnění konzol dvou konzol</t>
  </si>
  <si>
    <t>-1606287421</t>
  </si>
  <si>
    <t>96</t>
  </si>
  <si>
    <t>7497351425</t>
  </si>
  <si>
    <t>Připevnění kozlíku na stožár BP</t>
  </si>
  <si>
    <t>1958222815</t>
  </si>
  <si>
    <t>97</t>
  </si>
  <si>
    <t>7497351590</t>
  </si>
  <si>
    <t>Montáž ukolejnění s průrazkou T, P, 2T, BP, DS, OK - 1 vodič</t>
  </si>
  <si>
    <t>-1596491017</t>
  </si>
  <si>
    <t>98</t>
  </si>
  <si>
    <t>7497351610</t>
  </si>
  <si>
    <t>Montáž ukolejnění s průrazkou výzt. dvojice 2T, 2P - 1 vodič</t>
  </si>
  <si>
    <t>-1301563833</t>
  </si>
  <si>
    <t>99</t>
  </si>
  <si>
    <t>7497351755</t>
  </si>
  <si>
    <t>Připevnění štítu návěstního na samostatný sloupek</t>
  </si>
  <si>
    <t>196941121</t>
  </si>
  <si>
    <t>100</t>
  </si>
  <si>
    <t>7497351770</t>
  </si>
  <si>
    <t>Montáž výstražných tabulek na stožáru T, P, BP, DS</t>
  </si>
  <si>
    <t>-459295904</t>
  </si>
  <si>
    <t>101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</si>
  <si>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</si>
  <si>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</si>
  <si>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</si>
  <si>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91477281</t>
  </si>
  <si>
    <t>102</t>
  </si>
  <si>
    <t>7497271005</t>
  </si>
  <si>
    <t>Demontáže zařízení trakčního vedení stožáru D, T, TB - demontáž stávajícího zařízení se všemi pomocnými doplňujícími úpravami</t>
  </si>
  <si>
    <t>-1816786401</t>
  </si>
  <si>
    <t>103</t>
  </si>
  <si>
    <t>7497271035</t>
  </si>
  <si>
    <t>Demontáže zařízení trakčního vedení stožáru BP, AP - demontáž stávajícího zařízení se všemi pomocnými doplňujícími úpravami</t>
  </si>
  <si>
    <t>1808854699</t>
  </si>
  <si>
    <t>104</t>
  </si>
  <si>
    <t>7497271045</t>
  </si>
  <si>
    <t>Demontáže zařízení trakčního vedení stožáru konzoly TV - demontáž stávajícího zařízení se všemi pomocnými doplňujícími úpravami , včetně upevnění</t>
  </si>
  <si>
    <t>1558154950</t>
  </si>
  <si>
    <t>105</t>
  </si>
  <si>
    <t>7497271050</t>
  </si>
  <si>
    <t>Demontáže zařízení trakčního vedení stožáru konzoly ZV, OV - demontáž stávajícího zařízení se všemi pomocnými doplňujícími úpravami , včetně závěsu</t>
  </si>
  <si>
    <t>999245301</t>
  </si>
  <si>
    <t>106</t>
  </si>
  <si>
    <t>7497371040</t>
  </si>
  <si>
    <t>Demontáže zařízení trakčního vedení závěsu věšáku - demontáž stávajícího zařízení se všemi pomocnými doplňujícími úpravami , úplná</t>
  </si>
  <si>
    <t>-1535775085</t>
  </si>
  <si>
    <t>107</t>
  </si>
  <si>
    <t>7497371045</t>
  </si>
  <si>
    <t>Demontáže zařízení trakčního vedení závěsu podélné nebo příčné proudové propojky - demontáž stávajícího zařízení se všemi pomocnými doplňujícími úpravami</t>
  </si>
  <si>
    <t>479982593</t>
  </si>
  <si>
    <t>108</t>
  </si>
  <si>
    <t>7497371050</t>
  </si>
  <si>
    <t>Demontáže zařízení trakčního vedení závěsu spojky - demontáž stávajícího zařízení se všemi pomocnými doplňujícími úpravami , úplná</t>
  </si>
  <si>
    <t>1262643881</t>
  </si>
  <si>
    <t>109</t>
  </si>
  <si>
    <t>7497371065</t>
  </si>
  <si>
    <t>Demontáže zařízení trakčního vedení závěsu vložené izolace - demontáž stávajícího zařízení se všemi pomocnými doplňujícími úpravami</t>
  </si>
  <si>
    <t>-1867358724</t>
  </si>
  <si>
    <t>110</t>
  </si>
  <si>
    <t>7497371070</t>
  </si>
  <si>
    <t>Demontáže zařízení trakčního vedení závěsu pevného bodu - demontáž stávajícího zařízení se všemi pomocnými doplňujícími úpravami , včetně zakotvení</t>
  </si>
  <si>
    <t>1688749551</t>
  </si>
  <si>
    <t>111</t>
  </si>
  <si>
    <t>7497371110</t>
  </si>
  <si>
    <t>Demontáže zařízení trakčního vedení troleje včetně nástavků stříhání - demontáž stávajícího zařízení se všemi pomocnými doplňujícími úpravami</t>
  </si>
  <si>
    <t>-189883023</t>
  </si>
  <si>
    <t>112</t>
  </si>
  <si>
    <t>7497371315</t>
  </si>
  <si>
    <t>Demontáže zařízení trakčního vedení kotvení troleje, nosného lana pohyblivě - demontáž stávajícího zařízení se všemi pomocnými doplňujícími úpravami</t>
  </si>
  <si>
    <t>1915170680</t>
  </si>
  <si>
    <t>113</t>
  </si>
  <si>
    <t>7497371350</t>
  </si>
  <si>
    <t>Demontáže zařízení trakčního vedení kotvení zesilovacího, napájecího, obcházecího vedení včetně připevnění lišt - demontáž stávajícího zařízení se všemi pomocnými doplňujícími úpravami</t>
  </si>
  <si>
    <t>2023840310</t>
  </si>
  <si>
    <t>115</t>
  </si>
  <si>
    <t>7497371625</t>
  </si>
  <si>
    <t>Demontáže zařízení trakčního vedení ukolejnění konstrukcí a stožárů - demontáž stávajícího zařízení se všemi pomocnými doplňujícími úpravami</t>
  </si>
  <si>
    <t>-524637759</t>
  </si>
  <si>
    <t>116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</si>
  <si>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</si>
  <si>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</si>
  <si>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1423039833</t>
  </si>
  <si>
    <t>117</t>
  </si>
  <si>
    <t>7498150525</t>
  </si>
  <si>
    <t>Vyhotovení výchozí revizní zprávy příplatek za každých dalších i započatých 500 000 Kč přes 1 000 000 Kč</t>
  </si>
  <si>
    <t>-1416143039</t>
  </si>
  <si>
    <t>118</t>
  </si>
  <si>
    <t>7499251010</t>
  </si>
  <si>
    <t>Montáž bezpečnostní tabulky výstražné nebo označovací</t>
  </si>
  <si>
    <t>-241957739</t>
  </si>
  <si>
    <t>119</t>
  </si>
  <si>
    <t>961055111</t>
  </si>
  <si>
    <t>Bourání základů ze ŽB</t>
  </si>
  <si>
    <t>CS ÚRS 2019 01</t>
  </si>
  <si>
    <t>-768044131</t>
  </si>
  <si>
    <t>120</t>
  </si>
  <si>
    <t>997013501</t>
  </si>
  <si>
    <t xml:space="preserve">Odvoz suti a vybouraných hmot na skládku nebo meziskládku  se složením, na vzdálenost do 1 km</t>
  </si>
  <si>
    <t>t</t>
  </si>
  <si>
    <t>850386990</t>
  </si>
  <si>
    <t>121</t>
  </si>
  <si>
    <t>997013509</t>
  </si>
  <si>
    <t xml:space="preserve">Odvoz suti a vybouraných hmot na skládku nebo meziskládku  se složením, na vzdálenost Příplatek k ceně za každý další i započatý 1 km přes 1 km</t>
  </si>
  <si>
    <t>-459019054</t>
  </si>
  <si>
    <t>122</t>
  </si>
  <si>
    <t>171201211</t>
  </si>
  <si>
    <t>Poplatek za uložení stavebního odpadu na skládce (skládkovné) zeminy a kameniva zatříděného do Katalogu odpadů pod kódem 170 504</t>
  </si>
  <si>
    <t>1984538543</t>
  </si>
  <si>
    <t>SO2 - kabelizace SSZT</t>
  </si>
  <si>
    <t>Soupis:</t>
  </si>
  <si>
    <t>1 - kabelizace</t>
  </si>
  <si>
    <t>7590521624</t>
  </si>
  <si>
    <t>Venkovní vedení kabelová - metalické sítě Plněné, párované s ochr. vodičem, armované Al dráty TCEKPFLEZE 30 P 1,0 D</t>
  </si>
  <si>
    <t>-1296166563</t>
  </si>
  <si>
    <t>7593501125</t>
  </si>
  <si>
    <t>Trasy kabelového vedení Chráničky optického kabelu HDPE 6040 průměr 40/33 ( černá a modrá)</t>
  </si>
  <si>
    <t>1911817924</t>
  </si>
  <si>
    <t>7593501195</t>
  </si>
  <si>
    <t>Trasy kabelového vedení Trasy kabelového vedení Spojky šroubovací pro chráničky optického kabelu HDPE 5050 průměr 40 mm</t>
  </si>
  <si>
    <t>-36091737</t>
  </si>
  <si>
    <t>7590541487</t>
  </si>
  <si>
    <t>Slaboproudé rozvody, kabely pro přívod a vnitřní instalaci Spojky metalických kabelů a příslušenství Teplem smrštitelná zesílená spojka pro netlakované kabely XAGA 500-100/25-500/EZE</t>
  </si>
  <si>
    <t>1905336533</t>
  </si>
  <si>
    <t>7491100230</t>
  </si>
  <si>
    <t>Trubková vedení Ohebné elektroinstalační trubky KOPOFLEX 160 rudá</t>
  </si>
  <si>
    <t>-921437297</t>
  </si>
  <si>
    <t>7592700640</t>
  </si>
  <si>
    <t xml:space="preserve">Upozorňovadla, značky Návěsti označující místo na trati Fólie výstražná modrá š34cm  (HM0673909991034)</t>
  </si>
  <si>
    <t>1053576969</t>
  </si>
  <si>
    <t>7593501470</t>
  </si>
  <si>
    <t>Trasy kabelového vedení Kabelové komory Kabelová komora OKOS 1 (1000 x 780 x 350 mm)</t>
  </si>
  <si>
    <t>1909163067</t>
  </si>
  <si>
    <t>7590105426R</t>
  </si>
  <si>
    <t>Kabelový označník Ball Marker</t>
  </si>
  <si>
    <t>-1152185953</t>
  </si>
  <si>
    <t>7590525117</t>
  </si>
  <si>
    <t>Montáž kabelu závlačného ruční zatahování do rour kabelovodů TCE/KE, KFE, KEZE s jádrem 1 mm 24 až 30 P</t>
  </si>
  <si>
    <t>512</t>
  </si>
  <si>
    <t>1955833712</t>
  </si>
  <si>
    <t>7590525232</t>
  </si>
  <si>
    <t>Montáž kabelu návěstního volně uloženého s jádrem 1 mm Cu TCEKEZE, TCEKFE, TCEKPFLEY, TCEKPFLEZE dodo 30 P - příprava kabelového bubnu a přistavení na místo tažení, odvinutí, naměření, odřezání a uložení kabelu do kabelového lože nebo žlabu, protažení pře</t>
  </si>
  <si>
    <t>1625905095</t>
  </si>
  <si>
    <t>7590525245</t>
  </si>
  <si>
    <t>Zatažení kabelu do objektu do 9 kg/m</t>
  </si>
  <si>
    <t>168864356</t>
  </si>
  <si>
    <t>7590525482</t>
  </si>
  <si>
    <t>Montáž spojky rovné pro plastové kabely párové Raychem XAGA s konektory UDW2 2 plášť s pancířem do 60 žil</t>
  </si>
  <si>
    <t>76401860</t>
  </si>
  <si>
    <t>7590555144</t>
  </si>
  <si>
    <t>Montáž forma pro kabely TCEKPFLE, TCEKPFLEY, TCEKPFLEZE, TCEKPFLEZY do 30 P 1,0</t>
  </si>
  <si>
    <t>1241398434</t>
  </si>
  <si>
    <t>7593505202</t>
  </si>
  <si>
    <t>Uložení HDPE trubky pro optický kabel do výkopu bez zřízení lože a bez krytí</t>
  </si>
  <si>
    <t>-1183133060</t>
  </si>
  <si>
    <t>7593505220</t>
  </si>
  <si>
    <t>Montáž spojky Plasson na HDPE trubce rovné nebo redukční</t>
  </si>
  <si>
    <t>1917570504</t>
  </si>
  <si>
    <t>7593505250</t>
  </si>
  <si>
    <t>Montáž plastové komory na spojkování optického kabelu</t>
  </si>
  <si>
    <t>-1308276060</t>
  </si>
  <si>
    <t>7593505270</t>
  </si>
  <si>
    <t>Montáž kabelového označníku Ball Marker - upevnění kabelového označníku na plášť kabelu upevňovacími</t>
  </si>
  <si>
    <t>1285272795</t>
  </si>
  <si>
    <t>7598015185</t>
  </si>
  <si>
    <t>Jednosměrné měření kabelu místního</t>
  </si>
  <si>
    <t>pár</t>
  </si>
  <si>
    <t>538132945</t>
  </si>
  <si>
    <t>7598035170</t>
  </si>
  <si>
    <t>Kontrola tlakutěsnosti HDPE trubky v úseku do 2 000 m</t>
  </si>
  <si>
    <t>-724449790</t>
  </si>
  <si>
    <t>7598035175</t>
  </si>
  <si>
    <t>Kontrola tlakutěsnosti HDPE trubky za každý metr přes 2 000 m</t>
  </si>
  <si>
    <t>-1955726861</t>
  </si>
  <si>
    <t>7598035190</t>
  </si>
  <si>
    <t>Kontrola průchodnosti trubky pro optický kabel</t>
  </si>
  <si>
    <t>km</t>
  </si>
  <si>
    <t>509910439</t>
  </si>
  <si>
    <t>7598095145</t>
  </si>
  <si>
    <t>Regulovaní a aktivování autobloku na trati v jednom směru jednoho stanoviště</t>
  </si>
  <si>
    <t>-1051362280</t>
  </si>
  <si>
    <t>2 - zemní práce</t>
  </si>
  <si>
    <t>HSV - Práce a dodávky HSV</t>
  </si>
  <si>
    <t xml:space="preserve">    1 - Zemní práce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</si>
  <si>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</si>
  <si>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</si>
  <si>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</si>
  <si>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</si>
  <si>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</si>
  <si>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131203101</t>
  </si>
  <si>
    <t xml:space="preserve">Hloubení zapažených i nezapažených jam ručním nebo pneumatickým nářadím  s urovnáním dna do předepsaného profilu a spádu v horninách tř. 3 soudržných</t>
  </si>
  <si>
    <t>1468656010</t>
  </si>
  <si>
    <t>174102101</t>
  </si>
  <si>
    <t>Zásyp sypaninou z jakékoliv horniny při překopech inženýrských sítí objemu do 30 m3 s uložením výkopku ve vrstvách se zhutněním jam, šachet, rýh nebo kolem objektů v těchto vykopávkách</t>
  </si>
  <si>
    <t>1034861193</t>
  </si>
  <si>
    <t>Práce a dodávky M</t>
  </si>
  <si>
    <t>46-M</t>
  </si>
  <si>
    <t>Zemní práce při extr.mont.pracích</t>
  </si>
  <si>
    <t>460010023</t>
  </si>
  <si>
    <t xml:space="preserve">Vytyčení trasy  vedení kabelového (podzemního) ve volném terénu</t>
  </si>
  <si>
    <t>587919493</t>
  </si>
  <si>
    <t>460010021</t>
  </si>
  <si>
    <t xml:space="preserve">Vytyčení trasy  vedení kabelového (podzemního) v obvodu železniční stanice</t>
  </si>
  <si>
    <t>1266033734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</si>
  <si>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</si>
  <si>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</si>
  <si>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-715800237</t>
  </si>
  <si>
    <t>460150304</t>
  </si>
  <si>
    <t>Hloubení zapažených i nezapažených kabelových rýh ručně včetně urovnání dna s přemístěním výkopku do vzdálenosti 3 m od okraje jámy nebo naložením na dopravní prostředek šířky 50 cm, hloubky 120 cm, v hornině třídy 4</t>
  </si>
  <si>
    <t>960359789</t>
  </si>
  <si>
    <t>460310105</t>
  </si>
  <si>
    <t xml:space="preserve">Zemní protlaky strojně  neřízený zemní protlak ( krtek) řízené horizontální vrtání v hornině tř. 1 až 4 pro protlačení PE trub, v hloubce do 6 m vnějšího průměru vrtu přes 125 do 160 mm</t>
  </si>
  <si>
    <t>-482873333</t>
  </si>
  <si>
    <t>460421281</t>
  </si>
  <si>
    <t xml:space="preserve">Kabelové lože včetně podsypu, zhutnění a urovnání povrchu  z prohozeného výkopku tloušťky 5 cm nad kabel zakryté plastovou fólií, šířky lože do 25 cm</t>
  </si>
  <si>
    <t>-2175535</t>
  </si>
  <si>
    <t>460490012</t>
  </si>
  <si>
    <t xml:space="preserve">Krytí kabelů, spojek, koncovek a odbočnic  kabelů výstražnou fólií z PVC včetně vyrovnání povrchu rýhy, rozvinutí a uložení fólie do rýhy, fólie šířky do 25cm</t>
  </si>
  <si>
    <t>1928316233</t>
  </si>
  <si>
    <t>34575152</t>
  </si>
  <si>
    <t>žlab kabelový s víkem PVC (200x126)</t>
  </si>
  <si>
    <t>256</t>
  </si>
  <si>
    <t>-1532828247</t>
  </si>
  <si>
    <t>460510274</t>
  </si>
  <si>
    <t xml:space="preserve">Kabelové prostupy, kanály a multikanály  kanály ze žlabů plastových včetně utěsnění, vyspárování a zakrytí víkem do rýhy, bez výkopových prací, vnější šířky přes 10 do 20 cm</t>
  </si>
  <si>
    <t>1162181349</t>
  </si>
  <si>
    <t>460560134</t>
  </si>
  <si>
    <t>Zásyp kabelových rýh ručně s uložením výkopku ve vrstvách včetně zhutnění a urovnání povrchu šířky 35 cm hloubky 50 cm, v hornině třídy 4</t>
  </si>
  <si>
    <t>1674498921</t>
  </si>
  <si>
    <t>460560304</t>
  </si>
  <si>
    <t>Zásyp kabelových rýh ručně s uložením výkopku ve vrstvách včetně zhutnění a urovnání povrchu šířky 50 cm hloubky 120 cm, v hornině třídy 4</t>
  </si>
  <si>
    <t>-1585325855</t>
  </si>
  <si>
    <t>460620014</t>
  </si>
  <si>
    <t xml:space="preserve">Úprava terénu  provizorní úprava terénu včetně odkopání drobných nerovností a zásypu prohlubní se zhutněním, v hornině třídy 4</t>
  </si>
  <si>
    <t>m2</t>
  </si>
  <si>
    <t>116535549</t>
  </si>
  <si>
    <t>SO3 - Oprava odvodnění</t>
  </si>
  <si>
    <t>5914035150</t>
  </si>
  <si>
    <t>Zřízení otevřených odvodňovacích zařízení příkopového žlabu staveništního prefabrikátu.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</si>
  <si>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-812709596</t>
  </si>
  <si>
    <t>VV</t>
  </si>
  <si>
    <t>"km 392,850 – 393,125 " 275</t>
  </si>
  <si>
    <t>"km 394,250 – 394,850 " 600</t>
  </si>
  <si>
    <t>"km 392,470 – 394,083" 1613</t>
  </si>
  <si>
    <t>"km 394,210 – 394,475" 265</t>
  </si>
  <si>
    <t>"km 395,780 – 396,475" 695</t>
  </si>
  <si>
    <t>Součet</t>
  </si>
  <si>
    <t>5964119015</t>
  </si>
  <si>
    <t>Příkopová tvárnice</t>
  </si>
  <si>
    <t>-35010621</t>
  </si>
  <si>
    <t>5964161000</t>
  </si>
  <si>
    <t>Beton lehce zhutnitelný C 12/15;X0 F5 2 080 2 517</t>
  </si>
  <si>
    <t>-1191932504</t>
  </si>
  <si>
    <t>3448*0,1*0,7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</si>
  <si>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</si>
  <si>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</si>
  <si>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-179876287</t>
  </si>
  <si>
    <t>"km 392,850 – 393,125 " 275*0,80*0,5</t>
  </si>
  <si>
    <t>"km 394,250 – 394,850 " 600*0,80*0,5</t>
  </si>
  <si>
    <t>"km 392,470 – 394,083" 1613*0,80*0,5</t>
  </si>
  <si>
    <t>"km 394,210 – 394,475" 265*0,80*0,5</t>
  </si>
  <si>
    <t>"km 395,780 – 396,475" 695*0,80*0,5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</si>
  <si>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</si>
  <si>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</si>
  <si>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-70875960</t>
  </si>
  <si>
    <t>P</t>
  </si>
  <si>
    <t>Poznámka k položce:_x000d_
Měrnou jednotkou je t přepravovaného materiálu.</t>
  </si>
  <si>
    <t>nový mat. (beton)</t>
  </si>
  <si>
    <t>539,198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</si>
  <si>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</si>
  <si>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</si>
  <si>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428993273</t>
  </si>
  <si>
    <t>nový mat. (příkop.tvárnice)</t>
  </si>
  <si>
    <t>517,5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</si>
  <si>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</si>
  <si>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</si>
  <si>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923783543</t>
  </si>
  <si>
    <t>2x bagr</t>
  </si>
  <si>
    <t>SO4 - VON</t>
  </si>
  <si>
    <t>VRN - Vedlejší rozpočtové náklady</t>
  </si>
  <si>
    <t>VRN</t>
  </si>
  <si>
    <t>Vedlejší rozpočtové náklady</t>
  </si>
  <si>
    <t>023101041</t>
  </si>
  <si>
    <t>Projektové práce Projektové práce v rozsahu ZRN (vyjma dále jmenované práce) přes 20 mil. Kč</t>
  </si>
  <si>
    <t>%</t>
  </si>
  <si>
    <t>1708643768</t>
  </si>
  <si>
    <t>Poznámka k položce:_x000d_
SO1 - TV</t>
  </si>
  <si>
    <t>023101031</t>
  </si>
  <si>
    <t>Projektové práce Projektové práce v rozsahu ZRN (vyjma dále jmenované práce) přes 5 do 20 mil. Kč</t>
  </si>
  <si>
    <t>-2107053620</t>
  </si>
  <si>
    <t>Poznámka k položce:_x000d_
SO2 - SSZT</t>
  </si>
  <si>
    <t>022102001</t>
  </si>
  <si>
    <t>Geodetické práce Geodetické práce elektrického zařízení</t>
  </si>
  <si>
    <t>531740696</t>
  </si>
  <si>
    <t>Poznámka k položce:_x000d_
SO1 - TV_x000d_
SO2 - SSZT</t>
  </si>
  <si>
    <t>033121001</t>
  </si>
  <si>
    <t>Provozní vlivy Rušení prací železničním provozem širá trať nebo dopravny s kolejovým rozvětvením s počtem vlaků za směnu 8,5 hod. do 25</t>
  </si>
  <si>
    <t>-569134525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</si>
  <si>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</si>
  <si>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</si>
  <si>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-1190135360</t>
  </si>
  <si>
    <t>Poznámka k položce:_x000d_
SO3 - odvodnění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</si>
</sst>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5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30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38</v>
      </c>
      <c r="E29" s="45"/>
      <c r="F29" s="31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19056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Opravné práce v úseku Hošťka - Polepy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11. 6. 2019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29</v>
      </c>
      <c r="AJ49" s="38"/>
      <c r="AK49" s="38"/>
      <c r="AL49" s="38"/>
      <c r="AM49" s="67" t="str">
        <f>IF(E17="","",E17)</f>
        <v xml:space="preserve"> </v>
      </c>
      <c r="AN49" s="38"/>
      <c r="AO49" s="38"/>
      <c r="AP49" s="38"/>
      <c r="AQ49" s="38"/>
      <c r="AR49" s="42"/>
      <c r="AS49" s="68" t="s">
        <v>48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27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49</v>
      </c>
      <c r="D52" s="81"/>
      <c r="E52" s="81"/>
      <c r="F52" s="81"/>
      <c r="G52" s="81"/>
      <c r="H52" s="82"/>
      <c r="I52" s="83" t="s">
        <v>50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51</v>
      </c>
      <c r="AH52" s="81"/>
      <c r="AI52" s="81"/>
      <c r="AJ52" s="81"/>
      <c r="AK52" s="81"/>
      <c r="AL52" s="81"/>
      <c r="AM52" s="81"/>
      <c r="AN52" s="83" t="s">
        <v>52</v>
      </c>
      <c r="AO52" s="81"/>
      <c r="AP52" s="85"/>
      <c r="AQ52" s="86" t="s">
        <v>53</v>
      </c>
      <c r="AR52" s="42"/>
      <c r="AS52" s="87" t="s">
        <v>54</v>
      </c>
      <c r="AT52" s="88" t="s">
        <v>55</v>
      </c>
      <c r="AU52" s="88" t="s">
        <v>56</v>
      </c>
      <c r="AV52" s="88" t="s">
        <v>57</v>
      </c>
      <c r="AW52" s="88" t="s">
        <v>58</v>
      </c>
      <c r="AX52" s="88" t="s">
        <v>59</v>
      </c>
      <c r="AY52" s="88" t="s">
        <v>60</v>
      </c>
      <c r="AZ52" s="88" t="s">
        <v>61</v>
      </c>
      <c r="BA52" s="88" t="s">
        <v>62</v>
      </c>
      <c r="BB52" s="88" t="s">
        <v>63</v>
      </c>
      <c r="BC52" s="88" t="s">
        <v>64</v>
      </c>
      <c r="BD52" s="89" t="s">
        <v>65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66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ROUND(AG55+AG56+AG59+AG60,2)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ROUND(AS55+AS56+AS59+AS60,2)</f>
        <v>0</v>
      </c>
      <c r="AT54" s="101">
        <f>ROUND(SUM(AV54:AW54),2)</f>
        <v>0</v>
      </c>
      <c r="AU54" s="102">
        <f>ROUND(AU55+AU56+AU59+AU60,5)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ROUND(AZ55+AZ56+AZ59+AZ60,2)</f>
        <v>0</v>
      </c>
      <c r="BA54" s="101">
        <f>ROUND(BA55+BA56+BA59+BA60,2)</f>
        <v>0</v>
      </c>
      <c r="BB54" s="101">
        <f>ROUND(BB55+BB56+BB59+BB60,2)</f>
        <v>0</v>
      </c>
      <c r="BC54" s="101">
        <f>ROUND(BC55+BC56+BC59+BC60,2)</f>
        <v>0</v>
      </c>
      <c r="BD54" s="103">
        <f>ROUND(BD55+BD56+BD59+BD60,2)</f>
        <v>0</v>
      </c>
      <c r="BS54" s="104" t="s">
        <v>67</v>
      </c>
      <c r="BT54" s="104" t="s">
        <v>68</v>
      </c>
      <c r="BU54" s="105" t="s">
        <v>69</v>
      </c>
      <c r="BV54" s="104" t="s">
        <v>70</v>
      </c>
      <c r="BW54" s="104" t="s">
        <v>5</v>
      </c>
      <c r="BX54" s="104" t="s">
        <v>71</v>
      </c>
      <c r="CL54" s="104" t="s">
        <v>1</v>
      </c>
    </row>
    <row r="55" s="5" customFormat="1" ht="16.5" customHeight="1">
      <c r="A55" s="106" t="s">
        <v>72</v>
      </c>
      <c r="B55" s="107"/>
      <c r="C55" s="108"/>
      <c r="D55" s="109" t="s">
        <v>73</v>
      </c>
      <c r="E55" s="109"/>
      <c r="F55" s="109"/>
      <c r="G55" s="109"/>
      <c r="H55" s="109"/>
      <c r="I55" s="110"/>
      <c r="J55" s="109" t="s">
        <v>74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'SO1 - Trakční vedení'!J30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75</v>
      </c>
      <c r="AR55" s="113"/>
      <c r="AS55" s="114">
        <v>0</v>
      </c>
      <c r="AT55" s="115">
        <f>ROUND(SUM(AV55:AW55),2)</f>
        <v>0</v>
      </c>
      <c r="AU55" s="116">
        <f>'SO1 - Trakční vedení'!P80</f>
        <v>0</v>
      </c>
      <c r="AV55" s="115">
        <f>'SO1 - Trakční vedení'!J33</f>
        <v>0</v>
      </c>
      <c r="AW55" s="115">
        <f>'SO1 - Trakční vedení'!J34</f>
        <v>0</v>
      </c>
      <c r="AX55" s="115">
        <f>'SO1 - Trakční vedení'!J35</f>
        <v>0</v>
      </c>
      <c r="AY55" s="115">
        <f>'SO1 - Trakční vedení'!J36</f>
        <v>0</v>
      </c>
      <c r="AZ55" s="115">
        <f>'SO1 - Trakční vedení'!F33</f>
        <v>0</v>
      </c>
      <c r="BA55" s="115">
        <f>'SO1 - Trakční vedení'!F34</f>
        <v>0</v>
      </c>
      <c r="BB55" s="115">
        <f>'SO1 - Trakční vedení'!F35</f>
        <v>0</v>
      </c>
      <c r="BC55" s="115">
        <f>'SO1 - Trakční vedení'!F36</f>
        <v>0</v>
      </c>
      <c r="BD55" s="117">
        <f>'SO1 - Trakční vedení'!F37</f>
        <v>0</v>
      </c>
      <c r="BT55" s="118" t="s">
        <v>76</v>
      </c>
      <c r="BV55" s="118" t="s">
        <v>70</v>
      </c>
      <c r="BW55" s="118" t="s">
        <v>77</v>
      </c>
      <c r="BX55" s="118" t="s">
        <v>5</v>
      </c>
      <c r="CL55" s="118" t="s">
        <v>1</v>
      </c>
      <c r="CM55" s="118" t="s">
        <v>78</v>
      </c>
    </row>
    <row r="56" s="5" customFormat="1" ht="16.5" customHeight="1">
      <c r="B56" s="107"/>
      <c r="C56" s="108"/>
      <c r="D56" s="109" t="s">
        <v>79</v>
      </c>
      <c r="E56" s="109"/>
      <c r="F56" s="109"/>
      <c r="G56" s="109"/>
      <c r="H56" s="109"/>
      <c r="I56" s="110"/>
      <c r="J56" s="109" t="s">
        <v>80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9">
        <f>ROUND(SUM(AG57:AG58),2)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75</v>
      </c>
      <c r="AR56" s="113"/>
      <c r="AS56" s="114">
        <f>ROUND(SUM(AS57:AS58),2)</f>
        <v>0</v>
      </c>
      <c r="AT56" s="115">
        <f>ROUND(SUM(AV56:AW56),2)</f>
        <v>0</v>
      </c>
      <c r="AU56" s="116">
        <f>ROUND(SUM(AU57:AU58),5)</f>
        <v>0</v>
      </c>
      <c r="AV56" s="115">
        <f>ROUND(AZ56*L29,2)</f>
        <v>0</v>
      </c>
      <c r="AW56" s="115">
        <f>ROUND(BA56*L30,2)</f>
        <v>0</v>
      </c>
      <c r="AX56" s="115">
        <f>ROUND(BB56*L29,2)</f>
        <v>0</v>
      </c>
      <c r="AY56" s="115">
        <f>ROUND(BC56*L30,2)</f>
        <v>0</v>
      </c>
      <c r="AZ56" s="115">
        <f>ROUND(SUM(AZ57:AZ58),2)</f>
        <v>0</v>
      </c>
      <c r="BA56" s="115">
        <f>ROUND(SUM(BA57:BA58),2)</f>
        <v>0</v>
      </c>
      <c r="BB56" s="115">
        <f>ROUND(SUM(BB57:BB58),2)</f>
        <v>0</v>
      </c>
      <c r="BC56" s="115">
        <f>ROUND(SUM(BC57:BC58),2)</f>
        <v>0</v>
      </c>
      <c r="BD56" s="117">
        <f>ROUND(SUM(BD57:BD58),2)</f>
        <v>0</v>
      </c>
      <c r="BS56" s="118" t="s">
        <v>67</v>
      </c>
      <c r="BT56" s="118" t="s">
        <v>76</v>
      </c>
      <c r="BU56" s="118" t="s">
        <v>69</v>
      </c>
      <c r="BV56" s="118" t="s">
        <v>70</v>
      </c>
      <c r="BW56" s="118" t="s">
        <v>81</v>
      </c>
      <c r="BX56" s="118" t="s">
        <v>5</v>
      </c>
      <c r="CL56" s="118" t="s">
        <v>1</v>
      </c>
      <c r="CM56" s="118" t="s">
        <v>78</v>
      </c>
    </row>
    <row r="57" s="6" customFormat="1" ht="16.5" customHeight="1">
      <c r="A57" s="106" t="s">
        <v>72</v>
      </c>
      <c r="B57" s="120"/>
      <c r="C57" s="121"/>
      <c r="D57" s="121"/>
      <c r="E57" s="122" t="s">
        <v>76</v>
      </c>
      <c r="F57" s="122"/>
      <c r="G57" s="122"/>
      <c r="H57" s="122"/>
      <c r="I57" s="122"/>
      <c r="J57" s="121"/>
      <c r="K57" s="122" t="s">
        <v>82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'1 - kabelizace'!J32</f>
        <v>0</v>
      </c>
      <c r="AH57" s="121"/>
      <c r="AI57" s="121"/>
      <c r="AJ57" s="121"/>
      <c r="AK57" s="121"/>
      <c r="AL57" s="121"/>
      <c r="AM57" s="121"/>
      <c r="AN57" s="123">
        <f>SUM(AG57,AT57)</f>
        <v>0</v>
      </c>
      <c r="AO57" s="121"/>
      <c r="AP57" s="121"/>
      <c r="AQ57" s="124" t="s">
        <v>83</v>
      </c>
      <c r="AR57" s="125"/>
      <c r="AS57" s="126">
        <v>0</v>
      </c>
      <c r="AT57" s="127">
        <f>ROUND(SUM(AV57:AW57),2)</f>
        <v>0</v>
      </c>
      <c r="AU57" s="128">
        <f>'1 - kabelizace'!P86</f>
        <v>0</v>
      </c>
      <c r="AV57" s="127">
        <f>'1 - kabelizace'!J35</f>
        <v>0</v>
      </c>
      <c r="AW57" s="127">
        <f>'1 - kabelizace'!J36</f>
        <v>0</v>
      </c>
      <c r="AX57" s="127">
        <f>'1 - kabelizace'!J37</f>
        <v>0</v>
      </c>
      <c r="AY57" s="127">
        <f>'1 - kabelizace'!J38</f>
        <v>0</v>
      </c>
      <c r="AZ57" s="127">
        <f>'1 - kabelizace'!F35</f>
        <v>0</v>
      </c>
      <c r="BA57" s="127">
        <f>'1 - kabelizace'!F36</f>
        <v>0</v>
      </c>
      <c r="BB57" s="127">
        <f>'1 - kabelizace'!F37</f>
        <v>0</v>
      </c>
      <c r="BC57" s="127">
        <f>'1 - kabelizace'!F38</f>
        <v>0</v>
      </c>
      <c r="BD57" s="129">
        <f>'1 - kabelizace'!F39</f>
        <v>0</v>
      </c>
      <c r="BT57" s="130" t="s">
        <v>78</v>
      </c>
      <c r="BV57" s="130" t="s">
        <v>70</v>
      </c>
      <c r="BW57" s="130" t="s">
        <v>84</v>
      </c>
      <c r="BX57" s="130" t="s">
        <v>81</v>
      </c>
      <c r="CL57" s="130" t="s">
        <v>1</v>
      </c>
    </row>
    <row r="58" s="6" customFormat="1" ht="16.5" customHeight="1">
      <c r="A58" s="106" t="s">
        <v>72</v>
      </c>
      <c r="B58" s="120"/>
      <c r="C58" s="121"/>
      <c r="D58" s="121"/>
      <c r="E58" s="122" t="s">
        <v>78</v>
      </c>
      <c r="F58" s="122"/>
      <c r="G58" s="122"/>
      <c r="H58" s="122"/>
      <c r="I58" s="122"/>
      <c r="J58" s="121"/>
      <c r="K58" s="122" t="s">
        <v>85</v>
      </c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'2 - zemní práce'!J32</f>
        <v>0</v>
      </c>
      <c r="AH58" s="121"/>
      <c r="AI58" s="121"/>
      <c r="AJ58" s="121"/>
      <c r="AK58" s="121"/>
      <c r="AL58" s="121"/>
      <c r="AM58" s="121"/>
      <c r="AN58" s="123">
        <f>SUM(AG58,AT58)</f>
        <v>0</v>
      </c>
      <c r="AO58" s="121"/>
      <c r="AP58" s="121"/>
      <c r="AQ58" s="124" t="s">
        <v>83</v>
      </c>
      <c r="AR58" s="125"/>
      <c r="AS58" s="126">
        <v>0</v>
      </c>
      <c r="AT58" s="127">
        <f>ROUND(SUM(AV58:AW58),2)</f>
        <v>0</v>
      </c>
      <c r="AU58" s="128">
        <f>'2 - zemní práce'!P89</f>
        <v>0</v>
      </c>
      <c r="AV58" s="127">
        <f>'2 - zemní práce'!J35</f>
        <v>0</v>
      </c>
      <c r="AW58" s="127">
        <f>'2 - zemní práce'!J36</f>
        <v>0</v>
      </c>
      <c r="AX58" s="127">
        <f>'2 - zemní práce'!J37</f>
        <v>0</v>
      </c>
      <c r="AY58" s="127">
        <f>'2 - zemní práce'!J38</f>
        <v>0</v>
      </c>
      <c r="AZ58" s="127">
        <f>'2 - zemní práce'!F35</f>
        <v>0</v>
      </c>
      <c r="BA58" s="127">
        <f>'2 - zemní práce'!F36</f>
        <v>0</v>
      </c>
      <c r="BB58" s="127">
        <f>'2 - zemní práce'!F37</f>
        <v>0</v>
      </c>
      <c r="BC58" s="127">
        <f>'2 - zemní práce'!F38</f>
        <v>0</v>
      </c>
      <c r="BD58" s="129">
        <f>'2 - zemní práce'!F39</f>
        <v>0</v>
      </c>
      <c r="BT58" s="130" t="s">
        <v>78</v>
      </c>
      <c r="BV58" s="130" t="s">
        <v>70</v>
      </c>
      <c r="BW58" s="130" t="s">
        <v>86</v>
      </c>
      <c r="BX58" s="130" t="s">
        <v>81</v>
      </c>
      <c r="CL58" s="130" t="s">
        <v>1</v>
      </c>
    </row>
    <row r="59" s="5" customFormat="1" ht="16.5" customHeight="1">
      <c r="A59" s="106" t="s">
        <v>72</v>
      </c>
      <c r="B59" s="107"/>
      <c r="C59" s="108"/>
      <c r="D59" s="109" t="s">
        <v>87</v>
      </c>
      <c r="E59" s="109"/>
      <c r="F59" s="109"/>
      <c r="G59" s="109"/>
      <c r="H59" s="109"/>
      <c r="I59" s="110"/>
      <c r="J59" s="109" t="s">
        <v>88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'SO3 - Oprava odvodnění'!J30</f>
        <v>0</v>
      </c>
      <c r="AH59" s="110"/>
      <c r="AI59" s="110"/>
      <c r="AJ59" s="110"/>
      <c r="AK59" s="110"/>
      <c r="AL59" s="110"/>
      <c r="AM59" s="110"/>
      <c r="AN59" s="111">
        <f>SUM(AG59,AT59)</f>
        <v>0</v>
      </c>
      <c r="AO59" s="110"/>
      <c r="AP59" s="110"/>
      <c r="AQ59" s="112" t="s">
        <v>75</v>
      </c>
      <c r="AR59" s="113"/>
      <c r="AS59" s="114">
        <v>0</v>
      </c>
      <c r="AT59" s="115">
        <f>ROUND(SUM(AV59:AW59),2)</f>
        <v>0</v>
      </c>
      <c r="AU59" s="116">
        <f>'SO3 - Oprava odvodnění'!P80</f>
        <v>0</v>
      </c>
      <c r="AV59" s="115">
        <f>'SO3 - Oprava odvodnění'!J33</f>
        <v>0</v>
      </c>
      <c r="AW59" s="115">
        <f>'SO3 - Oprava odvodnění'!J34</f>
        <v>0</v>
      </c>
      <c r="AX59" s="115">
        <f>'SO3 - Oprava odvodnění'!J35</f>
        <v>0</v>
      </c>
      <c r="AY59" s="115">
        <f>'SO3 - Oprava odvodnění'!J36</f>
        <v>0</v>
      </c>
      <c r="AZ59" s="115">
        <f>'SO3 - Oprava odvodnění'!F33</f>
        <v>0</v>
      </c>
      <c r="BA59" s="115">
        <f>'SO3 - Oprava odvodnění'!F34</f>
        <v>0</v>
      </c>
      <c r="BB59" s="115">
        <f>'SO3 - Oprava odvodnění'!F35</f>
        <v>0</v>
      </c>
      <c r="BC59" s="115">
        <f>'SO3 - Oprava odvodnění'!F36</f>
        <v>0</v>
      </c>
      <c r="BD59" s="117">
        <f>'SO3 - Oprava odvodnění'!F37</f>
        <v>0</v>
      </c>
      <c r="BT59" s="118" t="s">
        <v>76</v>
      </c>
      <c r="BV59" s="118" t="s">
        <v>70</v>
      </c>
      <c r="BW59" s="118" t="s">
        <v>89</v>
      </c>
      <c r="BX59" s="118" t="s">
        <v>5</v>
      </c>
      <c r="CL59" s="118" t="s">
        <v>1</v>
      </c>
      <c r="CM59" s="118" t="s">
        <v>78</v>
      </c>
    </row>
    <row r="60" s="5" customFormat="1" ht="16.5" customHeight="1">
      <c r="A60" s="106" t="s">
        <v>72</v>
      </c>
      <c r="B60" s="107"/>
      <c r="C60" s="108"/>
      <c r="D60" s="109" t="s">
        <v>90</v>
      </c>
      <c r="E60" s="109"/>
      <c r="F60" s="109"/>
      <c r="G60" s="109"/>
      <c r="H60" s="109"/>
      <c r="I60" s="110"/>
      <c r="J60" s="109" t="s">
        <v>91</v>
      </c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11">
        <f>'SO4 - VON'!J30</f>
        <v>0</v>
      </c>
      <c r="AH60" s="110"/>
      <c r="AI60" s="110"/>
      <c r="AJ60" s="110"/>
      <c r="AK60" s="110"/>
      <c r="AL60" s="110"/>
      <c r="AM60" s="110"/>
      <c r="AN60" s="111">
        <f>SUM(AG60,AT60)</f>
        <v>0</v>
      </c>
      <c r="AO60" s="110"/>
      <c r="AP60" s="110"/>
      <c r="AQ60" s="112" t="s">
        <v>91</v>
      </c>
      <c r="AR60" s="113"/>
      <c r="AS60" s="131">
        <v>0</v>
      </c>
      <c r="AT60" s="132">
        <f>ROUND(SUM(AV60:AW60),2)</f>
        <v>0</v>
      </c>
      <c r="AU60" s="133">
        <f>'SO4 - VON'!P80</f>
        <v>0</v>
      </c>
      <c r="AV60" s="132">
        <f>'SO4 - VON'!J33</f>
        <v>0</v>
      </c>
      <c r="AW60" s="132">
        <f>'SO4 - VON'!J34</f>
        <v>0</v>
      </c>
      <c r="AX60" s="132">
        <f>'SO4 - VON'!J35</f>
        <v>0</v>
      </c>
      <c r="AY60" s="132">
        <f>'SO4 - VON'!J36</f>
        <v>0</v>
      </c>
      <c r="AZ60" s="132">
        <f>'SO4 - VON'!F33</f>
        <v>0</v>
      </c>
      <c r="BA60" s="132">
        <f>'SO4 - VON'!F34</f>
        <v>0</v>
      </c>
      <c r="BB60" s="132">
        <f>'SO4 - VON'!F35</f>
        <v>0</v>
      </c>
      <c r="BC60" s="132">
        <f>'SO4 - VON'!F36</f>
        <v>0</v>
      </c>
      <c r="BD60" s="134">
        <f>'SO4 - VON'!F37</f>
        <v>0</v>
      </c>
      <c r="BT60" s="118" t="s">
        <v>76</v>
      </c>
      <c r="BV60" s="118" t="s">
        <v>70</v>
      </c>
      <c r="BW60" s="118" t="s">
        <v>92</v>
      </c>
      <c r="BX60" s="118" t="s">
        <v>5</v>
      </c>
      <c r="CL60" s="118" t="s">
        <v>1</v>
      </c>
      <c r="CM60" s="118" t="s">
        <v>78</v>
      </c>
    </row>
    <row r="61" s="1" customFormat="1" ht="30" customHeight="1"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42"/>
    </row>
  </sheetData>
  <sheetProtection sheet="1" formatColumns="0" formatRows="0" objects="1" scenarios="1" spinCount="100000" saltValue="n0Dp/HX4j1lot3GPbvYK/y+N1vkqMxd1S/ajfzM2HNceuvmeuMTW9F6J00UM7h0I4qPx77qsFASnZK3MaP6uJQ==" hashValue="K5vPCba5ioyXmyTUYfFNw5dLIGLExVW30Tf4C9950zR9e1ew5bexSBSVnJAa7hz0L236nwW7BzFM3+NMtoBD3w==" algorithmName="SHA-512" password="CC35"/>
  <mergeCells count="6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D56:H56"/>
    <mergeCell ref="J56:AF56"/>
    <mergeCell ref="E57:I57"/>
    <mergeCell ref="K57:AF57"/>
    <mergeCell ref="E58:I58"/>
    <mergeCell ref="K58:AF58"/>
    <mergeCell ref="D59:H59"/>
    <mergeCell ref="J59:AF59"/>
    <mergeCell ref="D60:H60"/>
    <mergeCell ref="J60:AF60"/>
  </mergeCells>
  <hyperlinks>
    <hyperlink ref="A55" location="'SO1 - Trakční vedení'!C2" display="/"/>
    <hyperlink ref="A57" location="'1 - kabelizace'!C2" display="/"/>
    <hyperlink ref="A58" location="'2 - zemní práce'!C2" display="/"/>
    <hyperlink ref="A59" location="'SO3 - Oprava odvodnění'!C2" display="/"/>
    <hyperlink ref="A60" location="'SO4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77</v>
      </c>
    </row>
    <row r="3" hidden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78</v>
      </c>
    </row>
    <row r="4" hidden="1" ht="24.96" customHeight="1">
      <c r="B4" s="19"/>
      <c r="D4" s="139" t="s">
        <v>93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40" t="s">
        <v>16</v>
      </c>
      <c r="L6" s="19"/>
    </row>
    <row r="7" hidden="1" ht="16.5" customHeight="1">
      <c r="B7" s="19"/>
      <c r="E7" s="141" t="str">
        <f>'Rekapitulace stavby'!K6</f>
        <v>Opravné práce v úseku Hošťka - Polepy</v>
      </c>
      <c r="F7" s="140"/>
      <c r="G7" s="140"/>
      <c r="H7" s="140"/>
      <c r="L7" s="19"/>
    </row>
    <row r="8" hidden="1" s="1" customFormat="1" ht="12" customHeight="1">
      <c r="B8" s="42"/>
      <c r="D8" s="140" t="s">
        <v>94</v>
      </c>
      <c r="I8" s="142"/>
      <c r="L8" s="42"/>
    </row>
    <row r="9" hidden="1" s="1" customFormat="1" ht="36.96" customHeight="1">
      <c r="B9" s="42"/>
      <c r="E9" s="143" t="s">
        <v>95</v>
      </c>
      <c r="F9" s="1"/>
      <c r="G9" s="1"/>
      <c r="H9" s="1"/>
      <c r="I9" s="142"/>
      <c r="L9" s="42"/>
    </row>
    <row r="10" hidden="1" s="1" customFormat="1">
      <c r="B10" s="42"/>
      <c r="I10" s="142"/>
      <c r="L10" s="42"/>
    </row>
    <row r="11" hidden="1" s="1" customFormat="1" ht="12" customHeight="1">
      <c r="B11" s="42"/>
      <c r="D11" s="140" t="s">
        <v>18</v>
      </c>
      <c r="F11" s="16" t="s">
        <v>1</v>
      </c>
      <c r="I11" s="144" t="s">
        <v>19</v>
      </c>
      <c r="J11" s="16" t="s">
        <v>1</v>
      </c>
      <c r="L11" s="42"/>
    </row>
    <row r="12" hidden="1" s="1" customFormat="1" ht="12" customHeight="1">
      <c r="B12" s="42"/>
      <c r="D12" s="140" t="s">
        <v>20</v>
      </c>
      <c r="F12" s="16" t="s">
        <v>21</v>
      </c>
      <c r="I12" s="144" t="s">
        <v>22</v>
      </c>
      <c r="J12" s="145" t="str">
        <f>'Rekapitulace stavby'!AN8</f>
        <v>11. 6. 2019</v>
      </c>
      <c r="L12" s="42"/>
    </row>
    <row r="13" hidden="1" s="1" customFormat="1" ht="10.8" customHeight="1">
      <c r="B13" s="42"/>
      <c r="I13" s="142"/>
      <c r="L13" s="42"/>
    </row>
    <row r="14" hidden="1" s="1" customFormat="1" ht="12" customHeight="1">
      <c r="B14" s="42"/>
      <c r="D14" s="140" t="s">
        <v>24</v>
      </c>
      <c r="I14" s="144" t="s">
        <v>25</v>
      </c>
      <c r="J14" s="16" t="s">
        <v>1</v>
      </c>
      <c r="L14" s="42"/>
    </row>
    <row r="15" hidden="1" s="1" customFormat="1" ht="18" customHeight="1">
      <c r="B15" s="42"/>
      <c r="E15" s="16" t="s">
        <v>21</v>
      </c>
      <c r="I15" s="144" t="s">
        <v>26</v>
      </c>
      <c r="J15" s="16" t="s">
        <v>1</v>
      </c>
      <c r="L15" s="42"/>
    </row>
    <row r="16" hidden="1" s="1" customFormat="1" ht="6.96" customHeight="1">
      <c r="B16" s="42"/>
      <c r="I16" s="142"/>
      <c r="L16" s="42"/>
    </row>
    <row r="17" hidden="1" s="1" customFormat="1" ht="12" customHeight="1">
      <c r="B17" s="42"/>
      <c r="D17" s="140" t="s">
        <v>27</v>
      </c>
      <c r="I17" s="144" t="s">
        <v>25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44" t="s">
        <v>26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42"/>
      <c r="L19" s="42"/>
    </row>
    <row r="20" hidden="1" s="1" customFormat="1" ht="12" customHeight="1">
      <c r="B20" s="42"/>
      <c r="D20" s="140" t="s">
        <v>29</v>
      </c>
      <c r="I20" s="144" t="s">
        <v>25</v>
      </c>
      <c r="J20" s="16" t="s">
        <v>30</v>
      </c>
      <c r="L20" s="42"/>
    </row>
    <row r="21" hidden="1" s="1" customFormat="1" ht="18" customHeight="1">
      <c r="B21" s="42"/>
      <c r="E21" s="16" t="s">
        <v>1</v>
      </c>
      <c r="I21" s="144" t="s">
        <v>26</v>
      </c>
      <c r="J21" s="16" t="s">
        <v>1</v>
      </c>
      <c r="L21" s="42"/>
    </row>
    <row r="22" hidden="1" s="1" customFormat="1" ht="6.96" customHeight="1">
      <c r="B22" s="42"/>
      <c r="I22" s="142"/>
      <c r="L22" s="42"/>
    </row>
    <row r="23" hidden="1" s="1" customFormat="1" ht="12" customHeight="1">
      <c r="B23" s="42"/>
      <c r="D23" s="140" t="s">
        <v>32</v>
      </c>
      <c r="I23" s="144" t="s">
        <v>25</v>
      </c>
      <c r="J23" s="16" t="s">
        <v>1</v>
      </c>
      <c r="L23" s="42"/>
    </row>
    <row r="24" hidden="1" s="1" customFormat="1" ht="18" customHeight="1">
      <c r="B24" s="42"/>
      <c r="E24" s="16" t="s">
        <v>21</v>
      </c>
      <c r="I24" s="144" t="s">
        <v>26</v>
      </c>
      <c r="J24" s="16" t="s">
        <v>1</v>
      </c>
      <c r="L24" s="42"/>
    </row>
    <row r="25" hidden="1" s="1" customFormat="1" ht="6.96" customHeight="1">
      <c r="B25" s="42"/>
      <c r="I25" s="142"/>
      <c r="L25" s="42"/>
    </row>
    <row r="26" hidden="1" s="1" customFormat="1" ht="12" customHeight="1">
      <c r="B26" s="42"/>
      <c r="D26" s="140" t="s">
        <v>33</v>
      </c>
      <c r="I26" s="142"/>
      <c r="L26" s="42"/>
    </row>
    <row r="27" hidden="1" s="7" customFormat="1" ht="16.5" customHeight="1">
      <c r="B27" s="146"/>
      <c r="E27" s="147" t="s">
        <v>1</v>
      </c>
      <c r="F27" s="147"/>
      <c r="G27" s="147"/>
      <c r="H27" s="147"/>
      <c r="I27" s="148"/>
      <c r="L27" s="146"/>
    </row>
    <row r="28" hidden="1" s="1" customFormat="1" ht="6.96" customHeight="1">
      <c r="B28" s="42"/>
      <c r="I28" s="142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49"/>
      <c r="J29" s="70"/>
      <c r="K29" s="70"/>
      <c r="L29" s="42"/>
    </row>
    <row r="30" hidden="1" s="1" customFormat="1" ht="25.44" customHeight="1">
      <c r="B30" s="42"/>
      <c r="D30" s="150" t="s">
        <v>34</v>
      </c>
      <c r="I30" s="142"/>
      <c r="J30" s="151">
        <f>ROUND(J80,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hidden="1" s="1" customFormat="1" ht="14.4" customHeight="1">
      <c r="B32" s="42"/>
      <c r="F32" s="152" t="s">
        <v>36</v>
      </c>
      <c r="I32" s="153" t="s">
        <v>35</v>
      </c>
      <c r="J32" s="152" t="s">
        <v>37</v>
      </c>
      <c r="L32" s="42"/>
    </row>
    <row r="33" hidden="1" s="1" customFormat="1" ht="14.4" customHeight="1">
      <c r="B33" s="42"/>
      <c r="D33" s="140" t="s">
        <v>38</v>
      </c>
      <c r="E33" s="140" t="s">
        <v>39</v>
      </c>
      <c r="F33" s="154">
        <f>ROUND((SUM(BE80:BE202)),  2)</f>
        <v>0</v>
      </c>
      <c r="I33" s="155">
        <v>0.20999999999999999</v>
      </c>
      <c r="J33" s="154">
        <f>ROUND(((SUM(BE80:BE202))*I33),  2)</f>
        <v>0</v>
      </c>
      <c r="L33" s="42"/>
    </row>
    <row r="34" hidden="1" s="1" customFormat="1" ht="14.4" customHeight="1">
      <c r="B34" s="42"/>
      <c r="E34" s="140" t="s">
        <v>40</v>
      </c>
      <c r="F34" s="154">
        <f>ROUND((SUM(BF80:BF202)),  2)</f>
        <v>0</v>
      </c>
      <c r="I34" s="155">
        <v>0.14999999999999999</v>
      </c>
      <c r="J34" s="154">
        <f>ROUND(((SUM(BF80:BF202))*I34),  2)</f>
        <v>0</v>
      </c>
      <c r="L34" s="42"/>
    </row>
    <row r="35" hidden="1" s="1" customFormat="1" ht="14.4" customHeight="1">
      <c r="B35" s="42"/>
      <c r="E35" s="140" t="s">
        <v>41</v>
      </c>
      <c r="F35" s="154">
        <f>ROUND((SUM(BG80:BG202)),  2)</f>
        <v>0</v>
      </c>
      <c r="I35" s="155">
        <v>0.20999999999999999</v>
      </c>
      <c r="J35" s="154">
        <f>0</f>
        <v>0</v>
      </c>
      <c r="L35" s="42"/>
    </row>
    <row r="36" hidden="1" s="1" customFormat="1" ht="14.4" customHeight="1">
      <c r="B36" s="42"/>
      <c r="E36" s="140" t="s">
        <v>42</v>
      </c>
      <c r="F36" s="154">
        <f>ROUND((SUM(BH80:BH202)),  2)</f>
        <v>0</v>
      </c>
      <c r="I36" s="155">
        <v>0.14999999999999999</v>
      </c>
      <c r="J36" s="154">
        <f>0</f>
        <v>0</v>
      </c>
      <c r="L36" s="42"/>
    </row>
    <row r="37" hidden="1" s="1" customFormat="1" ht="14.4" customHeight="1">
      <c r="B37" s="42"/>
      <c r="E37" s="140" t="s">
        <v>43</v>
      </c>
      <c r="F37" s="154">
        <f>ROUND((SUM(BI80:BI202)),  2)</f>
        <v>0</v>
      </c>
      <c r="I37" s="155">
        <v>0</v>
      </c>
      <c r="J37" s="154">
        <f>0</f>
        <v>0</v>
      </c>
      <c r="L37" s="42"/>
    </row>
    <row r="38" hidden="1" s="1" customFormat="1" ht="6.96" customHeight="1">
      <c r="B38" s="42"/>
      <c r="I38" s="142"/>
      <c r="L38" s="42"/>
    </row>
    <row r="39" hidden="1" s="1" customFormat="1" ht="25.44" customHeight="1">
      <c r="B39" s="42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61"/>
      <c r="J39" s="162">
        <f>SUM(J30:J37)</f>
        <v>0</v>
      </c>
      <c r="K39" s="163"/>
      <c r="L39" s="42"/>
    </row>
    <row r="40" hidden="1" s="1" customFormat="1" ht="14.4" customHeight="1"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42"/>
    </row>
    <row r="41" hidden="1"/>
    <row r="42" hidden="1"/>
    <row r="43" hidden="1"/>
    <row r="44" hidden="1" s="1" customFormat="1" ht="6.96" customHeight="1"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42"/>
    </row>
    <row r="45" hidden="1" s="1" customFormat="1" ht="24.96" customHeight="1">
      <c r="B45" s="37"/>
      <c r="C45" s="22" t="s">
        <v>96</v>
      </c>
      <c r="D45" s="38"/>
      <c r="E45" s="38"/>
      <c r="F45" s="38"/>
      <c r="G45" s="38"/>
      <c r="H45" s="38"/>
      <c r="I45" s="142"/>
      <c r="J45" s="38"/>
      <c r="K45" s="38"/>
      <c r="L45" s="42"/>
    </row>
    <row r="46" hidden="1" s="1" customFormat="1" ht="6.96" customHeight="1">
      <c r="B46" s="37"/>
      <c r="C46" s="38"/>
      <c r="D46" s="38"/>
      <c r="E46" s="38"/>
      <c r="F46" s="38"/>
      <c r="G46" s="38"/>
      <c r="H46" s="38"/>
      <c r="I46" s="142"/>
      <c r="J46" s="38"/>
      <c r="K46" s="38"/>
      <c r="L46" s="42"/>
    </row>
    <row r="47" hidden="1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42"/>
      <c r="J47" s="38"/>
      <c r="K47" s="38"/>
      <c r="L47" s="42"/>
    </row>
    <row r="48" hidden="1" s="1" customFormat="1" ht="16.5" customHeight="1">
      <c r="B48" s="37"/>
      <c r="C48" s="38"/>
      <c r="D48" s="38"/>
      <c r="E48" s="170" t="str">
        <f>E7</f>
        <v>Opravné práce v úseku Hošťka - Polepy</v>
      </c>
      <c r="F48" s="31"/>
      <c r="G48" s="31"/>
      <c r="H48" s="31"/>
      <c r="I48" s="142"/>
      <c r="J48" s="38"/>
      <c r="K48" s="38"/>
      <c r="L48" s="42"/>
    </row>
    <row r="49" hidden="1" s="1" customFormat="1" ht="12" customHeight="1">
      <c r="B49" s="37"/>
      <c r="C49" s="31" t="s">
        <v>94</v>
      </c>
      <c r="D49" s="38"/>
      <c r="E49" s="38"/>
      <c r="F49" s="38"/>
      <c r="G49" s="38"/>
      <c r="H49" s="38"/>
      <c r="I49" s="142"/>
      <c r="J49" s="38"/>
      <c r="K49" s="38"/>
      <c r="L49" s="42"/>
    </row>
    <row r="50" hidden="1" s="1" customFormat="1" ht="16.5" customHeight="1">
      <c r="B50" s="37"/>
      <c r="C50" s="38"/>
      <c r="D50" s="38"/>
      <c r="E50" s="63" t="str">
        <f>E9</f>
        <v>SO1 - Trakční vedení</v>
      </c>
      <c r="F50" s="38"/>
      <c r="G50" s="38"/>
      <c r="H50" s="38"/>
      <c r="I50" s="142"/>
      <c r="J50" s="38"/>
      <c r="K50" s="38"/>
      <c r="L50" s="42"/>
    </row>
    <row r="51" hidden="1" s="1" customFormat="1" ht="6.96" customHeight="1">
      <c r="B51" s="37"/>
      <c r="C51" s="38"/>
      <c r="D51" s="38"/>
      <c r="E51" s="38"/>
      <c r="F51" s="38"/>
      <c r="G51" s="38"/>
      <c r="H51" s="38"/>
      <c r="I51" s="142"/>
      <c r="J51" s="38"/>
      <c r="K51" s="38"/>
      <c r="L51" s="42"/>
    </row>
    <row r="52" hidden="1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44" t="s">
        <v>22</v>
      </c>
      <c r="J52" s="66" t="str">
        <f>IF(J12="","",J12)</f>
        <v>11. 6. 2019</v>
      </c>
      <c r="K52" s="38"/>
      <c r="L52" s="42"/>
    </row>
    <row r="53" hidden="1" s="1" customFormat="1" ht="6.96" customHeight="1">
      <c r="B53" s="37"/>
      <c r="C53" s="38"/>
      <c r="D53" s="38"/>
      <c r="E53" s="38"/>
      <c r="F53" s="38"/>
      <c r="G53" s="38"/>
      <c r="H53" s="38"/>
      <c r="I53" s="142"/>
      <c r="J53" s="38"/>
      <c r="K53" s="38"/>
      <c r="L53" s="42"/>
    </row>
    <row r="54" hidden="1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44" t="s">
        <v>29</v>
      </c>
      <c r="J54" s="35" t="str">
        <f>E21</f>
        <v/>
      </c>
      <c r="K54" s="38"/>
      <c r="L54" s="42"/>
    </row>
    <row r="55" hidden="1" s="1" customFormat="1" ht="13.65" customHeight="1">
      <c r="B55" s="37"/>
      <c r="C55" s="31" t="s">
        <v>27</v>
      </c>
      <c r="D55" s="38"/>
      <c r="E55" s="38"/>
      <c r="F55" s="26" t="str">
        <f>IF(E18="","",E18)</f>
        <v>Vyplň údaj</v>
      </c>
      <c r="G55" s="38"/>
      <c r="H55" s="38"/>
      <c r="I55" s="144" t="s">
        <v>32</v>
      </c>
      <c r="J55" s="35" t="str">
        <f>E24</f>
        <v xml:space="preserve"> </v>
      </c>
      <c r="K55" s="38"/>
      <c r="L55" s="42"/>
    </row>
    <row r="56" hidden="1" s="1" customFormat="1" ht="10.32" customHeight="1">
      <c r="B56" s="37"/>
      <c r="C56" s="38"/>
      <c r="D56" s="38"/>
      <c r="E56" s="38"/>
      <c r="F56" s="38"/>
      <c r="G56" s="38"/>
      <c r="H56" s="38"/>
      <c r="I56" s="142"/>
      <c r="J56" s="38"/>
      <c r="K56" s="38"/>
      <c r="L56" s="42"/>
    </row>
    <row r="57" hidden="1" s="1" customFormat="1" ht="29.28" customHeight="1">
      <c r="B57" s="37"/>
      <c r="C57" s="171" t="s">
        <v>97</v>
      </c>
      <c r="D57" s="172"/>
      <c r="E57" s="172"/>
      <c r="F57" s="172"/>
      <c r="G57" s="172"/>
      <c r="H57" s="172"/>
      <c r="I57" s="173"/>
      <c r="J57" s="174" t="s">
        <v>98</v>
      </c>
      <c r="K57" s="172"/>
      <c r="L57" s="42"/>
    </row>
    <row r="58" hidden="1" s="1" customFormat="1" ht="10.32" customHeight="1">
      <c r="B58" s="37"/>
      <c r="C58" s="38"/>
      <c r="D58" s="38"/>
      <c r="E58" s="38"/>
      <c r="F58" s="38"/>
      <c r="G58" s="38"/>
      <c r="H58" s="38"/>
      <c r="I58" s="142"/>
      <c r="J58" s="38"/>
      <c r="K58" s="38"/>
      <c r="L58" s="42"/>
    </row>
    <row r="59" hidden="1" s="1" customFormat="1" ht="22.8" customHeight="1">
      <c r="B59" s="37"/>
      <c r="C59" s="175" t="s">
        <v>99</v>
      </c>
      <c r="D59" s="38"/>
      <c r="E59" s="38"/>
      <c r="F59" s="38"/>
      <c r="G59" s="38"/>
      <c r="H59" s="38"/>
      <c r="I59" s="142"/>
      <c r="J59" s="97">
        <f>J80</f>
        <v>0</v>
      </c>
      <c r="K59" s="38"/>
      <c r="L59" s="42"/>
      <c r="AU59" s="16" t="s">
        <v>100</v>
      </c>
    </row>
    <row r="60" hidden="1" s="8" customFormat="1" ht="24.96" customHeight="1">
      <c r="B60" s="176"/>
      <c r="C60" s="177"/>
      <c r="D60" s="178" t="s">
        <v>101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</row>
    <row r="61" hidden="1" s="1" customFormat="1" ht="21.84" customHeight="1">
      <c r="B61" s="37"/>
      <c r="C61" s="38"/>
      <c r="D61" s="38"/>
      <c r="E61" s="38"/>
      <c r="F61" s="38"/>
      <c r="G61" s="38"/>
      <c r="H61" s="38"/>
      <c r="I61" s="142"/>
      <c r="J61" s="38"/>
      <c r="K61" s="38"/>
      <c r="L61" s="42"/>
    </row>
    <row r="62" hidden="1" s="1" customFormat="1" ht="6.96" customHeight="1">
      <c r="B62" s="56"/>
      <c r="C62" s="57"/>
      <c r="D62" s="57"/>
      <c r="E62" s="57"/>
      <c r="F62" s="57"/>
      <c r="G62" s="57"/>
      <c r="H62" s="57"/>
      <c r="I62" s="166"/>
      <c r="J62" s="57"/>
      <c r="K62" s="57"/>
      <c r="L62" s="42"/>
    </row>
    <row r="63" hidden="1"/>
    <row r="64" hidden="1"/>
    <row r="65" hidden="1"/>
    <row r="66" s="1" customFormat="1" ht="6.96" customHeight="1">
      <c r="B66" s="58"/>
      <c r="C66" s="59"/>
      <c r="D66" s="59"/>
      <c r="E66" s="59"/>
      <c r="F66" s="59"/>
      <c r="G66" s="59"/>
      <c r="H66" s="59"/>
      <c r="I66" s="169"/>
      <c r="J66" s="59"/>
      <c r="K66" s="59"/>
      <c r="L66" s="42"/>
    </row>
    <row r="67" s="1" customFormat="1" ht="24.96" customHeight="1">
      <c r="B67" s="37"/>
      <c r="C67" s="22" t="s">
        <v>102</v>
      </c>
      <c r="D67" s="38"/>
      <c r="E67" s="38"/>
      <c r="F67" s="38"/>
      <c r="G67" s="38"/>
      <c r="H67" s="38"/>
      <c r="I67" s="142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42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42"/>
      <c r="J69" s="38"/>
      <c r="K69" s="38"/>
      <c r="L69" s="42"/>
    </row>
    <row r="70" s="1" customFormat="1" ht="16.5" customHeight="1">
      <c r="B70" s="37"/>
      <c r="C70" s="38"/>
      <c r="D70" s="38"/>
      <c r="E70" s="170" t="str">
        <f>E7</f>
        <v>Opravné práce v úseku Hošťka - Polepy</v>
      </c>
      <c r="F70" s="31"/>
      <c r="G70" s="31"/>
      <c r="H70" s="31"/>
      <c r="I70" s="142"/>
      <c r="J70" s="38"/>
      <c r="K70" s="38"/>
      <c r="L70" s="42"/>
    </row>
    <row r="71" s="1" customFormat="1" ht="12" customHeight="1">
      <c r="B71" s="37"/>
      <c r="C71" s="31" t="s">
        <v>94</v>
      </c>
      <c r="D71" s="38"/>
      <c r="E71" s="38"/>
      <c r="F71" s="38"/>
      <c r="G71" s="38"/>
      <c r="H71" s="38"/>
      <c r="I71" s="142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SO1 - Trakční vedení</v>
      </c>
      <c r="F72" s="38"/>
      <c r="G72" s="38"/>
      <c r="H72" s="38"/>
      <c r="I72" s="142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42"/>
      <c r="J73" s="38"/>
      <c r="K73" s="38"/>
      <c r="L73" s="42"/>
    </row>
    <row r="74" s="1" customFormat="1" ht="12" customHeight="1">
      <c r="B74" s="37"/>
      <c r="C74" s="31" t="s">
        <v>20</v>
      </c>
      <c r="D74" s="38"/>
      <c r="E74" s="38"/>
      <c r="F74" s="26" t="str">
        <f>F12</f>
        <v xml:space="preserve"> </v>
      </c>
      <c r="G74" s="38"/>
      <c r="H74" s="38"/>
      <c r="I74" s="144" t="s">
        <v>22</v>
      </c>
      <c r="J74" s="66" t="str">
        <f>IF(J12="","",J12)</f>
        <v>11. 6. 2019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42"/>
      <c r="J75" s="38"/>
      <c r="K75" s="38"/>
      <c r="L75" s="42"/>
    </row>
    <row r="76" s="1" customFormat="1" ht="13.65" customHeight="1">
      <c r="B76" s="37"/>
      <c r="C76" s="31" t="s">
        <v>24</v>
      </c>
      <c r="D76" s="38"/>
      <c r="E76" s="38"/>
      <c r="F76" s="26" t="str">
        <f>E15</f>
        <v xml:space="preserve"> </v>
      </c>
      <c r="G76" s="38"/>
      <c r="H76" s="38"/>
      <c r="I76" s="144" t="s">
        <v>29</v>
      </c>
      <c r="J76" s="35" t="str">
        <f>E21</f>
        <v/>
      </c>
      <c r="K76" s="38"/>
      <c r="L76" s="42"/>
    </row>
    <row r="77" s="1" customFormat="1" ht="13.65" customHeight="1">
      <c r="B77" s="37"/>
      <c r="C77" s="31" t="s">
        <v>27</v>
      </c>
      <c r="D77" s="38"/>
      <c r="E77" s="38"/>
      <c r="F77" s="26" t="str">
        <f>IF(E18="","",E18)</f>
        <v>Vyplň údaj</v>
      </c>
      <c r="G77" s="38"/>
      <c r="H77" s="38"/>
      <c r="I77" s="144" t="s">
        <v>32</v>
      </c>
      <c r="J77" s="35" t="str">
        <f>E24</f>
        <v xml:space="preserve"> 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42"/>
      <c r="J78" s="38"/>
      <c r="K78" s="38"/>
      <c r="L78" s="42"/>
    </row>
    <row r="79" s="9" customFormat="1" ht="29.28" customHeight="1">
      <c r="B79" s="183"/>
      <c r="C79" s="184" t="s">
        <v>103</v>
      </c>
      <c r="D79" s="185" t="s">
        <v>53</v>
      </c>
      <c r="E79" s="185" t="s">
        <v>49</v>
      </c>
      <c r="F79" s="185" t="s">
        <v>50</v>
      </c>
      <c r="G79" s="185" t="s">
        <v>104</v>
      </c>
      <c r="H79" s="185" t="s">
        <v>105</v>
      </c>
      <c r="I79" s="186" t="s">
        <v>106</v>
      </c>
      <c r="J79" s="185" t="s">
        <v>98</v>
      </c>
      <c r="K79" s="187" t="s">
        <v>107</v>
      </c>
      <c r="L79" s="188"/>
      <c r="M79" s="87" t="s">
        <v>1</v>
      </c>
      <c r="N79" s="88" t="s">
        <v>38</v>
      </c>
      <c r="O79" s="88" t="s">
        <v>108</v>
      </c>
      <c r="P79" s="88" t="s">
        <v>109</v>
      </c>
      <c r="Q79" s="88" t="s">
        <v>110</v>
      </c>
      <c r="R79" s="88" t="s">
        <v>111</v>
      </c>
      <c r="S79" s="88" t="s">
        <v>112</v>
      </c>
      <c r="T79" s="89" t="s">
        <v>113</v>
      </c>
    </row>
    <row r="80" s="1" customFormat="1" ht="22.8" customHeight="1">
      <c r="B80" s="37"/>
      <c r="C80" s="94" t="s">
        <v>114</v>
      </c>
      <c r="D80" s="38"/>
      <c r="E80" s="38"/>
      <c r="F80" s="38"/>
      <c r="G80" s="38"/>
      <c r="H80" s="38"/>
      <c r="I80" s="142"/>
      <c r="J80" s="189">
        <f>BK80</f>
        <v>0</v>
      </c>
      <c r="K80" s="38"/>
      <c r="L80" s="42"/>
      <c r="M80" s="90"/>
      <c r="N80" s="91"/>
      <c r="O80" s="91"/>
      <c r="P80" s="190">
        <f>P81</f>
        <v>0</v>
      </c>
      <c r="Q80" s="91"/>
      <c r="R80" s="190">
        <f>R81</f>
        <v>0</v>
      </c>
      <c r="S80" s="91"/>
      <c r="T80" s="191">
        <f>T81</f>
        <v>360</v>
      </c>
      <c r="AT80" s="16" t="s">
        <v>67</v>
      </c>
      <c r="AU80" s="16" t="s">
        <v>100</v>
      </c>
      <c r="BK80" s="192">
        <f>BK81</f>
        <v>0</v>
      </c>
    </row>
    <row r="81" s="10" customFormat="1" ht="25.92" customHeight="1">
      <c r="B81" s="193"/>
      <c r="C81" s="194"/>
      <c r="D81" s="195" t="s">
        <v>67</v>
      </c>
      <c r="E81" s="196" t="s">
        <v>115</v>
      </c>
      <c r="F81" s="196" t="s">
        <v>116</v>
      </c>
      <c r="G81" s="194"/>
      <c r="H81" s="194"/>
      <c r="I81" s="197"/>
      <c r="J81" s="198">
        <f>BK81</f>
        <v>0</v>
      </c>
      <c r="K81" s="194"/>
      <c r="L81" s="199"/>
      <c r="M81" s="200"/>
      <c r="N81" s="201"/>
      <c r="O81" s="201"/>
      <c r="P81" s="202">
        <f>SUM(P82:P202)</f>
        <v>0</v>
      </c>
      <c r="Q81" s="201"/>
      <c r="R81" s="202">
        <f>SUM(R82:R202)</f>
        <v>0</v>
      </c>
      <c r="S81" s="201"/>
      <c r="T81" s="203">
        <f>SUM(T82:T202)</f>
        <v>360</v>
      </c>
      <c r="AR81" s="204" t="s">
        <v>117</v>
      </c>
      <c r="AT81" s="205" t="s">
        <v>67</v>
      </c>
      <c r="AU81" s="205" t="s">
        <v>68</v>
      </c>
      <c r="AY81" s="204" t="s">
        <v>118</v>
      </c>
      <c r="BK81" s="206">
        <f>SUM(BK82:BK202)</f>
        <v>0</v>
      </c>
    </row>
    <row r="82" s="1" customFormat="1" ht="22.5" customHeight="1">
      <c r="B82" s="37"/>
      <c r="C82" s="207" t="s">
        <v>76</v>
      </c>
      <c r="D82" s="207" t="s">
        <v>119</v>
      </c>
      <c r="E82" s="208" t="s">
        <v>120</v>
      </c>
      <c r="F82" s="209" t="s">
        <v>121</v>
      </c>
      <c r="G82" s="210" t="s">
        <v>122</v>
      </c>
      <c r="H82" s="211">
        <v>55</v>
      </c>
      <c r="I82" s="212"/>
      <c r="J82" s="213">
        <f>ROUND(I82*H82,2)</f>
        <v>0</v>
      </c>
      <c r="K82" s="209" t="s">
        <v>123</v>
      </c>
      <c r="L82" s="214"/>
      <c r="M82" s="215" t="s">
        <v>1</v>
      </c>
      <c r="N82" s="216" t="s">
        <v>39</v>
      </c>
      <c r="O82" s="78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AR82" s="16" t="s">
        <v>124</v>
      </c>
      <c r="AT82" s="16" t="s">
        <v>119</v>
      </c>
      <c r="AU82" s="16" t="s">
        <v>76</v>
      </c>
      <c r="AY82" s="16" t="s">
        <v>118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16" t="s">
        <v>76</v>
      </c>
      <c r="BK82" s="219">
        <f>ROUND(I82*H82,2)</f>
        <v>0</v>
      </c>
      <c r="BL82" s="16" t="s">
        <v>117</v>
      </c>
      <c r="BM82" s="16" t="s">
        <v>125</v>
      </c>
    </row>
    <row r="83" s="1" customFormat="1" ht="22.5" customHeight="1">
      <c r="B83" s="37"/>
      <c r="C83" s="207" t="s">
        <v>78</v>
      </c>
      <c r="D83" s="207" t="s">
        <v>119</v>
      </c>
      <c r="E83" s="208" t="s">
        <v>126</v>
      </c>
      <c r="F83" s="209" t="s">
        <v>127</v>
      </c>
      <c r="G83" s="210" t="s">
        <v>128</v>
      </c>
      <c r="H83" s="211">
        <v>1100</v>
      </c>
      <c r="I83" s="212"/>
      <c r="J83" s="213">
        <f>ROUND(I83*H83,2)</f>
        <v>0</v>
      </c>
      <c r="K83" s="209" t="s">
        <v>123</v>
      </c>
      <c r="L83" s="214"/>
      <c r="M83" s="215" t="s">
        <v>1</v>
      </c>
      <c r="N83" s="216" t="s">
        <v>39</v>
      </c>
      <c r="O83" s="78"/>
      <c r="P83" s="217">
        <f>O83*H83</f>
        <v>0</v>
      </c>
      <c r="Q83" s="217">
        <v>0</v>
      </c>
      <c r="R83" s="217">
        <f>Q83*H83</f>
        <v>0</v>
      </c>
      <c r="S83" s="217">
        <v>0</v>
      </c>
      <c r="T83" s="218">
        <f>S83*H83</f>
        <v>0</v>
      </c>
      <c r="AR83" s="16" t="s">
        <v>124</v>
      </c>
      <c r="AT83" s="16" t="s">
        <v>119</v>
      </c>
      <c r="AU83" s="16" t="s">
        <v>76</v>
      </c>
      <c r="AY83" s="16" t="s">
        <v>118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16" t="s">
        <v>76</v>
      </c>
      <c r="BK83" s="219">
        <f>ROUND(I83*H83,2)</f>
        <v>0</v>
      </c>
      <c r="BL83" s="16" t="s">
        <v>117</v>
      </c>
      <c r="BM83" s="16" t="s">
        <v>129</v>
      </c>
    </row>
    <row r="84" s="1" customFormat="1" ht="22.5" customHeight="1">
      <c r="B84" s="37"/>
      <c r="C84" s="207" t="s">
        <v>130</v>
      </c>
      <c r="D84" s="207" t="s">
        <v>119</v>
      </c>
      <c r="E84" s="208" t="s">
        <v>131</v>
      </c>
      <c r="F84" s="209" t="s">
        <v>132</v>
      </c>
      <c r="G84" s="210" t="s">
        <v>122</v>
      </c>
      <c r="H84" s="211">
        <v>920</v>
      </c>
      <c r="I84" s="212"/>
      <c r="J84" s="213">
        <f>ROUND(I84*H84,2)</f>
        <v>0</v>
      </c>
      <c r="K84" s="209" t="s">
        <v>123</v>
      </c>
      <c r="L84" s="214"/>
      <c r="M84" s="215" t="s">
        <v>1</v>
      </c>
      <c r="N84" s="216" t="s">
        <v>39</v>
      </c>
      <c r="O84" s="7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AR84" s="16" t="s">
        <v>124</v>
      </c>
      <c r="AT84" s="16" t="s">
        <v>119</v>
      </c>
      <c r="AU84" s="16" t="s">
        <v>76</v>
      </c>
      <c r="AY84" s="16" t="s">
        <v>118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6" t="s">
        <v>76</v>
      </c>
      <c r="BK84" s="219">
        <f>ROUND(I84*H84,2)</f>
        <v>0</v>
      </c>
      <c r="BL84" s="16" t="s">
        <v>117</v>
      </c>
      <c r="BM84" s="16" t="s">
        <v>133</v>
      </c>
    </row>
    <row r="85" s="1" customFormat="1" ht="22.5" customHeight="1">
      <c r="B85" s="37"/>
      <c r="C85" s="207" t="s">
        <v>117</v>
      </c>
      <c r="D85" s="207" t="s">
        <v>119</v>
      </c>
      <c r="E85" s="208" t="s">
        <v>134</v>
      </c>
      <c r="F85" s="209" t="s">
        <v>135</v>
      </c>
      <c r="G85" s="210" t="s">
        <v>122</v>
      </c>
      <c r="H85" s="211">
        <v>390</v>
      </c>
      <c r="I85" s="212"/>
      <c r="J85" s="213">
        <f>ROUND(I85*H85,2)</f>
        <v>0</v>
      </c>
      <c r="K85" s="209" t="s">
        <v>123</v>
      </c>
      <c r="L85" s="214"/>
      <c r="M85" s="215" t="s">
        <v>1</v>
      </c>
      <c r="N85" s="216" t="s">
        <v>39</v>
      </c>
      <c r="O85" s="78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AR85" s="16" t="s">
        <v>124</v>
      </c>
      <c r="AT85" s="16" t="s">
        <v>119</v>
      </c>
      <c r="AU85" s="16" t="s">
        <v>76</v>
      </c>
      <c r="AY85" s="16" t="s">
        <v>118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6" t="s">
        <v>76</v>
      </c>
      <c r="BK85" s="219">
        <f>ROUND(I85*H85,2)</f>
        <v>0</v>
      </c>
      <c r="BL85" s="16" t="s">
        <v>117</v>
      </c>
      <c r="BM85" s="16" t="s">
        <v>136</v>
      </c>
    </row>
    <row r="86" s="1" customFormat="1" ht="22.5" customHeight="1">
      <c r="B86" s="37"/>
      <c r="C86" s="207" t="s">
        <v>137</v>
      </c>
      <c r="D86" s="207" t="s">
        <v>119</v>
      </c>
      <c r="E86" s="208" t="s">
        <v>138</v>
      </c>
      <c r="F86" s="209" t="s">
        <v>139</v>
      </c>
      <c r="G86" s="210" t="s">
        <v>122</v>
      </c>
      <c r="H86" s="211">
        <v>156</v>
      </c>
      <c r="I86" s="212"/>
      <c r="J86" s="213">
        <f>ROUND(I86*H86,2)</f>
        <v>0</v>
      </c>
      <c r="K86" s="209" t="s">
        <v>123</v>
      </c>
      <c r="L86" s="214"/>
      <c r="M86" s="215" t="s">
        <v>1</v>
      </c>
      <c r="N86" s="216" t="s">
        <v>39</v>
      </c>
      <c r="O86" s="7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AR86" s="16" t="s">
        <v>124</v>
      </c>
      <c r="AT86" s="16" t="s">
        <v>119</v>
      </c>
      <c r="AU86" s="16" t="s">
        <v>76</v>
      </c>
      <c r="AY86" s="16" t="s">
        <v>118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6" t="s">
        <v>76</v>
      </c>
      <c r="BK86" s="219">
        <f>ROUND(I86*H86,2)</f>
        <v>0</v>
      </c>
      <c r="BL86" s="16" t="s">
        <v>117</v>
      </c>
      <c r="BM86" s="16" t="s">
        <v>140</v>
      </c>
    </row>
    <row r="87" s="1" customFormat="1" ht="22.5" customHeight="1">
      <c r="B87" s="37"/>
      <c r="C87" s="207" t="s">
        <v>141</v>
      </c>
      <c r="D87" s="207" t="s">
        <v>119</v>
      </c>
      <c r="E87" s="208" t="s">
        <v>142</v>
      </c>
      <c r="F87" s="209" t="s">
        <v>143</v>
      </c>
      <c r="G87" s="210" t="s">
        <v>122</v>
      </c>
      <c r="H87" s="211">
        <v>18</v>
      </c>
      <c r="I87" s="212"/>
      <c r="J87" s="213">
        <f>ROUND(I87*H87,2)</f>
        <v>0</v>
      </c>
      <c r="K87" s="209" t="s">
        <v>123</v>
      </c>
      <c r="L87" s="214"/>
      <c r="M87" s="215" t="s">
        <v>1</v>
      </c>
      <c r="N87" s="216" t="s">
        <v>39</v>
      </c>
      <c r="O87" s="78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AR87" s="16" t="s">
        <v>124</v>
      </c>
      <c r="AT87" s="16" t="s">
        <v>119</v>
      </c>
      <c r="AU87" s="16" t="s">
        <v>76</v>
      </c>
      <c r="AY87" s="16" t="s">
        <v>118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6" t="s">
        <v>76</v>
      </c>
      <c r="BK87" s="219">
        <f>ROUND(I87*H87,2)</f>
        <v>0</v>
      </c>
      <c r="BL87" s="16" t="s">
        <v>117</v>
      </c>
      <c r="BM87" s="16" t="s">
        <v>144</v>
      </c>
    </row>
    <row r="88" s="1" customFormat="1" ht="22.5" customHeight="1">
      <c r="B88" s="37"/>
      <c r="C88" s="207" t="s">
        <v>145</v>
      </c>
      <c r="D88" s="207" t="s">
        <v>119</v>
      </c>
      <c r="E88" s="208" t="s">
        <v>146</v>
      </c>
      <c r="F88" s="209" t="s">
        <v>147</v>
      </c>
      <c r="G88" s="210" t="s">
        <v>122</v>
      </c>
      <c r="H88" s="211">
        <v>2</v>
      </c>
      <c r="I88" s="212"/>
      <c r="J88" s="213">
        <f>ROUND(I88*H88,2)</f>
        <v>0</v>
      </c>
      <c r="K88" s="209" t="s">
        <v>123</v>
      </c>
      <c r="L88" s="214"/>
      <c r="M88" s="215" t="s">
        <v>1</v>
      </c>
      <c r="N88" s="216" t="s">
        <v>39</v>
      </c>
      <c r="O88" s="7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AR88" s="16" t="s">
        <v>124</v>
      </c>
      <c r="AT88" s="16" t="s">
        <v>119</v>
      </c>
      <c r="AU88" s="16" t="s">
        <v>76</v>
      </c>
      <c r="AY88" s="16" t="s">
        <v>118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6" t="s">
        <v>76</v>
      </c>
      <c r="BK88" s="219">
        <f>ROUND(I88*H88,2)</f>
        <v>0</v>
      </c>
      <c r="BL88" s="16" t="s">
        <v>117</v>
      </c>
      <c r="BM88" s="16" t="s">
        <v>148</v>
      </c>
    </row>
    <row r="89" s="1" customFormat="1" ht="22.5" customHeight="1">
      <c r="B89" s="37"/>
      <c r="C89" s="207" t="s">
        <v>124</v>
      </c>
      <c r="D89" s="207" t="s">
        <v>119</v>
      </c>
      <c r="E89" s="208" t="s">
        <v>149</v>
      </c>
      <c r="F89" s="209" t="s">
        <v>150</v>
      </c>
      <c r="G89" s="210" t="s">
        <v>122</v>
      </c>
      <c r="H89" s="211">
        <v>112</v>
      </c>
      <c r="I89" s="212"/>
      <c r="J89" s="213">
        <f>ROUND(I89*H89,2)</f>
        <v>0</v>
      </c>
      <c r="K89" s="209" t="s">
        <v>123</v>
      </c>
      <c r="L89" s="214"/>
      <c r="M89" s="215" t="s">
        <v>1</v>
      </c>
      <c r="N89" s="216" t="s">
        <v>39</v>
      </c>
      <c r="O89" s="78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AR89" s="16" t="s">
        <v>124</v>
      </c>
      <c r="AT89" s="16" t="s">
        <v>119</v>
      </c>
      <c r="AU89" s="16" t="s">
        <v>76</v>
      </c>
      <c r="AY89" s="16" t="s">
        <v>118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6" t="s">
        <v>76</v>
      </c>
      <c r="BK89" s="219">
        <f>ROUND(I89*H89,2)</f>
        <v>0</v>
      </c>
      <c r="BL89" s="16" t="s">
        <v>117</v>
      </c>
      <c r="BM89" s="16" t="s">
        <v>151</v>
      </c>
    </row>
    <row r="90" s="1" customFormat="1" ht="22.5" customHeight="1">
      <c r="B90" s="37"/>
      <c r="C90" s="207" t="s">
        <v>152</v>
      </c>
      <c r="D90" s="207" t="s">
        <v>119</v>
      </c>
      <c r="E90" s="208" t="s">
        <v>153</v>
      </c>
      <c r="F90" s="209" t="s">
        <v>154</v>
      </c>
      <c r="G90" s="210" t="s">
        <v>122</v>
      </c>
      <c r="H90" s="211">
        <v>2</v>
      </c>
      <c r="I90" s="212"/>
      <c r="J90" s="213">
        <f>ROUND(I90*H90,2)</f>
        <v>0</v>
      </c>
      <c r="K90" s="209" t="s">
        <v>123</v>
      </c>
      <c r="L90" s="214"/>
      <c r="M90" s="215" t="s">
        <v>1</v>
      </c>
      <c r="N90" s="216" t="s">
        <v>39</v>
      </c>
      <c r="O90" s="7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AR90" s="16" t="s">
        <v>124</v>
      </c>
      <c r="AT90" s="16" t="s">
        <v>119</v>
      </c>
      <c r="AU90" s="16" t="s">
        <v>76</v>
      </c>
      <c r="AY90" s="16" t="s">
        <v>118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6" t="s">
        <v>76</v>
      </c>
      <c r="BK90" s="219">
        <f>ROUND(I90*H90,2)</f>
        <v>0</v>
      </c>
      <c r="BL90" s="16" t="s">
        <v>117</v>
      </c>
      <c r="BM90" s="16" t="s">
        <v>155</v>
      </c>
    </row>
    <row r="91" s="1" customFormat="1" ht="22.5" customHeight="1">
      <c r="B91" s="37"/>
      <c r="C91" s="207" t="s">
        <v>156</v>
      </c>
      <c r="D91" s="207" t="s">
        <v>119</v>
      </c>
      <c r="E91" s="208" t="s">
        <v>157</v>
      </c>
      <c r="F91" s="209" t="s">
        <v>158</v>
      </c>
      <c r="G91" s="210" t="s">
        <v>122</v>
      </c>
      <c r="H91" s="211">
        <v>11</v>
      </c>
      <c r="I91" s="212"/>
      <c r="J91" s="213">
        <f>ROUND(I91*H91,2)</f>
        <v>0</v>
      </c>
      <c r="K91" s="209" t="s">
        <v>123</v>
      </c>
      <c r="L91" s="214"/>
      <c r="M91" s="215" t="s">
        <v>1</v>
      </c>
      <c r="N91" s="216" t="s">
        <v>39</v>
      </c>
      <c r="O91" s="78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AR91" s="16" t="s">
        <v>124</v>
      </c>
      <c r="AT91" s="16" t="s">
        <v>119</v>
      </c>
      <c r="AU91" s="16" t="s">
        <v>76</v>
      </c>
      <c r="AY91" s="16" t="s">
        <v>118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6" t="s">
        <v>76</v>
      </c>
      <c r="BK91" s="219">
        <f>ROUND(I91*H91,2)</f>
        <v>0</v>
      </c>
      <c r="BL91" s="16" t="s">
        <v>117</v>
      </c>
      <c r="BM91" s="16" t="s">
        <v>159</v>
      </c>
    </row>
    <row r="92" s="1" customFormat="1" ht="22.5" customHeight="1">
      <c r="B92" s="37"/>
      <c r="C92" s="207" t="s">
        <v>160</v>
      </c>
      <c r="D92" s="207" t="s">
        <v>119</v>
      </c>
      <c r="E92" s="208" t="s">
        <v>161</v>
      </c>
      <c r="F92" s="209" t="s">
        <v>162</v>
      </c>
      <c r="G92" s="210" t="s">
        <v>122</v>
      </c>
      <c r="H92" s="211">
        <v>26</v>
      </c>
      <c r="I92" s="212"/>
      <c r="J92" s="213">
        <f>ROUND(I92*H92,2)</f>
        <v>0</v>
      </c>
      <c r="K92" s="209" t="s">
        <v>123</v>
      </c>
      <c r="L92" s="214"/>
      <c r="M92" s="215" t="s">
        <v>1</v>
      </c>
      <c r="N92" s="216" t="s">
        <v>39</v>
      </c>
      <c r="O92" s="7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AR92" s="16" t="s">
        <v>124</v>
      </c>
      <c r="AT92" s="16" t="s">
        <v>119</v>
      </c>
      <c r="AU92" s="16" t="s">
        <v>76</v>
      </c>
      <c r="AY92" s="16" t="s">
        <v>118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6" t="s">
        <v>76</v>
      </c>
      <c r="BK92" s="219">
        <f>ROUND(I92*H92,2)</f>
        <v>0</v>
      </c>
      <c r="BL92" s="16" t="s">
        <v>117</v>
      </c>
      <c r="BM92" s="16" t="s">
        <v>163</v>
      </c>
    </row>
    <row r="93" s="1" customFormat="1" ht="22.5" customHeight="1">
      <c r="B93" s="37"/>
      <c r="C93" s="207" t="s">
        <v>164</v>
      </c>
      <c r="D93" s="207" t="s">
        <v>119</v>
      </c>
      <c r="E93" s="208" t="s">
        <v>165</v>
      </c>
      <c r="F93" s="209" t="s">
        <v>166</v>
      </c>
      <c r="G93" s="210" t="s">
        <v>122</v>
      </c>
      <c r="H93" s="211">
        <v>12</v>
      </c>
      <c r="I93" s="212"/>
      <c r="J93" s="213">
        <f>ROUND(I93*H93,2)</f>
        <v>0</v>
      </c>
      <c r="K93" s="209" t="s">
        <v>123</v>
      </c>
      <c r="L93" s="214"/>
      <c r="M93" s="215" t="s">
        <v>1</v>
      </c>
      <c r="N93" s="216" t="s">
        <v>39</v>
      </c>
      <c r="O93" s="78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AR93" s="16" t="s">
        <v>124</v>
      </c>
      <c r="AT93" s="16" t="s">
        <v>119</v>
      </c>
      <c r="AU93" s="16" t="s">
        <v>76</v>
      </c>
      <c r="AY93" s="16" t="s">
        <v>118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6" t="s">
        <v>76</v>
      </c>
      <c r="BK93" s="219">
        <f>ROUND(I93*H93,2)</f>
        <v>0</v>
      </c>
      <c r="BL93" s="16" t="s">
        <v>117</v>
      </c>
      <c r="BM93" s="16" t="s">
        <v>167</v>
      </c>
    </row>
    <row r="94" s="1" customFormat="1" ht="22.5" customHeight="1">
      <c r="B94" s="37"/>
      <c r="C94" s="207" t="s">
        <v>168</v>
      </c>
      <c r="D94" s="207" t="s">
        <v>119</v>
      </c>
      <c r="E94" s="208" t="s">
        <v>169</v>
      </c>
      <c r="F94" s="209" t="s">
        <v>170</v>
      </c>
      <c r="G94" s="210" t="s">
        <v>171</v>
      </c>
      <c r="H94" s="211">
        <v>288</v>
      </c>
      <c r="I94" s="212"/>
      <c r="J94" s="213">
        <f>ROUND(I94*H94,2)</f>
        <v>0</v>
      </c>
      <c r="K94" s="209" t="s">
        <v>123</v>
      </c>
      <c r="L94" s="214"/>
      <c r="M94" s="215" t="s">
        <v>1</v>
      </c>
      <c r="N94" s="216" t="s">
        <v>39</v>
      </c>
      <c r="O94" s="7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AR94" s="16" t="s">
        <v>124</v>
      </c>
      <c r="AT94" s="16" t="s">
        <v>119</v>
      </c>
      <c r="AU94" s="16" t="s">
        <v>76</v>
      </c>
      <c r="AY94" s="16" t="s">
        <v>118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6" t="s">
        <v>76</v>
      </c>
      <c r="BK94" s="219">
        <f>ROUND(I94*H94,2)</f>
        <v>0</v>
      </c>
      <c r="BL94" s="16" t="s">
        <v>117</v>
      </c>
      <c r="BM94" s="16" t="s">
        <v>172</v>
      </c>
    </row>
    <row r="95" s="1" customFormat="1" ht="22.5" customHeight="1">
      <c r="B95" s="37"/>
      <c r="C95" s="207" t="s">
        <v>173</v>
      </c>
      <c r="D95" s="207" t="s">
        <v>119</v>
      </c>
      <c r="E95" s="208" t="s">
        <v>174</v>
      </c>
      <c r="F95" s="209" t="s">
        <v>175</v>
      </c>
      <c r="G95" s="210" t="s">
        <v>122</v>
      </c>
      <c r="H95" s="211">
        <v>24</v>
      </c>
      <c r="I95" s="212"/>
      <c r="J95" s="213">
        <f>ROUND(I95*H95,2)</f>
        <v>0</v>
      </c>
      <c r="K95" s="209" t="s">
        <v>123</v>
      </c>
      <c r="L95" s="214"/>
      <c r="M95" s="215" t="s">
        <v>1</v>
      </c>
      <c r="N95" s="216" t="s">
        <v>39</v>
      </c>
      <c r="O95" s="78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AR95" s="16" t="s">
        <v>124</v>
      </c>
      <c r="AT95" s="16" t="s">
        <v>119</v>
      </c>
      <c r="AU95" s="16" t="s">
        <v>76</v>
      </c>
      <c r="AY95" s="16" t="s">
        <v>118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6" t="s">
        <v>76</v>
      </c>
      <c r="BK95" s="219">
        <f>ROUND(I95*H95,2)</f>
        <v>0</v>
      </c>
      <c r="BL95" s="16" t="s">
        <v>117</v>
      </c>
      <c r="BM95" s="16" t="s">
        <v>176</v>
      </c>
    </row>
    <row r="96" s="1" customFormat="1" ht="22.5" customHeight="1">
      <c r="B96" s="37"/>
      <c r="C96" s="207" t="s">
        <v>8</v>
      </c>
      <c r="D96" s="207" t="s">
        <v>119</v>
      </c>
      <c r="E96" s="208" t="s">
        <v>177</v>
      </c>
      <c r="F96" s="209" t="s">
        <v>178</v>
      </c>
      <c r="G96" s="210" t="s">
        <v>122</v>
      </c>
      <c r="H96" s="211">
        <v>12</v>
      </c>
      <c r="I96" s="212"/>
      <c r="J96" s="213">
        <f>ROUND(I96*H96,2)</f>
        <v>0</v>
      </c>
      <c r="K96" s="209" t="s">
        <v>123</v>
      </c>
      <c r="L96" s="214"/>
      <c r="M96" s="215" t="s">
        <v>1</v>
      </c>
      <c r="N96" s="216" t="s">
        <v>39</v>
      </c>
      <c r="O96" s="7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AR96" s="16" t="s">
        <v>124</v>
      </c>
      <c r="AT96" s="16" t="s">
        <v>119</v>
      </c>
      <c r="AU96" s="16" t="s">
        <v>76</v>
      </c>
      <c r="AY96" s="16" t="s">
        <v>118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6" t="s">
        <v>76</v>
      </c>
      <c r="BK96" s="219">
        <f>ROUND(I96*H96,2)</f>
        <v>0</v>
      </c>
      <c r="BL96" s="16" t="s">
        <v>117</v>
      </c>
      <c r="BM96" s="16" t="s">
        <v>179</v>
      </c>
    </row>
    <row r="97" s="1" customFormat="1" ht="22.5" customHeight="1">
      <c r="B97" s="37"/>
      <c r="C97" s="207" t="s">
        <v>180</v>
      </c>
      <c r="D97" s="207" t="s">
        <v>119</v>
      </c>
      <c r="E97" s="208" t="s">
        <v>181</v>
      </c>
      <c r="F97" s="209" t="s">
        <v>182</v>
      </c>
      <c r="G97" s="210" t="s">
        <v>122</v>
      </c>
      <c r="H97" s="211">
        <v>12</v>
      </c>
      <c r="I97" s="212"/>
      <c r="J97" s="213">
        <f>ROUND(I97*H97,2)</f>
        <v>0</v>
      </c>
      <c r="K97" s="209" t="s">
        <v>123</v>
      </c>
      <c r="L97" s="214"/>
      <c r="M97" s="215" t="s">
        <v>1</v>
      </c>
      <c r="N97" s="216" t="s">
        <v>39</v>
      </c>
      <c r="O97" s="78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AR97" s="16" t="s">
        <v>124</v>
      </c>
      <c r="AT97" s="16" t="s">
        <v>119</v>
      </c>
      <c r="AU97" s="16" t="s">
        <v>76</v>
      </c>
      <c r="AY97" s="16" t="s">
        <v>118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6" t="s">
        <v>76</v>
      </c>
      <c r="BK97" s="219">
        <f>ROUND(I97*H97,2)</f>
        <v>0</v>
      </c>
      <c r="BL97" s="16" t="s">
        <v>117</v>
      </c>
      <c r="BM97" s="16" t="s">
        <v>183</v>
      </c>
    </row>
    <row r="98" s="1" customFormat="1" ht="22.5" customHeight="1">
      <c r="B98" s="37"/>
      <c r="C98" s="207" t="s">
        <v>184</v>
      </c>
      <c r="D98" s="207" t="s">
        <v>119</v>
      </c>
      <c r="E98" s="208" t="s">
        <v>185</v>
      </c>
      <c r="F98" s="209" t="s">
        <v>186</v>
      </c>
      <c r="G98" s="210" t="s">
        <v>122</v>
      </c>
      <c r="H98" s="211">
        <v>170</v>
      </c>
      <c r="I98" s="212"/>
      <c r="J98" s="213">
        <f>ROUND(I98*H98,2)</f>
        <v>0</v>
      </c>
      <c r="K98" s="209" t="s">
        <v>123</v>
      </c>
      <c r="L98" s="214"/>
      <c r="M98" s="215" t="s">
        <v>1</v>
      </c>
      <c r="N98" s="216" t="s">
        <v>39</v>
      </c>
      <c r="O98" s="7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AR98" s="16" t="s">
        <v>124</v>
      </c>
      <c r="AT98" s="16" t="s">
        <v>119</v>
      </c>
      <c r="AU98" s="16" t="s">
        <v>76</v>
      </c>
      <c r="AY98" s="16" t="s">
        <v>118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6" t="s">
        <v>76</v>
      </c>
      <c r="BK98" s="219">
        <f>ROUND(I98*H98,2)</f>
        <v>0</v>
      </c>
      <c r="BL98" s="16" t="s">
        <v>117</v>
      </c>
      <c r="BM98" s="16" t="s">
        <v>187</v>
      </c>
    </row>
    <row r="99" s="1" customFormat="1" ht="22.5" customHeight="1">
      <c r="B99" s="37"/>
      <c r="C99" s="207" t="s">
        <v>188</v>
      </c>
      <c r="D99" s="207" t="s">
        <v>119</v>
      </c>
      <c r="E99" s="208" t="s">
        <v>189</v>
      </c>
      <c r="F99" s="209" t="s">
        <v>190</v>
      </c>
      <c r="G99" s="210" t="s">
        <v>122</v>
      </c>
      <c r="H99" s="211">
        <v>26</v>
      </c>
      <c r="I99" s="212"/>
      <c r="J99" s="213">
        <f>ROUND(I99*H99,2)</f>
        <v>0</v>
      </c>
      <c r="K99" s="209" t="s">
        <v>123</v>
      </c>
      <c r="L99" s="214"/>
      <c r="M99" s="215" t="s">
        <v>1</v>
      </c>
      <c r="N99" s="216" t="s">
        <v>39</v>
      </c>
      <c r="O99" s="78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AR99" s="16" t="s">
        <v>124</v>
      </c>
      <c r="AT99" s="16" t="s">
        <v>119</v>
      </c>
      <c r="AU99" s="16" t="s">
        <v>76</v>
      </c>
      <c r="AY99" s="16" t="s">
        <v>118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6" t="s">
        <v>76</v>
      </c>
      <c r="BK99" s="219">
        <f>ROUND(I99*H99,2)</f>
        <v>0</v>
      </c>
      <c r="BL99" s="16" t="s">
        <v>117</v>
      </c>
      <c r="BM99" s="16" t="s">
        <v>191</v>
      </c>
    </row>
    <row r="100" s="1" customFormat="1" ht="22.5" customHeight="1">
      <c r="B100" s="37"/>
      <c r="C100" s="207" t="s">
        <v>192</v>
      </c>
      <c r="D100" s="207" t="s">
        <v>119</v>
      </c>
      <c r="E100" s="208" t="s">
        <v>193</v>
      </c>
      <c r="F100" s="209" t="s">
        <v>194</v>
      </c>
      <c r="G100" s="210" t="s">
        <v>122</v>
      </c>
      <c r="H100" s="211">
        <v>12</v>
      </c>
      <c r="I100" s="212"/>
      <c r="J100" s="213">
        <f>ROUND(I100*H100,2)</f>
        <v>0</v>
      </c>
      <c r="K100" s="209" t="s">
        <v>123</v>
      </c>
      <c r="L100" s="214"/>
      <c r="M100" s="215" t="s">
        <v>1</v>
      </c>
      <c r="N100" s="216" t="s">
        <v>39</v>
      </c>
      <c r="O100" s="7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AR100" s="16" t="s">
        <v>124</v>
      </c>
      <c r="AT100" s="16" t="s">
        <v>119</v>
      </c>
      <c r="AU100" s="16" t="s">
        <v>76</v>
      </c>
      <c r="AY100" s="16" t="s">
        <v>118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6" t="s">
        <v>76</v>
      </c>
      <c r="BK100" s="219">
        <f>ROUND(I100*H100,2)</f>
        <v>0</v>
      </c>
      <c r="BL100" s="16" t="s">
        <v>117</v>
      </c>
      <c r="BM100" s="16" t="s">
        <v>195</v>
      </c>
    </row>
    <row r="101" s="1" customFormat="1" ht="22.5" customHeight="1">
      <c r="B101" s="37"/>
      <c r="C101" s="207" t="s">
        <v>196</v>
      </c>
      <c r="D101" s="207" t="s">
        <v>119</v>
      </c>
      <c r="E101" s="208" t="s">
        <v>197</v>
      </c>
      <c r="F101" s="209" t="s">
        <v>198</v>
      </c>
      <c r="G101" s="210" t="s">
        <v>122</v>
      </c>
      <c r="H101" s="211">
        <v>3</v>
      </c>
      <c r="I101" s="212"/>
      <c r="J101" s="213">
        <f>ROUND(I101*H101,2)</f>
        <v>0</v>
      </c>
      <c r="K101" s="209" t="s">
        <v>123</v>
      </c>
      <c r="L101" s="214"/>
      <c r="M101" s="215" t="s">
        <v>1</v>
      </c>
      <c r="N101" s="216" t="s">
        <v>39</v>
      </c>
      <c r="O101" s="78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AR101" s="16" t="s">
        <v>124</v>
      </c>
      <c r="AT101" s="16" t="s">
        <v>119</v>
      </c>
      <c r="AU101" s="16" t="s">
        <v>76</v>
      </c>
      <c r="AY101" s="16" t="s">
        <v>118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6" t="s">
        <v>76</v>
      </c>
      <c r="BK101" s="219">
        <f>ROUND(I101*H101,2)</f>
        <v>0</v>
      </c>
      <c r="BL101" s="16" t="s">
        <v>117</v>
      </c>
      <c r="BM101" s="16" t="s">
        <v>199</v>
      </c>
    </row>
    <row r="102" s="1" customFormat="1" ht="22.5" customHeight="1">
      <c r="B102" s="37"/>
      <c r="C102" s="207" t="s">
        <v>7</v>
      </c>
      <c r="D102" s="207" t="s">
        <v>119</v>
      </c>
      <c r="E102" s="208" t="s">
        <v>200</v>
      </c>
      <c r="F102" s="209" t="s">
        <v>201</v>
      </c>
      <c r="G102" s="210" t="s">
        <v>122</v>
      </c>
      <c r="H102" s="211">
        <v>1250</v>
      </c>
      <c r="I102" s="212"/>
      <c r="J102" s="213">
        <f>ROUND(I102*H102,2)</f>
        <v>0</v>
      </c>
      <c r="K102" s="209" t="s">
        <v>123</v>
      </c>
      <c r="L102" s="214"/>
      <c r="M102" s="215" t="s">
        <v>1</v>
      </c>
      <c r="N102" s="216" t="s">
        <v>39</v>
      </c>
      <c r="O102" s="78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AR102" s="16" t="s">
        <v>124</v>
      </c>
      <c r="AT102" s="16" t="s">
        <v>119</v>
      </c>
      <c r="AU102" s="16" t="s">
        <v>76</v>
      </c>
      <c r="AY102" s="16" t="s">
        <v>118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6" t="s">
        <v>76</v>
      </c>
      <c r="BK102" s="219">
        <f>ROUND(I102*H102,2)</f>
        <v>0</v>
      </c>
      <c r="BL102" s="16" t="s">
        <v>117</v>
      </c>
      <c r="BM102" s="16" t="s">
        <v>202</v>
      </c>
    </row>
    <row r="103" s="1" customFormat="1" ht="22.5" customHeight="1">
      <c r="B103" s="37"/>
      <c r="C103" s="207" t="s">
        <v>203</v>
      </c>
      <c r="D103" s="207" t="s">
        <v>119</v>
      </c>
      <c r="E103" s="208" t="s">
        <v>204</v>
      </c>
      <c r="F103" s="209" t="s">
        <v>205</v>
      </c>
      <c r="G103" s="210" t="s">
        <v>122</v>
      </c>
      <c r="H103" s="211">
        <v>42</v>
      </c>
      <c r="I103" s="212"/>
      <c r="J103" s="213">
        <f>ROUND(I103*H103,2)</f>
        <v>0</v>
      </c>
      <c r="K103" s="209" t="s">
        <v>123</v>
      </c>
      <c r="L103" s="214"/>
      <c r="M103" s="215" t="s">
        <v>1</v>
      </c>
      <c r="N103" s="216" t="s">
        <v>39</v>
      </c>
      <c r="O103" s="7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AR103" s="16" t="s">
        <v>124</v>
      </c>
      <c r="AT103" s="16" t="s">
        <v>119</v>
      </c>
      <c r="AU103" s="16" t="s">
        <v>76</v>
      </c>
      <c r="AY103" s="16" t="s">
        <v>118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6" t="s">
        <v>76</v>
      </c>
      <c r="BK103" s="219">
        <f>ROUND(I103*H103,2)</f>
        <v>0</v>
      </c>
      <c r="BL103" s="16" t="s">
        <v>117</v>
      </c>
      <c r="BM103" s="16" t="s">
        <v>206</v>
      </c>
    </row>
    <row r="104" s="1" customFormat="1" ht="22.5" customHeight="1">
      <c r="B104" s="37"/>
      <c r="C104" s="207" t="s">
        <v>207</v>
      </c>
      <c r="D104" s="207" t="s">
        <v>119</v>
      </c>
      <c r="E104" s="208" t="s">
        <v>208</v>
      </c>
      <c r="F104" s="209" t="s">
        <v>209</v>
      </c>
      <c r="G104" s="210" t="s">
        <v>122</v>
      </c>
      <c r="H104" s="211">
        <v>64</v>
      </c>
      <c r="I104" s="212"/>
      <c r="J104" s="213">
        <f>ROUND(I104*H104,2)</f>
        <v>0</v>
      </c>
      <c r="K104" s="209" t="s">
        <v>123</v>
      </c>
      <c r="L104" s="214"/>
      <c r="M104" s="215" t="s">
        <v>1</v>
      </c>
      <c r="N104" s="216" t="s">
        <v>39</v>
      </c>
      <c r="O104" s="78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AR104" s="16" t="s">
        <v>124</v>
      </c>
      <c r="AT104" s="16" t="s">
        <v>119</v>
      </c>
      <c r="AU104" s="16" t="s">
        <v>76</v>
      </c>
      <c r="AY104" s="16" t="s">
        <v>118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6" t="s">
        <v>76</v>
      </c>
      <c r="BK104" s="219">
        <f>ROUND(I104*H104,2)</f>
        <v>0</v>
      </c>
      <c r="BL104" s="16" t="s">
        <v>117</v>
      </c>
      <c r="BM104" s="16" t="s">
        <v>210</v>
      </c>
    </row>
    <row r="105" s="1" customFormat="1" ht="22.5" customHeight="1">
      <c r="B105" s="37"/>
      <c r="C105" s="207" t="s">
        <v>211</v>
      </c>
      <c r="D105" s="207" t="s">
        <v>119</v>
      </c>
      <c r="E105" s="208" t="s">
        <v>212</v>
      </c>
      <c r="F105" s="209" t="s">
        <v>213</v>
      </c>
      <c r="G105" s="210" t="s">
        <v>122</v>
      </c>
      <c r="H105" s="211">
        <v>8</v>
      </c>
      <c r="I105" s="212"/>
      <c r="J105" s="213">
        <f>ROUND(I105*H105,2)</f>
        <v>0</v>
      </c>
      <c r="K105" s="209" t="s">
        <v>123</v>
      </c>
      <c r="L105" s="214"/>
      <c r="M105" s="215" t="s">
        <v>1</v>
      </c>
      <c r="N105" s="216" t="s">
        <v>39</v>
      </c>
      <c r="O105" s="78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AR105" s="16" t="s">
        <v>124</v>
      </c>
      <c r="AT105" s="16" t="s">
        <v>119</v>
      </c>
      <c r="AU105" s="16" t="s">
        <v>76</v>
      </c>
      <c r="AY105" s="16" t="s">
        <v>118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6" t="s">
        <v>76</v>
      </c>
      <c r="BK105" s="219">
        <f>ROUND(I105*H105,2)</f>
        <v>0</v>
      </c>
      <c r="BL105" s="16" t="s">
        <v>117</v>
      </c>
      <c r="BM105" s="16" t="s">
        <v>214</v>
      </c>
    </row>
    <row r="106" s="1" customFormat="1" ht="22.5" customHeight="1">
      <c r="B106" s="37"/>
      <c r="C106" s="207" t="s">
        <v>215</v>
      </c>
      <c r="D106" s="207" t="s">
        <v>119</v>
      </c>
      <c r="E106" s="208" t="s">
        <v>216</v>
      </c>
      <c r="F106" s="209" t="s">
        <v>217</v>
      </c>
      <c r="G106" s="210" t="s">
        <v>122</v>
      </c>
      <c r="H106" s="211">
        <v>16</v>
      </c>
      <c r="I106" s="212"/>
      <c r="J106" s="213">
        <f>ROUND(I106*H106,2)</f>
        <v>0</v>
      </c>
      <c r="K106" s="209" t="s">
        <v>123</v>
      </c>
      <c r="L106" s="214"/>
      <c r="M106" s="215" t="s">
        <v>1</v>
      </c>
      <c r="N106" s="216" t="s">
        <v>39</v>
      </c>
      <c r="O106" s="7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AR106" s="16" t="s">
        <v>124</v>
      </c>
      <c r="AT106" s="16" t="s">
        <v>119</v>
      </c>
      <c r="AU106" s="16" t="s">
        <v>76</v>
      </c>
      <c r="AY106" s="16" t="s">
        <v>118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6" t="s">
        <v>76</v>
      </c>
      <c r="BK106" s="219">
        <f>ROUND(I106*H106,2)</f>
        <v>0</v>
      </c>
      <c r="BL106" s="16" t="s">
        <v>117</v>
      </c>
      <c r="BM106" s="16" t="s">
        <v>218</v>
      </c>
    </row>
    <row r="107" s="1" customFormat="1" ht="22.5" customHeight="1">
      <c r="B107" s="37"/>
      <c r="C107" s="207" t="s">
        <v>219</v>
      </c>
      <c r="D107" s="207" t="s">
        <v>119</v>
      </c>
      <c r="E107" s="208" t="s">
        <v>220</v>
      </c>
      <c r="F107" s="209" t="s">
        <v>221</v>
      </c>
      <c r="G107" s="210" t="s">
        <v>122</v>
      </c>
      <c r="H107" s="211">
        <v>16</v>
      </c>
      <c r="I107" s="212"/>
      <c r="J107" s="213">
        <f>ROUND(I107*H107,2)</f>
        <v>0</v>
      </c>
      <c r="K107" s="209" t="s">
        <v>123</v>
      </c>
      <c r="L107" s="214"/>
      <c r="M107" s="215" t="s">
        <v>1</v>
      </c>
      <c r="N107" s="216" t="s">
        <v>39</v>
      </c>
      <c r="O107" s="78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AR107" s="16" t="s">
        <v>124</v>
      </c>
      <c r="AT107" s="16" t="s">
        <v>119</v>
      </c>
      <c r="AU107" s="16" t="s">
        <v>76</v>
      </c>
      <c r="AY107" s="16" t="s">
        <v>118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6" t="s">
        <v>76</v>
      </c>
      <c r="BK107" s="219">
        <f>ROUND(I107*H107,2)</f>
        <v>0</v>
      </c>
      <c r="BL107" s="16" t="s">
        <v>117</v>
      </c>
      <c r="BM107" s="16" t="s">
        <v>222</v>
      </c>
    </row>
    <row r="108" s="1" customFormat="1" ht="22.5" customHeight="1">
      <c r="B108" s="37"/>
      <c r="C108" s="207" t="s">
        <v>223</v>
      </c>
      <c r="D108" s="207" t="s">
        <v>119</v>
      </c>
      <c r="E108" s="208" t="s">
        <v>224</v>
      </c>
      <c r="F108" s="209" t="s">
        <v>225</v>
      </c>
      <c r="G108" s="210" t="s">
        <v>122</v>
      </c>
      <c r="H108" s="211">
        <v>12</v>
      </c>
      <c r="I108" s="212"/>
      <c r="J108" s="213">
        <f>ROUND(I108*H108,2)</f>
        <v>0</v>
      </c>
      <c r="K108" s="209" t="s">
        <v>123</v>
      </c>
      <c r="L108" s="214"/>
      <c r="M108" s="215" t="s">
        <v>1</v>
      </c>
      <c r="N108" s="216" t="s">
        <v>39</v>
      </c>
      <c r="O108" s="78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AR108" s="16" t="s">
        <v>124</v>
      </c>
      <c r="AT108" s="16" t="s">
        <v>119</v>
      </c>
      <c r="AU108" s="16" t="s">
        <v>76</v>
      </c>
      <c r="AY108" s="16" t="s">
        <v>118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6" t="s">
        <v>76</v>
      </c>
      <c r="BK108" s="219">
        <f>ROUND(I108*H108,2)</f>
        <v>0</v>
      </c>
      <c r="BL108" s="16" t="s">
        <v>117</v>
      </c>
      <c r="BM108" s="16" t="s">
        <v>226</v>
      </c>
    </row>
    <row r="109" s="1" customFormat="1" ht="22.5" customHeight="1">
      <c r="B109" s="37"/>
      <c r="C109" s="207" t="s">
        <v>227</v>
      </c>
      <c r="D109" s="207" t="s">
        <v>119</v>
      </c>
      <c r="E109" s="208" t="s">
        <v>228</v>
      </c>
      <c r="F109" s="209" t="s">
        <v>229</v>
      </c>
      <c r="G109" s="210" t="s">
        <v>122</v>
      </c>
      <c r="H109" s="211">
        <v>12</v>
      </c>
      <c r="I109" s="212"/>
      <c r="J109" s="213">
        <f>ROUND(I109*H109,2)</f>
        <v>0</v>
      </c>
      <c r="K109" s="209" t="s">
        <v>123</v>
      </c>
      <c r="L109" s="214"/>
      <c r="M109" s="215" t="s">
        <v>1</v>
      </c>
      <c r="N109" s="216" t="s">
        <v>39</v>
      </c>
      <c r="O109" s="78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AR109" s="16" t="s">
        <v>124</v>
      </c>
      <c r="AT109" s="16" t="s">
        <v>119</v>
      </c>
      <c r="AU109" s="16" t="s">
        <v>76</v>
      </c>
      <c r="AY109" s="16" t="s">
        <v>118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6" t="s">
        <v>76</v>
      </c>
      <c r="BK109" s="219">
        <f>ROUND(I109*H109,2)</f>
        <v>0</v>
      </c>
      <c r="BL109" s="16" t="s">
        <v>117</v>
      </c>
      <c r="BM109" s="16" t="s">
        <v>230</v>
      </c>
    </row>
    <row r="110" s="1" customFormat="1" ht="22.5" customHeight="1">
      <c r="B110" s="37"/>
      <c r="C110" s="207" t="s">
        <v>231</v>
      </c>
      <c r="D110" s="207" t="s">
        <v>119</v>
      </c>
      <c r="E110" s="208" t="s">
        <v>232</v>
      </c>
      <c r="F110" s="209" t="s">
        <v>233</v>
      </c>
      <c r="G110" s="210" t="s">
        <v>122</v>
      </c>
      <c r="H110" s="211">
        <v>2</v>
      </c>
      <c r="I110" s="212"/>
      <c r="J110" s="213">
        <f>ROUND(I110*H110,2)</f>
        <v>0</v>
      </c>
      <c r="K110" s="209" t="s">
        <v>123</v>
      </c>
      <c r="L110" s="214"/>
      <c r="M110" s="215" t="s">
        <v>1</v>
      </c>
      <c r="N110" s="216" t="s">
        <v>39</v>
      </c>
      <c r="O110" s="78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AR110" s="16" t="s">
        <v>124</v>
      </c>
      <c r="AT110" s="16" t="s">
        <v>119</v>
      </c>
      <c r="AU110" s="16" t="s">
        <v>76</v>
      </c>
      <c r="AY110" s="16" t="s">
        <v>118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6" t="s">
        <v>76</v>
      </c>
      <c r="BK110" s="219">
        <f>ROUND(I110*H110,2)</f>
        <v>0</v>
      </c>
      <c r="BL110" s="16" t="s">
        <v>117</v>
      </c>
      <c r="BM110" s="16" t="s">
        <v>234</v>
      </c>
    </row>
    <row r="111" s="1" customFormat="1" ht="22.5" customHeight="1">
      <c r="B111" s="37"/>
      <c r="C111" s="207" t="s">
        <v>235</v>
      </c>
      <c r="D111" s="207" t="s">
        <v>119</v>
      </c>
      <c r="E111" s="208" t="s">
        <v>236</v>
      </c>
      <c r="F111" s="209" t="s">
        <v>237</v>
      </c>
      <c r="G111" s="210" t="s">
        <v>122</v>
      </c>
      <c r="H111" s="211">
        <v>68</v>
      </c>
      <c r="I111" s="212"/>
      <c r="J111" s="213">
        <f>ROUND(I111*H111,2)</f>
        <v>0</v>
      </c>
      <c r="K111" s="209" t="s">
        <v>123</v>
      </c>
      <c r="L111" s="214"/>
      <c r="M111" s="215" t="s">
        <v>1</v>
      </c>
      <c r="N111" s="216" t="s">
        <v>39</v>
      </c>
      <c r="O111" s="78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AR111" s="16" t="s">
        <v>124</v>
      </c>
      <c r="AT111" s="16" t="s">
        <v>119</v>
      </c>
      <c r="AU111" s="16" t="s">
        <v>76</v>
      </c>
      <c r="AY111" s="16" t="s">
        <v>118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6" t="s">
        <v>76</v>
      </c>
      <c r="BK111" s="219">
        <f>ROUND(I111*H111,2)</f>
        <v>0</v>
      </c>
      <c r="BL111" s="16" t="s">
        <v>117</v>
      </c>
      <c r="BM111" s="16" t="s">
        <v>238</v>
      </c>
    </row>
    <row r="112" s="1" customFormat="1" ht="22.5" customHeight="1">
      <c r="B112" s="37"/>
      <c r="C112" s="207" t="s">
        <v>239</v>
      </c>
      <c r="D112" s="207" t="s">
        <v>119</v>
      </c>
      <c r="E112" s="208" t="s">
        <v>240</v>
      </c>
      <c r="F112" s="209" t="s">
        <v>241</v>
      </c>
      <c r="G112" s="210" t="s">
        <v>171</v>
      </c>
      <c r="H112" s="211">
        <v>160</v>
      </c>
      <c r="I112" s="212"/>
      <c r="J112" s="213">
        <f>ROUND(I112*H112,2)</f>
        <v>0</v>
      </c>
      <c r="K112" s="209" t="s">
        <v>123</v>
      </c>
      <c r="L112" s="214"/>
      <c r="M112" s="215" t="s">
        <v>1</v>
      </c>
      <c r="N112" s="216" t="s">
        <v>39</v>
      </c>
      <c r="O112" s="7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AR112" s="16" t="s">
        <v>124</v>
      </c>
      <c r="AT112" s="16" t="s">
        <v>119</v>
      </c>
      <c r="AU112" s="16" t="s">
        <v>76</v>
      </c>
      <c r="AY112" s="16" t="s">
        <v>118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6" t="s">
        <v>76</v>
      </c>
      <c r="BK112" s="219">
        <f>ROUND(I112*H112,2)</f>
        <v>0</v>
      </c>
      <c r="BL112" s="16" t="s">
        <v>117</v>
      </c>
      <c r="BM112" s="16" t="s">
        <v>242</v>
      </c>
    </row>
    <row r="113" s="1" customFormat="1" ht="22.5" customHeight="1">
      <c r="B113" s="37"/>
      <c r="C113" s="207" t="s">
        <v>243</v>
      </c>
      <c r="D113" s="207" t="s">
        <v>119</v>
      </c>
      <c r="E113" s="208" t="s">
        <v>244</v>
      </c>
      <c r="F113" s="209" t="s">
        <v>245</v>
      </c>
      <c r="G113" s="210" t="s">
        <v>171</v>
      </c>
      <c r="H113" s="211">
        <v>4100</v>
      </c>
      <c r="I113" s="212"/>
      <c r="J113" s="213">
        <f>ROUND(I113*H113,2)</f>
        <v>0</v>
      </c>
      <c r="K113" s="209" t="s">
        <v>123</v>
      </c>
      <c r="L113" s="214"/>
      <c r="M113" s="215" t="s">
        <v>1</v>
      </c>
      <c r="N113" s="216" t="s">
        <v>39</v>
      </c>
      <c r="O113" s="78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AR113" s="16" t="s">
        <v>124</v>
      </c>
      <c r="AT113" s="16" t="s">
        <v>119</v>
      </c>
      <c r="AU113" s="16" t="s">
        <v>76</v>
      </c>
      <c r="AY113" s="16" t="s">
        <v>118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6" t="s">
        <v>76</v>
      </c>
      <c r="BK113" s="219">
        <f>ROUND(I113*H113,2)</f>
        <v>0</v>
      </c>
      <c r="BL113" s="16" t="s">
        <v>117</v>
      </c>
      <c r="BM113" s="16" t="s">
        <v>246</v>
      </c>
    </row>
    <row r="114" s="1" customFormat="1" ht="22.5" customHeight="1">
      <c r="B114" s="37"/>
      <c r="C114" s="207" t="s">
        <v>247</v>
      </c>
      <c r="D114" s="207" t="s">
        <v>119</v>
      </c>
      <c r="E114" s="208" t="s">
        <v>248</v>
      </c>
      <c r="F114" s="209" t="s">
        <v>249</v>
      </c>
      <c r="G114" s="210" t="s">
        <v>122</v>
      </c>
      <c r="H114" s="211">
        <v>36</v>
      </c>
      <c r="I114" s="212"/>
      <c r="J114" s="213">
        <f>ROUND(I114*H114,2)</f>
        <v>0</v>
      </c>
      <c r="K114" s="209" t="s">
        <v>123</v>
      </c>
      <c r="L114" s="214"/>
      <c r="M114" s="215" t="s">
        <v>1</v>
      </c>
      <c r="N114" s="216" t="s">
        <v>39</v>
      </c>
      <c r="O114" s="7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AR114" s="16" t="s">
        <v>124</v>
      </c>
      <c r="AT114" s="16" t="s">
        <v>119</v>
      </c>
      <c r="AU114" s="16" t="s">
        <v>76</v>
      </c>
      <c r="AY114" s="16" t="s">
        <v>118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6" t="s">
        <v>76</v>
      </c>
      <c r="BK114" s="219">
        <f>ROUND(I114*H114,2)</f>
        <v>0</v>
      </c>
      <c r="BL114" s="16" t="s">
        <v>117</v>
      </c>
      <c r="BM114" s="16" t="s">
        <v>250</v>
      </c>
    </row>
    <row r="115" s="1" customFormat="1" ht="22.5" customHeight="1">
      <c r="B115" s="37"/>
      <c r="C115" s="207" t="s">
        <v>251</v>
      </c>
      <c r="D115" s="207" t="s">
        <v>119</v>
      </c>
      <c r="E115" s="208" t="s">
        <v>252</v>
      </c>
      <c r="F115" s="209" t="s">
        <v>253</v>
      </c>
      <c r="G115" s="210" t="s">
        <v>122</v>
      </c>
      <c r="H115" s="211">
        <v>8</v>
      </c>
      <c r="I115" s="212"/>
      <c r="J115" s="213">
        <f>ROUND(I115*H115,2)</f>
        <v>0</v>
      </c>
      <c r="K115" s="209" t="s">
        <v>123</v>
      </c>
      <c r="L115" s="214"/>
      <c r="M115" s="215" t="s">
        <v>1</v>
      </c>
      <c r="N115" s="216" t="s">
        <v>39</v>
      </c>
      <c r="O115" s="78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AR115" s="16" t="s">
        <v>124</v>
      </c>
      <c r="AT115" s="16" t="s">
        <v>119</v>
      </c>
      <c r="AU115" s="16" t="s">
        <v>76</v>
      </c>
      <c r="AY115" s="16" t="s">
        <v>118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6" t="s">
        <v>76</v>
      </c>
      <c r="BK115" s="219">
        <f>ROUND(I115*H115,2)</f>
        <v>0</v>
      </c>
      <c r="BL115" s="16" t="s">
        <v>117</v>
      </c>
      <c r="BM115" s="16" t="s">
        <v>254</v>
      </c>
    </row>
    <row r="116" s="1" customFormat="1" ht="22.5" customHeight="1">
      <c r="B116" s="37"/>
      <c r="C116" s="207" t="s">
        <v>255</v>
      </c>
      <c r="D116" s="207" t="s">
        <v>119</v>
      </c>
      <c r="E116" s="208" t="s">
        <v>256</v>
      </c>
      <c r="F116" s="209" t="s">
        <v>257</v>
      </c>
      <c r="G116" s="210" t="s">
        <v>122</v>
      </c>
      <c r="H116" s="211">
        <v>2</v>
      </c>
      <c r="I116" s="212"/>
      <c r="J116" s="213">
        <f>ROUND(I116*H116,2)</f>
        <v>0</v>
      </c>
      <c r="K116" s="209" t="s">
        <v>123</v>
      </c>
      <c r="L116" s="214"/>
      <c r="M116" s="215" t="s">
        <v>1</v>
      </c>
      <c r="N116" s="216" t="s">
        <v>39</v>
      </c>
      <c r="O116" s="78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AR116" s="16" t="s">
        <v>124</v>
      </c>
      <c r="AT116" s="16" t="s">
        <v>119</v>
      </c>
      <c r="AU116" s="16" t="s">
        <v>76</v>
      </c>
      <c r="AY116" s="16" t="s">
        <v>118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6" t="s">
        <v>76</v>
      </c>
      <c r="BK116" s="219">
        <f>ROUND(I116*H116,2)</f>
        <v>0</v>
      </c>
      <c r="BL116" s="16" t="s">
        <v>117</v>
      </c>
      <c r="BM116" s="16" t="s">
        <v>258</v>
      </c>
    </row>
    <row r="117" s="1" customFormat="1" ht="22.5" customHeight="1">
      <c r="B117" s="37"/>
      <c r="C117" s="207" t="s">
        <v>259</v>
      </c>
      <c r="D117" s="207" t="s">
        <v>119</v>
      </c>
      <c r="E117" s="208" t="s">
        <v>260</v>
      </c>
      <c r="F117" s="209" t="s">
        <v>261</v>
      </c>
      <c r="G117" s="210" t="s">
        <v>171</v>
      </c>
      <c r="H117" s="211">
        <v>400</v>
      </c>
      <c r="I117" s="212"/>
      <c r="J117" s="213">
        <f>ROUND(I117*H117,2)</f>
        <v>0</v>
      </c>
      <c r="K117" s="209" t="s">
        <v>123</v>
      </c>
      <c r="L117" s="214"/>
      <c r="M117" s="215" t="s">
        <v>1</v>
      </c>
      <c r="N117" s="216" t="s">
        <v>39</v>
      </c>
      <c r="O117" s="78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AR117" s="16" t="s">
        <v>124</v>
      </c>
      <c r="AT117" s="16" t="s">
        <v>119</v>
      </c>
      <c r="AU117" s="16" t="s">
        <v>76</v>
      </c>
      <c r="AY117" s="16" t="s">
        <v>118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6" t="s">
        <v>76</v>
      </c>
      <c r="BK117" s="219">
        <f>ROUND(I117*H117,2)</f>
        <v>0</v>
      </c>
      <c r="BL117" s="16" t="s">
        <v>117</v>
      </c>
      <c r="BM117" s="16" t="s">
        <v>262</v>
      </c>
    </row>
    <row r="118" s="1" customFormat="1" ht="22.5" customHeight="1">
      <c r="B118" s="37"/>
      <c r="C118" s="207" t="s">
        <v>263</v>
      </c>
      <c r="D118" s="207" t="s">
        <v>119</v>
      </c>
      <c r="E118" s="208" t="s">
        <v>264</v>
      </c>
      <c r="F118" s="209" t="s">
        <v>265</v>
      </c>
      <c r="G118" s="210" t="s">
        <v>171</v>
      </c>
      <c r="H118" s="211">
        <v>8800</v>
      </c>
      <c r="I118" s="212"/>
      <c r="J118" s="213">
        <f>ROUND(I118*H118,2)</f>
        <v>0</v>
      </c>
      <c r="K118" s="209" t="s">
        <v>123</v>
      </c>
      <c r="L118" s="214"/>
      <c r="M118" s="215" t="s">
        <v>1</v>
      </c>
      <c r="N118" s="216" t="s">
        <v>39</v>
      </c>
      <c r="O118" s="7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AR118" s="16" t="s">
        <v>124</v>
      </c>
      <c r="AT118" s="16" t="s">
        <v>119</v>
      </c>
      <c r="AU118" s="16" t="s">
        <v>76</v>
      </c>
      <c r="AY118" s="16" t="s">
        <v>118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6" t="s">
        <v>76</v>
      </c>
      <c r="BK118" s="219">
        <f>ROUND(I118*H118,2)</f>
        <v>0</v>
      </c>
      <c r="BL118" s="16" t="s">
        <v>117</v>
      </c>
      <c r="BM118" s="16" t="s">
        <v>266</v>
      </c>
    </row>
    <row r="119" s="1" customFormat="1" ht="22.5" customHeight="1">
      <c r="B119" s="37"/>
      <c r="C119" s="207" t="s">
        <v>267</v>
      </c>
      <c r="D119" s="207" t="s">
        <v>119</v>
      </c>
      <c r="E119" s="208" t="s">
        <v>268</v>
      </c>
      <c r="F119" s="209" t="s">
        <v>269</v>
      </c>
      <c r="G119" s="210" t="s">
        <v>122</v>
      </c>
      <c r="H119" s="211">
        <v>8</v>
      </c>
      <c r="I119" s="212"/>
      <c r="J119" s="213">
        <f>ROUND(I119*H119,2)</f>
        <v>0</v>
      </c>
      <c r="K119" s="209" t="s">
        <v>123</v>
      </c>
      <c r="L119" s="214"/>
      <c r="M119" s="215" t="s">
        <v>1</v>
      </c>
      <c r="N119" s="216" t="s">
        <v>39</v>
      </c>
      <c r="O119" s="7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AR119" s="16" t="s">
        <v>124</v>
      </c>
      <c r="AT119" s="16" t="s">
        <v>119</v>
      </c>
      <c r="AU119" s="16" t="s">
        <v>76</v>
      </c>
      <c r="AY119" s="16" t="s">
        <v>118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6" t="s">
        <v>76</v>
      </c>
      <c r="BK119" s="219">
        <f>ROUND(I119*H119,2)</f>
        <v>0</v>
      </c>
      <c r="BL119" s="16" t="s">
        <v>117</v>
      </c>
      <c r="BM119" s="16" t="s">
        <v>270</v>
      </c>
    </row>
    <row r="120" s="1" customFormat="1" ht="22.5" customHeight="1">
      <c r="B120" s="37"/>
      <c r="C120" s="207" t="s">
        <v>271</v>
      </c>
      <c r="D120" s="207" t="s">
        <v>119</v>
      </c>
      <c r="E120" s="208" t="s">
        <v>272</v>
      </c>
      <c r="F120" s="209" t="s">
        <v>273</v>
      </c>
      <c r="G120" s="210" t="s">
        <v>122</v>
      </c>
      <c r="H120" s="211">
        <v>16</v>
      </c>
      <c r="I120" s="212"/>
      <c r="J120" s="213">
        <f>ROUND(I120*H120,2)</f>
        <v>0</v>
      </c>
      <c r="K120" s="209" t="s">
        <v>123</v>
      </c>
      <c r="L120" s="214"/>
      <c r="M120" s="215" t="s">
        <v>1</v>
      </c>
      <c r="N120" s="216" t="s">
        <v>39</v>
      </c>
      <c r="O120" s="7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AR120" s="16" t="s">
        <v>124</v>
      </c>
      <c r="AT120" s="16" t="s">
        <v>119</v>
      </c>
      <c r="AU120" s="16" t="s">
        <v>76</v>
      </c>
      <c r="AY120" s="16" t="s">
        <v>118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6" t="s">
        <v>76</v>
      </c>
      <c r="BK120" s="219">
        <f>ROUND(I120*H120,2)</f>
        <v>0</v>
      </c>
      <c r="BL120" s="16" t="s">
        <v>117</v>
      </c>
      <c r="BM120" s="16" t="s">
        <v>274</v>
      </c>
    </row>
    <row r="121" s="1" customFormat="1" ht="22.5" customHeight="1">
      <c r="B121" s="37"/>
      <c r="C121" s="207" t="s">
        <v>275</v>
      </c>
      <c r="D121" s="207" t="s">
        <v>119</v>
      </c>
      <c r="E121" s="208" t="s">
        <v>276</v>
      </c>
      <c r="F121" s="209" t="s">
        <v>277</v>
      </c>
      <c r="G121" s="210" t="s">
        <v>122</v>
      </c>
      <c r="H121" s="211">
        <v>67</v>
      </c>
      <c r="I121" s="212"/>
      <c r="J121" s="213">
        <f>ROUND(I121*H121,2)</f>
        <v>0</v>
      </c>
      <c r="K121" s="209" t="s">
        <v>123</v>
      </c>
      <c r="L121" s="214"/>
      <c r="M121" s="215" t="s">
        <v>1</v>
      </c>
      <c r="N121" s="216" t="s">
        <v>39</v>
      </c>
      <c r="O121" s="7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AR121" s="16" t="s">
        <v>124</v>
      </c>
      <c r="AT121" s="16" t="s">
        <v>119</v>
      </c>
      <c r="AU121" s="16" t="s">
        <v>76</v>
      </c>
      <c r="AY121" s="16" t="s">
        <v>118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6" t="s">
        <v>76</v>
      </c>
      <c r="BK121" s="219">
        <f>ROUND(I121*H121,2)</f>
        <v>0</v>
      </c>
      <c r="BL121" s="16" t="s">
        <v>117</v>
      </c>
      <c r="BM121" s="16" t="s">
        <v>278</v>
      </c>
    </row>
    <row r="122" s="1" customFormat="1" ht="22.5" customHeight="1">
      <c r="B122" s="37"/>
      <c r="C122" s="207" t="s">
        <v>279</v>
      </c>
      <c r="D122" s="207" t="s">
        <v>119</v>
      </c>
      <c r="E122" s="208" t="s">
        <v>280</v>
      </c>
      <c r="F122" s="209" t="s">
        <v>281</v>
      </c>
      <c r="G122" s="210" t="s">
        <v>122</v>
      </c>
      <c r="H122" s="211">
        <v>65</v>
      </c>
      <c r="I122" s="212"/>
      <c r="J122" s="213">
        <f>ROUND(I122*H122,2)</f>
        <v>0</v>
      </c>
      <c r="K122" s="209" t="s">
        <v>123</v>
      </c>
      <c r="L122" s="214"/>
      <c r="M122" s="215" t="s">
        <v>1</v>
      </c>
      <c r="N122" s="216" t="s">
        <v>39</v>
      </c>
      <c r="O122" s="7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AR122" s="16" t="s">
        <v>124</v>
      </c>
      <c r="AT122" s="16" t="s">
        <v>119</v>
      </c>
      <c r="AU122" s="16" t="s">
        <v>76</v>
      </c>
      <c r="AY122" s="16" t="s">
        <v>118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6" t="s">
        <v>76</v>
      </c>
      <c r="BK122" s="219">
        <f>ROUND(I122*H122,2)</f>
        <v>0</v>
      </c>
      <c r="BL122" s="16" t="s">
        <v>117</v>
      </c>
      <c r="BM122" s="16" t="s">
        <v>282</v>
      </c>
    </row>
    <row r="123" s="1" customFormat="1" ht="22.5" customHeight="1">
      <c r="B123" s="37"/>
      <c r="C123" s="207" t="s">
        <v>283</v>
      </c>
      <c r="D123" s="207" t="s">
        <v>119</v>
      </c>
      <c r="E123" s="208" t="s">
        <v>284</v>
      </c>
      <c r="F123" s="209" t="s">
        <v>285</v>
      </c>
      <c r="G123" s="210" t="s">
        <v>122</v>
      </c>
      <c r="H123" s="211">
        <v>8</v>
      </c>
      <c r="I123" s="212"/>
      <c r="J123" s="213">
        <f>ROUND(I123*H123,2)</f>
        <v>0</v>
      </c>
      <c r="K123" s="209" t="s">
        <v>123</v>
      </c>
      <c r="L123" s="214"/>
      <c r="M123" s="215" t="s">
        <v>1</v>
      </c>
      <c r="N123" s="216" t="s">
        <v>39</v>
      </c>
      <c r="O123" s="7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AR123" s="16" t="s">
        <v>124</v>
      </c>
      <c r="AT123" s="16" t="s">
        <v>119</v>
      </c>
      <c r="AU123" s="16" t="s">
        <v>76</v>
      </c>
      <c r="AY123" s="16" t="s">
        <v>118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6" t="s">
        <v>76</v>
      </c>
      <c r="BK123" s="219">
        <f>ROUND(I123*H123,2)</f>
        <v>0</v>
      </c>
      <c r="BL123" s="16" t="s">
        <v>117</v>
      </c>
      <c r="BM123" s="16" t="s">
        <v>286</v>
      </c>
    </row>
    <row r="124" s="1" customFormat="1" ht="22.5" customHeight="1">
      <c r="B124" s="37"/>
      <c r="C124" s="207" t="s">
        <v>287</v>
      </c>
      <c r="D124" s="207" t="s">
        <v>119</v>
      </c>
      <c r="E124" s="208" t="s">
        <v>288</v>
      </c>
      <c r="F124" s="209" t="s">
        <v>289</v>
      </c>
      <c r="G124" s="210" t="s">
        <v>122</v>
      </c>
      <c r="H124" s="211">
        <v>67</v>
      </c>
      <c r="I124" s="212"/>
      <c r="J124" s="213">
        <f>ROUND(I124*H124,2)</f>
        <v>0</v>
      </c>
      <c r="K124" s="209" t="s">
        <v>123</v>
      </c>
      <c r="L124" s="214"/>
      <c r="M124" s="215" t="s">
        <v>1</v>
      </c>
      <c r="N124" s="216" t="s">
        <v>39</v>
      </c>
      <c r="O124" s="7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AR124" s="16" t="s">
        <v>124</v>
      </c>
      <c r="AT124" s="16" t="s">
        <v>119</v>
      </c>
      <c r="AU124" s="16" t="s">
        <v>76</v>
      </c>
      <c r="AY124" s="16" t="s">
        <v>118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6" t="s">
        <v>76</v>
      </c>
      <c r="BK124" s="219">
        <f>ROUND(I124*H124,2)</f>
        <v>0</v>
      </c>
      <c r="BL124" s="16" t="s">
        <v>117</v>
      </c>
      <c r="BM124" s="16" t="s">
        <v>290</v>
      </c>
    </row>
    <row r="125" s="1" customFormat="1" ht="22.5" customHeight="1">
      <c r="B125" s="37"/>
      <c r="C125" s="207" t="s">
        <v>291</v>
      </c>
      <c r="D125" s="207" t="s">
        <v>119</v>
      </c>
      <c r="E125" s="208" t="s">
        <v>292</v>
      </c>
      <c r="F125" s="209" t="s">
        <v>293</v>
      </c>
      <c r="G125" s="210" t="s">
        <v>122</v>
      </c>
      <c r="H125" s="211">
        <v>65</v>
      </c>
      <c r="I125" s="212"/>
      <c r="J125" s="213">
        <f>ROUND(I125*H125,2)</f>
        <v>0</v>
      </c>
      <c r="K125" s="209" t="s">
        <v>123</v>
      </c>
      <c r="L125" s="214"/>
      <c r="M125" s="215" t="s">
        <v>1</v>
      </c>
      <c r="N125" s="216" t="s">
        <v>39</v>
      </c>
      <c r="O125" s="7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AR125" s="16" t="s">
        <v>124</v>
      </c>
      <c r="AT125" s="16" t="s">
        <v>119</v>
      </c>
      <c r="AU125" s="16" t="s">
        <v>76</v>
      </c>
      <c r="AY125" s="16" t="s">
        <v>118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6" t="s">
        <v>76</v>
      </c>
      <c r="BK125" s="219">
        <f>ROUND(I125*H125,2)</f>
        <v>0</v>
      </c>
      <c r="BL125" s="16" t="s">
        <v>117</v>
      </c>
      <c r="BM125" s="16" t="s">
        <v>294</v>
      </c>
    </row>
    <row r="126" s="1" customFormat="1" ht="22.5" customHeight="1">
      <c r="B126" s="37"/>
      <c r="C126" s="207" t="s">
        <v>295</v>
      </c>
      <c r="D126" s="207" t="s">
        <v>119</v>
      </c>
      <c r="E126" s="208" t="s">
        <v>296</v>
      </c>
      <c r="F126" s="209" t="s">
        <v>297</v>
      </c>
      <c r="G126" s="210" t="s">
        <v>122</v>
      </c>
      <c r="H126" s="211">
        <v>48</v>
      </c>
      <c r="I126" s="212"/>
      <c r="J126" s="213">
        <f>ROUND(I126*H126,2)</f>
        <v>0</v>
      </c>
      <c r="K126" s="209" t="s">
        <v>123</v>
      </c>
      <c r="L126" s="214"/>
      <c r="M126" s="215" t="s">
        <v>1</v>
      </c>
      <c r="N126" s="216" t="s">
        <v>39</v>
      </c>
      <c r="O126" s="78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AR126" s="16" t="s">
        <v>124</v>
      </c>
      <c r="AT126" s="16" t="s">
        <v>119</v>
      </c>
      <c r="AU126" s="16" t="s">
        <v>76</v>
      </c>
      <c r="AY126" s="16" t="s">
        <v>118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6" t="s">
        <v>76</v>
      </c>
      <c r="BK126" s="219">
        <f>ROUND(I126*H126,2)</f>
        <v>0</v>
      </c>
      <c r="BL126" s="16" t="s">
        <v>117</v>
      </c>
      <c r="BM126" s="16" t="s">
        <v>298</v>
      </c>
    </row>
    <row r="127" s="1" customFormat="1" ht="22.5" customHeight="1">
      <c r="B127" s="37"/>
      <c r="C127" s="207" t="s">
        <v>299</v>
      </c>
      <c r="D127" s="207" t="s">
        <v>119</v>
      </c>
      <c r="E127" s="208" t="s">
        <v>300</v>
      </c>
      <c r="F127" s="209" t="s">
        <v>301</v>
      </c>
      <c r="G127" s="210" t="s">
        <v>122</v>
      </c>
      <c r="H127" s="211">
        <v>74</v>
      </c>
      <c r="I127" s="212"/>
      <c r="J127" s="213">
        <f>ROUND(I127*H127,2)</f>
        <v>0</v>
      </c>
      <c r="K127" s="209" t="s">
        <v>123</v>
      </c>
      <c r="L127" s="214"/>
      <c r="M127" s="215" t="s">
        <v>1</v>
      </c>
      <c r="N127" s="216" t="s">
        <v>39</v>
      </c>
      <c r="O127" s="7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AR127" s="16" t="s">
        <v>124</v>
      </c>
      <c r="AT127" s="16" t="s">
        <v>119</v>
      </c>
      <c r="AU127" s="16" t="s">
        <v>76</v>
      </c>
      <c r="AY127" s="16" t="s">
        <v>118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6" t="s">
        <v>76</v>
      </c>
      <c r="BK127" s="219">
        <f>ROUND(I127*H127,2)</f>
        <v>0</v>
      </c>
      <c r="BL127" s="16" t="s">
        <v>117</v>
      </c>
      <c r="BM127" s="16" t="s">
        <v>302</v>
      </c>
    </row>
    <row r="128" s="1" customFormat="1" ht="22.5" customHeight="1">
      <c r="B128" s="37"/>
      <c r="C128" s="207" t="s">
        <v>303</v>
      </c>
      <c r="D128" s="207" t="s">
        <v>119</v>
      </c>
      <c r="E128" s="208" t="s">
        <v>304</v>
      </c>
      <c r="F128" s="209" t="s">
        <v>305</v>
      </c>
      <c r="G128" s="210" t="s">
        <v>122</v>
      </c>
      <c r="H128" s="211">
        <v>334</v>
      </c>
      <c r="I128" s="212"/>
      <c r="J128" s="213">
        <f>ROUND(I128*H128,2)</f>
        <v>0</v>
      </c>
      <c r="K128" s="209" t="s">
        <v>123</v>
      </c>
      <c r="L128" s="214"/>
      <c r="M128" s="215" t="s">
        <v>1</v>
      </c>
      <c r="N128" s="216" t="s">
        <v>39</v>
      </c>
      <c r="O128" s="7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AR128" s="16" t="s">
        <v>124</v>
      </c>
      <c r="AT128" s="16" t="s">
        <v>119</v>
      </c>
      <c r="AU128" s="16" t="s">
        <v>76</v>
      </c>
      <c r="AY128" s="16" t="s">
        <v>118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6" t="s">
        <v>76</v>
      </c>
      <c r="BK128" s="219">
        <f>ROUND(I128*H128,2)</f>
        <v>0</v>
      </c>
      <c r="BL128" s="16" t="s">
        <v>117</v>
      </c>
      <c r="BM128" s="16" t="s">
        <v>306</v>
      </c>
    </row>
    <row r="129" s="1" customFormat="1" ht="22.5" customHeight="1">
      <c r="B129" s="37"/>
      <c r="C129" s="207" t="s">
        <v>307</v>
      </c>
      <c r="D129" s="207" t="s">
        <v>119</v>
      </c>
      <c r="E129" s="208" t="s">
        <v>308</v>
      </c>
      <c r="F129" s="209" t="s">
        <v>309</v>
      </c>
      <c r="G129" s="210" t="s">
        <v>122</v>
      </c>
      <c r="H129" s="211">
        <v>6</v>
      </c>
      <c r="I129" s="212"/>
      <c r="J129" s="213">
        <f>ROUND(I129*H129,2)</f>
        <v>0</v>
      </c>
      <c r="K129" s="209" t="s">
        <v>123</v>
      </c>
      <c r="L129" s="214"/>
      <c r="M129" s="215" t="s">
        <v>1</v>
      </c>
      <c r="N129" s="216" t="s">
        <v>39</v>
      </c>
      <c r="O129" s="7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AR129" s="16" t="s">
        <v>124</v>
      </c>
      <c r="AT129" s="16" t="s">
        <v>119</v>
      </c>
      <c r="AU129" s="16" t="s">
        <v>76</v>
      </c>
      <c r="AY129" s="16" t="s">
        <v>118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76</v>
      </c>
      <c r="BK129" s="219">
        <f>ROUND(I129*H129,2)</f>
        <v>0</v>
      </c>
      <c r="BL129" s="16" t="s">
        <v>117</v>
      </c>
      <c r="BM129" s="16" t="s">
        <v>310</v>
      </c>
    </row>
    <row r="130" s="1" customFormat="1" ht="22.5" customHeight="1">
      <c r="B130" s="37"/>
      <c r="C130" s="207" t="s">
        <v>311</v>
      </c>
      <c r="D130" s="207" t="s">
        <v>119</v>
      </c>
      <c r="E130" s="208" t="s">
        <v>312</v>
      </c>
      <c r="F130" s="209" t="s">
        <v>313</v>
      </c>
      <c r="G130" s="210" t="s">
        <v>122</v>
      </c>
      <c r="H130" s="211">
        <v>4</v>
      </c>
      <c r="I130" s="212"/>
      <c r="J130" s="213">
        <f>ROUND(I130*H130,2)</f>
        <v>0</v>
      </c>
      <c r="K130" s="209" t="s">
        <v>123</v>
      </c>
      <c r="L130" s="214"/>
      <c r="M130" s="215" t="s">
        <v>1</v>
      </c>
      <c r="N130" s="216" t="s">
        <v>39</v>
      </c>
      <c r="O130" s="7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AR130" s="16" t="s">
        <v>124</v>
      </c>
      <c r="AT130" s="16" t="s">
        <v>119</v>
      </c>
      <c r="AU130" s="16" t="s">
        <v>76</v>
      </c>
      <c r="AY130" s="16" t="s">
        <v>118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6" t="s">
        <v>76</v>
      </c>
      <c r="BK130" s="219">
        <f>ROUND(I130*H130,2)</f>
        <v>0</v>
      </c>
      <c r="BL130" s="16" t="s">
        <v>117</v>
      </c>
      <c r="BM130" s="16" t="s">
        <v>314</v>
      </c>
    </row>
    <row r="131" s="1" customFormat="1" ht="22.5" customHeight="1">
      <c r="B131" s="37"/>
      <c r="C131" s="207" t="s">
        <v>315</v>
      </c>
      <c r="D131" s="207" t="s">
        <v>119</v>
      </c>
      <c r="E131" s="208" t="s">
        <v>316</v>
      </c>
      <c r="F131" s="209" t="s">
        <v>317</v>
      </c>
      <c r="G131" s="210" t="s">
        <v>122</v>
      </c>
      <c r="H131" s="211">
        <v>184</v>
      </c>
      <c r="I131" s="212"/>
      <c r="J131" s="213">
        <f>ROUND(I131*H131,2)</f>
        <v>0</v>
      </c>
      <c r="K131" s="209" t="s">
        <v>123</v>
      </c>
      <c r="L131" s="214"/>
      <c r="M131" s="215" t="s">
        <v>1</v>
      </c>
      <c r="N131" s="216" t="s">
        <v>39</v>
      </c>
      <c r="O131" s="7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AR131" s="16" t="s">
        <v>124</v>
      </c>
      <c r="AT131" s="16" t="s">
        <v>119</v>
      </c>
      <c r="AU131" s="16" t="s">
        <v>76</v>
      </c>
      <c r="AY131" s="16" t="s">
        <v>118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76</v>
      </c>
      <c r="BK131" s="219">
        <f>ROUND(I131*H131,2)</f>
        <v>0</v>
      </c>
      <c r="BL131" s="16" t="s">
        <v>117</v>
      </c>
      <c r="BM131" s="16" t="s">
        <v>318</v>
      </c>
    </row>
    <row r="132" s="1" customFormat="1" ht="22.5" customHeight="1">
      <c r="B132" s="37"/>
      <c r="C132" s="207" t="s">
        <v>319</v>
      </c>
      <c r="D132" s="207" t="s">
        <v>119</v>
      </c>
      <c r="E132" s="208" t="s">
        <v>320</v>
      </c>
      <c r="F132" s="209" t="s">
        <v>321</v>
      </c>
      <c r="G132" s="210" t="s">
        <v>122</v>
      </c>
      <c r="H132" s="211">
        <v>18</v>
      </c>
      <c r="I132" s="212"/>
      <c r="J132" s="213">
        <f>ROUND(I132*H132,2)</f>
        <v>0</v>
      </c>
      <c r="K132" s="209" t="s">
        <v>123</v>
      </c>
      <c r="L132" s="214"/>
      <c r="M132" s="215" t="s">
        <v>1</v>
      </c>
      <c r="N132" s="216" t="s">
        <v>39</v>
      </c>
      <c r="O132" s="7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AR132" s="16" t="s">
        <v>124</v>
      </c>
      <c r="AT132" s="16" t="s">
        <v>119</v>
      </c>
      <c r="AU132" s="16" t="s">
        <v>76</v>
      </c>
      <c r="AY132" s="16" t="s">
        <v>118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6" t="s">
        <v>76</v>
      </c>
      <c r="BK132" s="219">
        <f>ROUND(I132*H132,2)</f>
        <v>0</v>
      </c>
      <c r="BL132" s="16" t="s">
        <v>117</v>
      </c>
      <c r="BM132" s="16" t="s">
        <v>322</v>
      </c>
    </row>
    <row r="133" s="1" customFormat="1" ht="22.5" customHeight="1">
      <c r="B133" s="37"/>
      <c r="C133" s="207" t="s">
        <v>323</v>
      </c>
      <c r="D133" s="207" t="s">
        <v>119</v>
      </c>
      <c r="E133" s="208" t="s">
        <v>324</v>
      </c>
      <c r="F133" s="209" t="s">
        <v>325</v>
      </c>
      <c r="G133" s="210" t="s">
        <v>122</v>
      </c>
      <c r="H133" s="211">
        <v>11</v>
      </c>
      <c r="I133" s="212"/>
      <c r="J133" s="213">
        <f>ROUND(I133*H133,2)</f>
        <v>0</v>
      </c>
      <c r="K133" s="209" t="s">
        <v>123</v>
      </c>
      <c r="L133" s="214"/>
      <c r="M133" s="215" t="s">
        <v>1</v>
      </c>
      <c r="N133" s="216" t="s">
        <v>39</v>
      </c>
      <c r="O133" s="7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AR133" s="16" t="s">
        <v>124</v>
      </c>
      <c r="AT133" s="16" t="s">
        <v>119</v>
      </c>
      <c r="AU133" s="16" t="s">
        <v>76</v>
      </c>
      <c r="AY133" s="16" t="s">
        <v>118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6" t="s">
        <v>76</v>
      </c>
      <c r="BK133" s="219">
        <f>ROUND(I133*H133,2)</f>
        <v>0</v>
      </c>
      <c r="BL133" s="16" t="s">
        <v>117</v>
      </c>
      <c r="BM133" s="16" t="s">
        <v>326</v>
      </c>
    </row>
    <row r="134" s="1" customFormat="1" ht="22.5" customHeight="1">
      <c r="B134" s="37"/>
      <c r="C134" s="207" t="s">
        <v>327</v>
      </c>
      <c r="D134" s="207" t="s">
        <v>119</v>
      </c>
      <c r="E134" s="208" t="s">
        <v>328</v>
      </c>
      <c r="F134" s="209" t="s">
        <v>329</v>
      </c>
      <c r="G134" s="210" t="s">
        <v>122</v>
      </c>
      <c r="H134" s="211">
        <v>135</v>
      </c>
      <c r="I134" s="212"/>
      <c r="J134" s="213">
        <f>ROUND(I134*H134,2)</f>
        <v>0</v>
      </c>
      <c r="K134" s="209" t="s">
        <v>123</v>
      </c>
      <c r="L134" s="214"/>
      <c r="M134" s="215" t="s">
        <v>1</v>
      </c>
      <c r="N134" s="216" t="s">
        <v>39</v>
      </c>
      <c r="O134" s="7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AR134" s="16" t="s">
        <v>124</v>
      </c>
      <c r="AT134" s="16" t="s">
        <v>119</v>
      </c>
      <c r="AU134" s="16" t="s">
        <v>76</v>
      </c>
      <c r="AY134" s="16" t="s">
        <v>118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6" t="s">
        <v>76</v>
      </c>
      <c r="BK134" s="219">
        <f>ROUND(I134*H134,2)</f>
        <v>0</v>
      </c>
      <c r="BL134" s="16" t="s">
        <v>117</v>
      </c>
      <c r="BM134" s="16" t="s">
        <v>330</v>
      </c>
    </row>
    <row r="135" s="1" customFormat="1" ht="22.5" customHeight="1">
      <c r="B135" s="37"/>
      <c r="C135" s="220" t="s">
        <v>331</v>
      </c>
      <c r="D135" s="220" t="s">
        <v>332</v>
      </c>
      <c r="E135" s="221" t="s">
        <v>333</v>
      </c>
      <c r="F135" s="222" t="s">
        <v>334</v>
      </c>
      <c r="G135" s="223" t="s">
        <v>122</v>
      </c>
      <c r="H135" s="224">
        <v>55</v>
      </c>
      <c r="I135" s="225"/>
      <c r="J135" s="226">
        <f>ROUND(I135*H135,2)</f>
        <v>0</v>
      </c>
      <c r="K135" s="222" t="s">
        <v>123</v>
      </c>
      <c r="L135" s="42"/>
      <c r="M135" s="227" t="s">
        <v>1</v>
      </c>
      <c r="N135" s="228" t="s">
        <v>39</v>
      </c>
      <c r="O135" s="7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AR135" s="16" t="s">
        <v>117</v>
      </c>
      <c r="AT135" s="16" t="s">
        <v>332</v>
      </c>
      <c r="AU135" s="16" t="s">
        <v>76</v>
      </c>
      <c r="AY135" s="16" t="s">
        <v>118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76</v>
      </c>
      <c r="BK135" s="219">
        <f>ROUND(I135*H135,2)</f>
        <v>0</v>
      </c>
      <c r="BL135" s="16" t="s">
        <v>117</v>
      </c>
      <c r="BM135" s="16" t="s">
        <v>335</v>
      </c>
    </row>
    <row r="136" s="1" customFormat="1" ht="33.75" customHeight="1">
      <c r="B136" s="37"/>
      <c r="C136" s="220" t="s">
        <v>336</v>
      </c>
      <c r="D136" s="220" t="s">
        <v>332</v>
      </c>
      <c r="E136" s="221" t="s">
        <v>337</v>
      </c>
      <c r="F136" s="222" t="s">
        <v>338</v>
      </c>
      <c r="G136" s="223" t="s">
        <v>128</v>
      </c>
      <c r="H136" s="224">
        <v>1100</v>
      </c>
      <c r="I136" s="225"/>
      <c r="J136" s="226">
        <f>ROUND(I136*H136,2)</f>
        <v>0</v>
      </c>
      <c r="K136" s="222" t="s">
        <v>123</v>
      </c>
      <c r="L136" s="42"/>
      <c r="M136" s="227" t="s">
        <v>1</v>
      </c>
      <c r="N136" s="228" t="s">
        <v>39</v>
      </c>
      <c r="O136" s="7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AR136" s="16" t="s">
        <v>117</v>
      </c>
      <c r="AT136" s="16" t="s">
        <v>332</v>
      </c>
      <c r="AU136" s="16" t="s">
        <v>76</v>
      </c>
      <c r="AY136" s="16" t="s">
        <v>118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6" t="s">
        <v>76</v>
      </c>
      <c r="BK136" s="219">
        <f>ROUND(I136*H136,2)</f>
        <v>0</v>
      </c>
      <c r="BL136" s="16" t="s">
        <v>117</v>
      </c>
      <c r="BM136" s="16" t="s">
        <v>339</v>
      </c>
    </row>
    <row r="137" s="1" customFormat="1" ht="22.5" customHeight="1">
      <c r="B137" s="37"/>
      <c r="C137" s="220" t="s">
        <v>340</v>
      </c>
      <c r="D137" s="220" t="s">
        <v>332</v>
      </c>
      <c r="E137" s="221" t="s">
        <v>341</v>
      </c>
      <c r="F137" s="222" t="s">
        <v>342</v>
      </c>
      <c r="G137" s="223" t="s">
        <v>122</v>
      </c>
      <c r="H137" s="224">
        <v>18</v>
      </c>
      <c r="I137" s="225"/>
      <c r="J137" s="226">
        <f>ROUND(I137*H137,2)</f>
        <v>0</v>
      </c>
      <c r="K137" s="222" t="s">
        <v>123</v>
      </c>
      <c r="L137" s="42"/>
      <c r="M137" s="227" t="s">
        <v>1</v>
      </c>
      <c r="N137" s="228" t="s">
        <v>39</v>
      </c>
      <c r="O137" s="7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AR137" s="16" t="s">
        <v>117</v>
      </c>
      <c r="AT137" s="16" t="s">
        <v>332</v>
      </c>
      <c r="AU137" s="16" t="s">
        <v>76</v>
      </c>
      <c r="AY137" s="16" t="s">
        <v>118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6" t="s">
        <v>76</v>
      </c>
      <c r="BK137" s="219">
        <f>ROUND(I137*H137,2)</f>
        <v>0</v>
      </c>
      <c r="BL137" s="16" t="s">
        <v>117</v>
      </c>
      <c r="BM137" s="16" t="s">
        <v>343</v>
      </c>
    </row>
    <row r="138" s="1" customFormat="1" ht="22.5" customHeight="1">
      <c r="B138" s="37"/>
      <c r="C138" s="220" t="s">
        <v>344</v>
      </c>
      <c r="D138" s="220" t="s">
        <v>332</v>
      </c>
      <c r="E138" s="221" t="s">
        <v>345</v>
      </c>
      <c r="F138" s="222" t="s">
        <v>346</v>
      </c>
      <c r="G138" s="223" t="s">
        <v>122</v>
      </c>
      <c r="H138" s="224">
        <v>2</v>
      </c>
      <c r="I138" s="225"/>
      <c r="J138" s="226">
        <f>ROUND(I138*H138,2)</f>
        <v>0</v>
      </c>
      <c r="K138" s="222" t="s">
        <v>123</v>
      </c>
      <c r="L138" s="42"/>
      <c r="M138" s="227" t="s">
        <v>1</v>
      </c>
      <c r="N138" s="228" t="s">
        <v>39</v>
      </c>
      <c r="O138" s="7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AR138" s="16" t="s">
        <v>117</v>
      </c>
      <c r="AT138" s="16" t="s">
        <v>332</v>
      </c>
      <c r="AU138" s="16" t="s">
        <v>76</v>
      </c>
      <c r="AY138" s="16" t="s">
        <v>118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6" t="s">
        <v>76</v>
      </c>
      <c r="BK138" s="219">
        <f>ROUND(I138*H138,2)</f>
        <v>0</v>
      </c>
      <c r="BL138" s="16" t="s">
        <v>117</v>
      </c>
      <c r="BM138" s="16" t="s">
        <v>347</v>
      </c>
    </row>
    <row r="139" s="1" customFormat="1" ht="22.5" customHeight="1">
      <c r="B139" s="37"/>
      <c r="C139" s="220" t="s">
        <v>348</v>
      </c>
      <c r="D139" s="220" t="s">
        <v>332</v>
      </c>
      <c r="E139" s="221" t="s">
        <v>349</v>
      </c>
      <c r="F139" s="222" t="s">
        <v>350</v>
      </c>
      <c r="G139" s="223" t="s">
        <v>122</v>
      </c>
      <c r="H139" s="224">
        <v>125</v>
      </c>
      <c r="I139" s="225"/>
      <c r="J139" s="226">
        <f>ROUND(I139*H139,2)</f>
        <v>0</v>
      </c>
      <c r="K139" s="222" t="s">
        <v>123</v>
      </c>
      <c r="L139" s="42"/>
      <c r="M139" s="227" t="s">
        <v>1</v>
      </c>
      <c r="N139" s="228" t="s">
        <v>39</v>
      </c>
      <c r="O139" s="7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AR139" s="16" t="s">
        <v>117</v>
      </c>
      <c r="AT139" s="16" t="s">
        <v>332</v>
      </c>
      <c r="AU139" s="16" t="s">
        <v>76</v>
      </c>
      <c r="AY139" s="16" t="s">
        <v>118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6" t="s">
        <v>76</v>
      </c>
      <c r="BK139" s="219">
        <f>ROUND(I139*H139,2)</f>
        <v>0</v>
      </c>
      <c r="BL139" s="16" t="s">
        <v>117</v>
      </c>
      <c r="BM139" s="16" t="s">
        <v>351</v>
      </c>
    </row>
    <row r="140" s="1" customFormat="1" ht="22.5" customHeight="1">
      <c r="B140" s="37"/>
      <c r="C140" s="220" t="s">
        <v>352</v>
      </c>
      <c r="D140" s="220" t="s">
        <v>332</v>
      </c>
      <c r="E140" s="221" t="s">
        <v>353</v>
      </c>
      <c r="F140" s="222" t="s">
        <v>354</v>
      </c>
      <c r="G140" s="223" t="s">
        <v>122</v>
      </c>
      <c r="H140" s="224">
        <v>38</v>
      </c>
      <c r="I140" s="225"/>
      <c r="J140" s="226">
        <f>ROUND(I140*H140,2)</f>
        <v>0</v>
      </c>
      <c r="K140" s="222" t="s">
        <v>123</v>
      </c>
      <c r="L140" s="42"/>
      <c r="M140" s="227" t="s">
        <v>1</v>
      </c>
      <c r="N140" s="228" t="s">
        <v>39</v>
      </c>
      <c r="O140" s="7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AR140" s="16" t="s">
        <v>117</v>
      </c>
      <c r="AT140" s="16" t="s">
        <v>332</v>
      </c>
      <c r="AU140" s="16" t="s">
        <v>76</v>
      </c>
      <c r="AY140" s="16" t="s">
        <v>118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6" t="s">
        <v>76</v>
      </c>
      <c r="BK140" s="219">
        <f>ROUND(I140*H140,2)</f>
        <v>0</v>
      </c>
      <c r="BL140" s="16" t="s">
        <v>117</v>
      </c>
      <c r="BM140" s="16" t="s">
        <v>355</v>
      </c>
    </row>
    <row r="141" s="1" customFormat="1" ht="22.5" customHeight="1">
      <c r="B141" s="37"/>
      <c r="C141" s="220" t="s">
        <v>356</v>
      </c>
      <c r="D141" s="220" t="s">
        <v>332</v>
      </c>
      <c r="E141" s="221" t="s">
        <v>357</v>
      </c>
      <c r="F141" s="222" t="s">
        <v>358</v>
      </c>
      <c r="G141" s="223" t="s">
        <v>122</v>
      </c>
      <c r="H141" s="224">
        <v>36</v>
      </c>
      <c r="I141" s="225"/>
      <c r="J141" s="226">
        <f>ROUND(I141*H141,2)</f>
        <v>0</v>
      </c>
      <c r="K141" s="222" t="s">
        <v>123</v>
      </c>
      <c r="L141" s="42"/>
      <c r="M141" s="227" t="s">
        <v>1</v>
      </c>
      <c r="N141" s="228" t="s">
        <v>39</v>
      </c>
      <c r="O141" s="7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AR141" s="16" t="s">
        <v>117</v>
      </c>
      <c r="AT141" s="16" t="s">
        <v>332</v>
      </c>
      <c r="AU141" s="16" t="s">
        <v>76</v>
      </c>
      <c r="AY141" s="16" t="s">
        <v>118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6" t="s">
        <v>76</v>
      </c>
      <c r="BK141" s="219">
        <f>ROUND(I141*H141,2)</f>
        <v>0</v>
      </c>
      <c r="BL141" s="16" t="s">
        <v>117</v>
      </c>
      <c r="BM141" s="16" t="s">
        <v>359</v>
      </c>
    </row>
    <row r="142" s="1" customFormat="1" ht="22.5" customHeight="1">
      <c r="B142" s="37"/>
      <c r="C142" s="220" t="s">
        <v>360</v>
      </c>
      <c r="D142" s="220" t="s">
        <v>332</v>
      </c>
      <c r="E142" s="221" t="s">
        <v>361</v>
      </c>
      <c r="F142" s="222" t="s">
        <v>362</v>
      </c>
      <c r="G142" s="223" t="s">
        <v>122</v>
      </c>
      <c r="H142" s="224">
        <v>12</v>
      </c>
      <c r="I142" s="225"/>
      <c r="J142" s="226">
        <f>ROUND(I142*H142,2)</f>
        <v>0</v>
      </c>
      <c r="K142" s="222" t="s">
        <v>123</v>
      </c>
      <c r="L142" s="42"/>
      <c r="M142" s="227" t="s">
        <v>1</v>
      </c>
      <c r="N142" s="228" t="s">
        <v>39</v>
      </c>
      <c r="O142" s="7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AR142" s="16" t="s">
        <v>117</v>
      </c>
      <c r="AT142" s="16" t="s">
        <v>332</v>
      </c>
      <c r="AU142" s="16" t="s">
        <v>76</v>
      </c>
      <c r="AY142" s="16" t="s">
        <v>118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6" t="s">
        <v>76</v>
      </c>
      <c r="BK142" s="219">
        <f>ROUND(I142*H142,2)</f>
        <v>0</v>
      </c>
      <c r="BL142" s="16" t="s">
        <v>117</v>
      </c>
      <c r="BM142" s="16" t="s">
        <v>363</v>
      </c>
    </row>
    <row r="143" s="1" customFormat="1" ht="22.5" customHeight="1">
      <c r="B143" s="37"/>
      <c r="C143" s="220" t="s">
        <v>364</v>
      </c>
      <c r="D143" s="220" t="s">
        <v>332</v>
      </c>
      <c r="E143" s="221" t="s">
        <v>365</v>
      </c>
      <c r="F143" s="222" t="s">
        <v>366</v>
      </c>
      <c r="G143" s="223" t="s">
        <v>122</v>
      </c>
      <c r="H143" s="224">
        <v>24</v>
      </c>
      <c r="I143" s="225"/>
      <c r="J143" s="226">
        <f>ROUND(I143*H143,2)</f>
        <v>0</v>
      </c>
      <c r="K143" s="222" t="s">
        <v>123</v>
      </c>
      <c r="L143" s="42"/>
      <c r="M143" s="227" t="s">
        <v>1</v>
      </c>
      <c r="N143" s="228" t="s">
        <v>39</v>
      </c>
      <c r="O143" s="7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AR143" s="16" t="s">
        <v>117</v>
      </c>
      <c r="AT143" s="16" t="s">
        <v>332</v>
      </c>
      <c r="AU143" s="16" t="s">
        <v>76</v>
      </c>
      <c r="AY143" s="16" t="s">
        <v>118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6" t="s">
        <v>76</v>
      </c>
      <c r="BK143" s="219">
        <f>ROUND(I143*H143,2)</f>
        <v>0</v>
      </c>
      <c r="BL143" s="16" t="s">
        <v>117</v>
      </c>
      <c r="BM143" s="16" t="s">
        <v>367</v>
      </c>
    </row>
    <row r="144" s="1" customFormat="1" ht="22.5" customHeight="1">
      <c r="B144" s="37"/>
      <c r="C144" s="220" t="s">
        <v>368</v>
      </c>
      <c r="D144" s="220" t="s">
        <v>332</v>
      </c>
      <c r="E144" s="221" t="s">
        <v>369</v>
      </c>
      <c r="F144" s="222" t="s">
        <v>370</v>
      </c>
      <c r="G144" s="223" t="s">
        <v>122</v>
      </c>
      <c r="H144" s="224">
        <v>170</v>
      </c>
      <c r="I144" s="225"/>
      <c r="J144" s="226">
        <f>ROUND(I144*H144,2)</f>
        <v>0</v>
      </c>
      <c r="K144" s="222" t="s">
        <v>123</v>
      </c>
      <c r="L144" s="42"/>
      <c r="M144" s="227" t="s">
        <v>1</v>
      </c>
      <c r="N144" s="228" t="s">
        <v>39</v>
      </c>
      <c r="O144" s="7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AR144" s="16" t="s">
        <v>117</v>
      </c>
      <c r="AT144" s="16" t="s">
        <v>332</v>
      </c>
      <c r="AU144" s="16" t="s">
        <v>76</v>
      </c>
      <c r="AY144" s="16" t="s">
        <v>118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76</v>
      </c>
      <c r="BK144" s="219">
        <f>ROUND(I144*H144,2)</f>
        <v>0</v>
      </c>
      <c r="BL144" s="16" t="s">
        <v>117</v>
      </c>
      <c r="BM144" s="16" t="s">
        <v>371</v>
      </c>
    </row>
    <row r="145" s="1" customFormat="1" ht="22.5" customHeight="1">
      <c r="B145" s="37"/>
      <c r="C145" s="220" t="s">
        <v>372</v>
      </c>
      <c r="D145" s="220" t="s">
        <v>332</v>
      </c>
      <c r="E145" s="221" t="s">
        <v>373</v>
      </c>
      <c r="F145" s="222" t="s">
        <v>374</v>
      </c>
      <c r="G145" s="223" t="s">
        <v>122</v>
      </c>
      <c r="H145" s="224">
        <v>26</v>
      </c>
      <c r="I145" s="225"/>
      <c r="J145" s="226">
        <f>ROUND(I145*H145,2)</f>
        <v>0</v>
      </c>
      <c r="K145" s="222" t="s">
        <v>123</v>
      </c>
      <c r="L145" s="42"/>
      <c r="M145" s="227" t="s">
        <v>1</v>
      </c>
      <c r="N145" s="228" t="s">
        <v>39</v>
      </c>
      <c r="O145" s="7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AR145" s="16" t="s">
        <v>117</v>
      </c>
      <c r="AT145" s="16" t="s">
        <v>332</v>
      </c>
      <c r="AU145" s="16" t="s">
        <v>76</v>
      </c>
      <c r="AY145" s="16" t="s">
        <v>118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6" t="s">
        <v>76</v>
      </c>
      <c r="BK145" s="219">
        <f>ROUND(I145*H145,2)</f>
        <v>0</v>
      </c>
      <c r="BL145" s="16" t="s">
        <v>117</v>
      </c>
      <c r="BM145" s="16" t="s">
        <v>375</v>
      </c>
    </row>
    <row r="146" s="1" customFormat="1" ht="22.5" customHeight="1">
      <c r="B146" s="37"/>
      <c r="C146" s="220" t="s">
        <v>376</v>
      </c>
      <c r="D146" s="220" t="s">
        <v>332</v>
      </c>
      <c r="E146" s="221" t="s">
        <v>377</v>
      </c>
      <c r="F146" s="222" t="s">
        <v>378</v>
      </c>
      <c r="G146" s="223" t="s">
        <v>122</v>
      </c>
      <c r="H146" s="224">
        <v>12</v>
      </c>
      <c r="I146" s="225"/>
      <c r="J146" s="226">
        <f>ROUND(I146*H146,2)</f>
        <v>0</v>
      </c>
      <c r="K146" s="222" t="s">
        <v>123</v>
      </c>
      <c r="L146" s="42"/>
      <c r="M146" s="227" t="s">
        <v>1</v>
      </c>
      <c r="N146" s="228" t="s">
        <v>39</v>
      </c>
      <c r="O146" s="78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AR146" s="16" t="s">
        <v>117</v>
      </c>
      <c r="AT146" s="16" t="s">
        <v>332</v>
      </c>
      <c r="AU146" s="16" t="s">
        <v>76</v>
      </c>
      <c r="AY146" s="16" t="s">
        <v>118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76</v>
      </c>
      <c r="BK146" s="219">
        <f>ROUND(I146*H146,2)</f>
        <v>0</v>
      </c>
      <c r="BL146" s="16" t="s">
        <v>117</v>
      </c>
      <c r="BM146" s="16" t="s">
        <v>379</v>
      </c>
    </row>
    <row r="147" s="1" customFormat="1" ht="22.5" customHeight="1">
      <c r="B147" s="37"/>
      <c r="C147" s="220" t="s">
        <v>380</v>
      </c>
      <c r="D147" s="220" t="s">
        <v>332</v>
      </c>
      <c r="E147" s="221" t="s">
        <v>381</v>
      </c>
      <c r="F147" s="222" t="s">
        <v>382</v>
      </c>
      <c r="G147" s="223" t="s">
        <v>122</v>
      </c>
      <c r="H147" s="224">
        <v>3</v>
      </c>
      <c r="I147" s="225"/>
      <c r="J147" s="226">
        <f>ROUND(I147*H147,2)</f>
        <v>0</v>
      </c>
      <c r="K147" s="222" t="s">
        <v>123</v>
      </c>
      <c r="L147" s="42"/>
      <c r="M147" s="227" t="s">
        <v>1</v>
      </c>
      <c r="N147" s="228" t="s">
        <v>39</v>
      </c>
      <c r="O147" s="7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AR147" s="16" t="s">
        <v>117</v>
      </c>
      <c r="AT147" s="16" t="s">
        <v>332</v>
      </c>
      <c r="AU147" s="16" t="s">
        <v>76</v>
      </c>
      <c r="AY147" s="16" t="s">
        <v>118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6" t="s">
        <v>76</v>
      </c>
      <c r="BK147" s="219">
        <f>ROUND(I147*H147,2)</f>
        <v>0</v>
      </c>
      <c r="BL147" s="16" t="s">
        <v>117</v>
      </c>
      <c r="BM147" s="16" t="s">
        <v>383</v>
      </c>
    </row>
    <row r="148" s="1" customFormat="1" ht="22.5" customHeight="1">
      <c r="B148" s="37"/>
      <c r="C148" s="220" t="s">
        <v>384</v>
      </c>
      <c r="D148" s="220" t="s">
        <v>332</v>
      </c>
      <c r="E148" s="221" t="s">
        <v>385</v>
      </c>
      <c r="F148" s="222" t="s">
        <v>386</v>
      </c>
      <c r="G148" s="223" t="s">
        <v>122</v>
      </c>
      <c r="H148" s="224">
        <v>1250</v>
      </c>
      <c r="I148" s="225"/>
      <c r="J148" s="226">
        <f>ROUND(I148*H148,2)</f>
        <v>0</v>
      </c>
      <c r="K148" s="222" t="s">
        <v>123</v>
      </c>
      <c r="L148" s="42"/>
      <c r="M148" s="227" t="s">
        <v>1</v>
      </c>
      <c r="N148" s="228" t="s">
        <v>39</v>
      </c>
      <c r="O148" s="7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AR148" s="16" t="s">
        <v>117</v>
      </c>
      <c r="AT148" s="16" t="s">
        <v>332</v>
      </c>
      <c r="AU148" s="16" t="s">
        <v>76</v>
      </c>
      <c r="AY148" s="16" t="s">
        <v>118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6" t="s">
        <v>76</v>
      </c>
      <c r="BK148" s="219">
        <f>ROUND(I148*H148,2)</f>
        <v>0</v>
      </c>
      <c r="BL148" s="16" t="s">
        <v>117</v>
      </c>
      <c r="BM148" s="16" t="s">
        <v>387</v>
      </c>
    </row>
    <row r="149" s="1" customFormat="1" ht="22.5" customHeight="1">
      <c r="B149" s="37"/>
      <c r="C149" s="220" t="s">
        <v>388</v>
      </c>
      <c r="D149" s="220" t="s">
        <v>332</v>
      </c>
      <c r="E149" s="221" t="s">
        <v>389</v>
      </c>
      <c r="F149" s="222" t="s">
        <v>390</v>
      </c>
      <c r="G149" s="223" t="s">
        <v>122</v>
      </c>
      <c r="H149" s="224">
        <v>64</v>
      </c>
      <c r="I149" s="225"/>
      <c r="J149" s="226">
        <f>ROUND(I149*H149,2)</f>
        <v>0</v>
      </c>
      <c r="K149" s="222" t="s">
        <v>123</v>
      </c>
      <c r="L149" s="42"/>
      <c r="M149" s="227" t="s">
        <v>1</v>
      </c>
      <c r="N149" s="228" t="s">
        <v>39</v>
      </c>
      <c r="O149" s="7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AR149" s="16" t="s">
        <v>117</v>
      </c>
      <c r="AT149" s="16" t="s">
        <v>332</v>
      </c>
      <c r="AU149" s="16" t="s">
        <v>76</v>
      </c>
      <c r="AY149" s="16" t="s">
        <v>118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76</v>
      </c>
      <c r="BK149" s="219">
        <f>ROUND(I149*H149,2)</f>
        <v>0</v>
      </c>
      <c r="BL149" s="16" t="s">
        <v>117</v>
      </c>
      <c r="BM149" s="16" t="s">
        <v>391</v>
      </c>
    </row>
    <row r="150" s="1" customFormat="1" ht="22.5" customHeight="1">
      <c r="B150" s="37"/>
      <c r="C150" s="220" t="s">
        <v>392</v>
      </c>
      <c r="D150" s="220" t="s">
        <v>332</v>
      </c>
      <c r="E150" s="221" t="s">
        <v>393</v>
      </c>
      <c r="F150" s="222" t="s">
        <v>394</v>
      </c>
      <c r="G150" s="223" t="s">
        <v>122</v>
      </c>
      <c r="H150" s="224">
        <v>8</v>
      </c>
      <c r="I150" s="225"/>
      <c r="J150" s="226">
        <f>ROUND(I150*H150,2)</f>
        <v>0</v>
      </c>
      <c r="K150" s="222" t="s">
        <v>123</v>
      </c>
      <c r="L150" s="42"/>
      <c r="M150" s="227" t="s">
        <v>1</v>
      </c>
      <c r="N150" s="228" t="s">
        <v>39</v>
      </c>
      <c r="O150" s="7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AR150" s="16" t="s">
        <v>117</v>
      </c>
      <c r="AT150" s="16" t="s">
        <v>332</v>
      </c>
      <c r="AU150" s="16" t="s">
        <v>76</v>
      </c>
      <c r="AY150" s="16" t="s">
        <v>118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76</v>
      </c>
      <c r="BK150" s="219">
        <f>ROUND(I150*H150,2)</f>
        <v>0</v>
      </c>
      <c r="BL150" s="16" t="s">
        <v>117</v>
      </c>
      <c r="BM150" s="16" t="s">
        <v>395</v>
      </c>
    </row>
    <row r="151" s="1" customFormat="1" ht="22.5" customHeight="1">
      <c r="B151" s="37"/>
      <c r="C151" s="220" t="s">
        <v>396</v>
      </c>
      <c r="D151" s="220" t="s">
        <v>332</v>
      </c>
      <c r="E151" s="221" t="s">
        <v>397</v>
      </c>
      <c r="F151" s="222" t="s">
        <v>398</v>
      </c>
      <c r="G151" s="223" t="s">
        <v>122</v>
      </c>
      <c r="H151" s="224">
        <v>16</v>
      </c>
      <c r="I151" s="225"/>
      <c r="J151" s="226">
        <f>ROUND(I151*H151,2)</f>
        <v>0</v>
      </c>
      <c r="K151" s="222" t="s">
        <v>123</v>
      </c>
      <c r="L151" s="42"/>
      <c r="M151" s="227" t="s">
        <v>1</v>
      </c>
      <c r="N151" s="228" t="s">
        <v>39</v>
      </c>
      <c r="O151" s="7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AR151" s="16" t="s">
        <v>117</v>
      </c>
      <c r="AT151" s="16" t="s">
        <v>332</v>
      </c>
      <c r="AU151" s="16" t="s">
        <v>76</v>
      </c>
      <c r="AY151" s="16" t="s">
        <v>118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6" t="s">
        <v>76</v>
      </c>
      <c r="BK151" s="219">
        <f>ROUND(I151*H151,2)</f>
        <v>0</v>
      </c>
      <c r="BL151" s="16" t="s">
        <v>117</v>
      </c>
      <c r="BM151" s="16" t="s">
        <v>399</v>
      </c>
    </row>
    <row r="152" s="1" customFormat="1" ht="22.5" customHeight="1">
      <c r="B152" s="37"/>
      <c r="C152" s="220" t="s">
        <v>400</v>
      </c>
      <c r="D152" s="220" t="s">
        <v>332</v>
      </c>
      <c r="E152" s="221" t="s">
        <v>401</v>
      </c>
      <c r="F152" s="222" t="s">
        <v>402</v>
      </c>
      <c r="G152" s="223" t="s">
        <v>171</v>
      </c>
      <c r="H152" s="224">
        <v>680</v>
      </c>
      <c r="I152" s="225"/>
      <c r="J152" s="226">
        <f>ROUND(I152*H152,2)</f>
        <v>0</v>
      </c>
      <c r="K152" s="222" t="s">
        <v>123</v>
      </c>
      <c r="L152" s="42"/>
      <c r="M152" s="227" t="s">
        <v>1</v>
      </c>
      <c r="N152" s="228" t="s">
        <v>39</v>
      </c>
      <c r="O152" s="78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AR152" s="16" t="s">
        <v>117</v>
      </c>
      <c r="AT152" s="16" t="s">
        <v>332</v>
      </c>
      <c r="AU152" s="16" t="s">
        <v>76</v>
      </c>
      <c r="AY152" s="16" t="s">
        <v>118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6" t="s">
        <v>76</v>
      </c>
      <c r="BK152" s="219">
        <f>ROUND(I152*H152,2)</f>
        <v>0</v>
      </c>
      <c r="BL152" s="16" t="s">
        <v>117</v>
      </c>
      <c r="BM152" s="16" t="s">
        <v>403</v>
      </c>
    </row>
    <row r="153" s="1" customFormat="1" ht="22.5" customHeight="1">
      <c r="B153" s="37"/>
      <c r="C153" s="220" t="s">
        <v>404</v>
      </c>
      <c r="D153" s="220" t="s">
        <v>332</v>
      </c>
      <c r="E153" s="221" t="s">
        <v>405</v>
      </c>
      <c r="F153" s="222" t="s">
        <v>406</v>
      </c>
      <c r="G153" s="223" t="s">
        <v>122</v>
      </c>
      <c r="H153" s="224">
        <v>16</v>
      </c>
      <c r="I153" s="225"/>
      <c r="J153" s="226">
        <f>ROUND(I153*H153,2)</f>
        <v>0</v>
      </c>
      <c r="K153" s="222" t="s">
        <v>123</v>
      </c>
      <c r="L153" s="42"/>
      <c r="M153" s="227" t="s">
        <v>1</v>
      </c>
      <c r="N153" s="228" t="s">
        <v>39</v>
      </c>
      <c r="O153" s="7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AR153" s="16" t="s">
        <v>117</v>
      </c>
      <c r="AT153" s="16" t="s">
        <v>332</v>
      </c>
      <c r="AU153" s="16" t="s">
        <v>76</v>
      </c>
      <c r="AY153" s="16" t="s">
        <v>118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6" t="s">
        <v>76</v>
      </c>
      <c r="BK153" s="219">
        <f>ROUND(I153*H153,2)</f>
        <v>0</v>
      </c>
      <c r="BL153" s="16" t="s">
        <v>117</v>
      </c>
      <c r="BM153" s="16" t="s">
        <v>407</v>
      </c>
    </row>
    <row r="154" s="1" customFormat="1" ht="22.5" customHeight="1">
      <c r="B154" s="37"/>
      <c r="C154" s="220" t="s">
        <v>408</v>
      </c>
      <c r="D154" s="220" t="s">
        <v>332</v>
      </c>
      <c r="E154" s="221" t="s">
        <v>409</v>
      </c>
      <c r="F154" s="222" t="s">
        <v>410</v>
      </c>
      <c r="G154" s="223" t="s">
        <v>122</v>
      </c>
      <c r="H154" s="224">
        <v>12</v>
      </c>
      <c r="I154" s="225"/>
      <c r="J154" s="226">
        <f>ROUND(I154*H154,2)</f>
        <v>0</v>
      </c>
      <c r="K154" s="222" t="s">
        <v>123</v>
      </c>
      <c r="L154" s="42"/>
      <c r="M154" s="227" t="s">
        <v>1</v>
      </c>
      <c r="N154" s="228" t="s">
        <v>39</v>
      </c>
      <c r="O154" s="7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AR154" s="16" t="s">
        <v>117</v>
      </c>
      <c r="AT154" s="16" t="s">
        <v>332</v>
      </c>
      <c r="AU154" s="16" t="s">
        <v>76</v>
      </c>
      <c r="AY154" s="16" t="s">
        <v>118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6" t="s">
        <v>76</v>
      </c>
      <c r="BK154" s="219">
        <f>ROUND(I154*H154,2)</f>
        <v>0</v>
      </c>
      <c r="BL154" s="16" t="s">
        <v>117</v>
      </c>
      <c r="BM154" s="16" t="s">
        <v>411</v>
      </c>
    </row>
    <row r="155" s="1" customFormat="1" ht="22.5" customHeight="1">
      <c r="B155" s="37"/>
      <c r="C155" s="220" t="s">
        <v>412</v>
      </c>
      <c r="D155" s="220" t="s">
        <v>332</v>
      </c>
      <c r="E155" s="221" t="s">
        <v>413</v>
      </c>
      <c r="F155" s="222" t="s">
        <v>414</v>
      </c>
      <c r="G155" s="223" t="s">
        <v>122</v>
      </c>
      <c r="H155" s="224">
        <v>2</v>
      </c>
      <c r="I155" s="225"/>
      <c r="J155" s="226">
        <f>ROUND(I155*H155,2)</f>
        <v>0</v>
      </c>
      <c r="K155" s="222" t="s">
        <v>123</v>
      </c>
      <c r="L155" s="42"/>
      <c r="M155" s="227" t="s">
        <v>1</v>
      </c>
      <c r="N155" s="228" t="s">
        <v>39</v>
      </c>
      <c r="O155" s="78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AR155" s="16" t="s">
        <v>117</v>
      </c>
      <c r="AT155" s="16" t="s">
        <v>332</v>
      </c>
      <c r="AU155" s="16" t="s">
        <v>76</v>
      </c>
      <c r="AY155" s="16" t="s">
        <v>118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6" t="s">
        <v>76</v>
      </c>
      <c r="BK155" s="219">
        <f>ROUND(I155*H155,2)</f>
        <v>0</v>
      </c>
      <c r="BL155" s="16" t="s">
        <v>117</v>
      </c>
      <c r="BM155" s="16" t="s">
        <v>415</v>
      </c>
    </row>
    <row r="156" s="1" customFormat="1" ht="22.5" customHeight="1">
      <c r="B156" s="37"/>
      <c r="C156" s="220" t="s">
        <v>416</v>
      </c>
      <c r="D156" s="220" t="s">
        <v>332</v>
      </c>
      <c r="E156" s="221" t="s">
        <v>417</v>
      </c>
      <c r="F156" s="222" t="s">
        <v>418</v>
      </c>
      <c r="G156" s="223" t="s">
        <v>122</v>
      </c>
      <c r="H156" s="224">
        <v>68</v>
      </c>
      <c r="I156" s="225"/>
      <c r="J156" s="226">
        <f>ROUND(I156*H156,2)</f>
        <v>0</v>
      </c>
      <c r="K156" s="222" t="s">
        <v>123</v>
      </c>
      <c r="L156" s="42"/>
      <c r="M156" s="227" t="s">
        <v>1</v>
      </c>
      <c r="N156" s="228" t="s">
        <v>39</v>
      </c>
      <c r="O156" s="7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AR156" s="16" t="s">
        <v>117</v>
      </c>
      <c r="AT156" s="16" t="s">
        <v>332</v>
      </c>
      <c r="AU156" s="16" t="s">
        <v>76</v>
      </c>
      <c r="AY156" s="16" t="s">
        <v>118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6" t="s">
        <v>76</v>
      </c>
      <c r="BK156" s="219">
        <f>ROUND(I156*H156,2)</f>
        <v>0</v>
      </c>
      <c r="BL156" s="16" t="s">
        <v>117</v>
      </c>
      <c r="BM156" s="16" t="s">
        <v>419</v>
      </c>
    </row>
    <row r="157" s="1" customFormat="1" ht="22.5" customHeight="1">
      <c r="B157" s="37"/>
      <c r="C157" s="220" t="s">
        <v>420</v>
      </c>
      <c r="D157" s="220" t="s">
        <v>332</v>
      </c>
      <c r="E157" s="221" t="s">
        <v>421</v>
      </c>
      <c r="F157" s="222" t="s">
        <v>422</v>
      </c>
      <c r="G157" s="223" t="s">
        <v>171</v>
      </c>
      <c r="H157" s="224">
        <v>160</v>
      </c>
      <c r="I157" s="225"/>
      <c r="J157" s="226">
        <f>ROUND(I157*H157,2)</f>
        <v>0</v>
      </c>
      <c r="K157" s="222" t="s">
        <v>123</v>
      </c>
      <c r="L157" s="42"/>
      <c r="M157" s="227" t="s">
        <v>1</v>
      </c>
      <c r="N157" s="228" t="s">
        <v>39</v>
      </c>
      <c r="O157" s="7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AR157" s="16" t="s">
        <v>117</v>
      </c>
      <c r="AT157" s="16" t="s">
        <v>332</v>
      </c>
      <c r="AU157" s="16" t="s">
        <v>76</v>
      </c>
      <c r="AY157" s="16" t="s">
        <v>118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6" t="s">
        <v>76</v>
      </c>
      <c r="BK157" s="219">
        <f>ROUND(I157*H157,2)</f>
        <v>0</v>
      </c>
      <c r="BL157" s="16" t="s">
        <v>117</v>
      </c>
      <c r="BM157" s="16" t="s">
        <v>423</v>
      </c>
    </row>
    <row r="158" s="1" customFormat="1" ht="22.5" customHeight="1">
      <c r="B158" s="37"/>
      <c r="C158" s="220" t="s">
        <v>424</v>
      </c>
      <c r="D158" s="220" t="s">
        <v>332</v>
      </c>
      <c r="E158" s="221" t="s">
        <v>425</v>
      </c>
      <c r="F158" s="222" t="s">
        <v>426</v>
      </c>
      <c r="G158" s="223" t="s">
        <v>122</v>
      </c>
      <c r="H158" s="224">
        <v>36</v>
      </c>
      <c r="I158" s="225"/>
      <c r="J158" s="226">
        <f>ROUND(I158*H158,2)</f>
        <v>0</v>
      </c>
      <c r="K158" s="222" t="s">
        <v>123</v>
      </c>
      <c r="L158" s="42"/>
      <c r="M158" s="227" t="s">
        <v>1</v>
      </c>
      <c r="N158" s="228" t="s">
        <v>39</v>
      </c>
      <c r="O158" s="7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AR158" s="16" t="s">
        <v>117</v>
      </c>
      <c r="AT158" s="16" t="s">
        <v>332</v>
      </c>
      <c r="AU158" s="16" t="s">
        <v>76</v>
      </c>
      <c r="AY158" s="16" t="s">
        <v>118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6" t="s">
        <v>76</v>
      </c>
      <c r="BK158" s="219">
        <f>ROUND(I158*H158,2)</f>
        <v>0</v>
      </c>
      <c r="BL158" s="16" t="s">
        <v>117</v>
      </c>
      <c r="BM158" s="16" t="s">
        <v>427</v>
      </c>
    </row>
    <row r="159" s="1" customFormat="1" ht="22.5" customHeight="1">
      <c r="B159" s="37"/>
      <c r="C159" s="220" t="s">
        <v>428</v>
      </c>
      <c r="D159" s="220" t="s">
        <v>332</v>
      </c>
      <c r="E159" s="221" t="s">
        <v>429</v>
      </c>
      <c r="F159" s="222" t="s">
        <v>430</v>
      </c>
      <c r="G159" s="223" t="s">
        <v>122</v>
      </c>
      <c r="H159" s="224">
        <v>8</v>
      </c>
      <c r="I159" s="225"/>
      <c r="J159" s="226">
        <f>ROUND(I159*H159,2)</f>
        <v>0</v>
      </c>
      <c r="K159" s="222" t="s">
        <v>123</v>
      </c>
      <c r="L159" s="42"/>
      <c r="M159" s="227" t="s">
        <v>1</v>
      </c>
      <c r="N159" s="228" t="s">
        <v>39</v>
      </c>
      <c r="O159" s="7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AR159" s="16" t="s">
        <v>117</v>
      </c>
      <c r="AT159" s="16" t="s">
        <v>332</v>
      </c>
      <c r="AU159" s="16" t="s">
        <v>76</v>
      </c>
      <c r="AY159" s="16" t="s">
        <v>118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6" t="s">
        <v>76</v>
      </c>
      <c r="BK159" s="219">
        <f>ROUND(I159*H159,2)</f>
        <v>0</v>
      </c>
      <c r="BL159" s="16" t="s">
        <v>117</v>
      </c>
      <c r="BM159" s="16" t="s">
        <v>431</v>
      </c>
    </row>
    <row r="160" s="1" customFormat="1" ht="22.5" customHeight="1">
      <c r="B160" s="37"/>
      <c r="C160" s="220" t="s">
        <v>432</v>
      </c>
      <c r="D160" s="220" t="s">
        <v>332</v>
      </c>
      <c r="E160" s="221" t="s">
        <v>433</v>
      </c>
      <c r="F160" s="222" t="s">
        <v>434</v>
      </c>
      <c r="G160" s="223" t="s">
        <v>122</v>
      </c>
      <c r="H160" s="224">
        <v>2</v>
      </c>
      <c r="I160" s="225"/>
      <c r="J160" s="226">
        <f>ROUND(I160*H160,2)</f>
        <v>0</v>
      </c>
      <c r="K160" s="222" t="s">
        <v>123</v>
      </c>
      <c r="L160" s="42"/>
      <c r="M160" s="227" t="s">
        <v>1</v>
      </c>
      <c r="N160" s="228" t="s">
        <v>39</v>
      </c>
      <c r="O160" s="7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AR160" s="16" t="s">
        <v>117</v>
      </c>
      <c r="AT160" s="16" t="s">
        <v>332</v>
      </c>
      <c r="AU160" s="16" t="s">
        <v>76</v>
      </c>
      <c r="AY160" s="16" t="s">
        <v>118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6" t="s">
        <v>76</v>
      </c>
      <c r="BK160" s="219">
        <f>ROUND(I160*H160,2)</f>
        <v>0</v>
      </c>
      <c r="BL160" s="16" t="s">
        <v>117</v>
      </c>
      <c r="BM160" s="16" t="s">
        <v>435</v>
      </c>
    </row>
    <row r="161" s="1" customFormat="1" ht="22.5" customHeight="1">
      <c r="B161" s="37"/>
      <c r="C161" s="220" t="s">
        <v>436</v>
      </c>
      <c r="D161" s="220" t="s">
        <v>332</v>
      </c>
      <c r="E161" s="221" t="s">
        <v>437</v>
      </c>
      <c r="F161" s="222" t="s">
        <v>438</v>
      </c>
      <c r="G161" s="223" t="s">
        <v>171</v>
      </c>
      <c r="H161" s="224">
        <v>8800</v>
      </c>
      <c r="I161" s="225"/>
      <c r="J161" s="226">
        <f>ROUND(I161*H161,2)</f>
        <v>0</v>
      </c>
      <c r="K161" s="222" t="s">
        <v>123</v>
      </c>
      <c r="L161" s="42"/>
      <c r="M161" s="227" t="s">
        <v>1</v>
      </c>
      <c r="N161" s="228" t="s">
        <v>39</v>
      </c>
      <c r="O161" s="7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AR161" s="16" t="s">
        <v>117</v>
      </c>
      <c r="AT161" s="16" t="s">
        <v>332</v>
      </c>
      <c r="AU161" s="16" t="s">
        <v>76</v>
      </c>
      <c r="AY161" s="16" t="s">
        <v>118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6" t="s">
        <v>76</v>
      </c>
      <c r="BK161" s="219">
        <f>ROUND(I161*H161,2)</f>
        <v>0</v>
      </c>
      <c r="BL161" s="16" t="s">
        <v>117</v>
      </c>
      <c r="BM161" s="16" t="s">
        <v>439</v>
      </c>
    </row>
    <row r="162" s="1" customFormat="1" ht="22.5" customHeight="1">
      <c r="B162" s="37"/>
      <c r="C162" s="220" t="s">
        <v>440</v>
      </c>
      <c r="D162" s="220" t="s">
        <v>332</v>
      </c>
      <c r="E162" s="221" t="s">
        <v>441</v>
      </c>
      <c r="F162" s="222" t="s">
        <v>442</v>
      </c>
      <c r="G162" s="223" t="s">
        <v>171</v>
      </c>
      <c r="H162" s="224">
        <v>8800</v>
      </c>
      <c r="I162" s="225"/>
      <c r="J162" s="226">
        <f>ROUND(I162*H162,2)</f>
        <v>0</v>
      </c>
      <c r="K162" s="222" t="s">
        <v>123</v>
      </c>
      <c r="L162" s="42"/>
      <c r="M162" s="227" t="s">
        <v>1</v>
      </c>
      <c r="N162" s="228" t="s">
        <v>39</v>
      </c>
      <c r="O162" s="78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AR162" s="16" t="s">
        <v>117</v>
      </c>
      <c r="AT162" s="16" t="s">
        <v>332</v>
      </c>
      <c r="AU162" s="16" t="s">
        <v>76</v>
      </c>
      <c r="AY162" s="16" t="s">
        <v>118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6" t="s">
        <v>76</v>
      </c>
      <c r="BK162" s="219">
        <f>ROUND(I162*H162,2)</f>
        <v>0</v>
      </c>
      <c r="BL162" s="16" t="s">
        <v>117</v>
      </c>
      <c r="BM162" s="16" t="s">
        <v>443</v>
      </c>
    </row>
    <row r="163" s="1" customFormat="1" ht="22.5" customHeight="1">
      <c r="B163" s="37"/>
      <c r="C163" s="220" t="s">
        <v>444</v>
      </c>
      <c r="D163" s="220" t="s">
        <v>332</v>
      </c>
      <c r="E163" s="221" t="s">
        <v>445</v>
      </c>
      <c r="F163" s="222" t="s">
        <v>446</v>
      </c>
      <c r="G163" s="223" t="s">
        <v>122</v>
      </c>
      <c r="H163" s="224">
        <v>18</v>
      </c>
      <c r="I163" s="225"/>
      <c r="J163" s="226">
        <f>ROUND(I163*H163,2)</f>
        <v>0</v>
      </c>
      <c r="K163" s="222" t="s">
        <v>123</v>
      </c>
      <c r="L163" s="42"/>
      <c r="M163" s="227" t="s">
        <v>1</v>
      </c>
      <c r="N163" s="228" t="s">
        <v>39</v>
      </c>
      <c r="O163" s="7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AR163" s="16" t="s">
        <v>117</v>
      </c>
      <c r="AT163" s="16" t="s">
        <v>332</v>
      </c>
      <c r="AU163" s="16" t="s">
        <v>76</v>
      </c>
      <c r="AY163" s="16" t="s">
        <v>118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6" t="s">
        <v>76</v>
      </c>
      <c r="BK163" s="219">
        <f>ROUND(I163*H163,2)</f>
        <v>0</v>
      </c>
      <c r="BL163" s="16" t="s">
        <v>117</v>
      </c>
      <c r="BM163" s="16" t="s">
        <v>447</v>
      </c>
    </row>
    <row r="164" s="1" customFormat="1" ht="22.5" customHeight="1">
      <c r="B164" s="37"/>
      <c r="C164" s="220" t="s">
        <v>448</v>
      </c>
      <c r="D164" s="220" t="s">
        <v>332</v>
      </c>
      <c r="E164" s="221" t="s">
        <v>449</v>
      </c>
      <c r="F164" s="222" t="s">
        <v>450</v>
      </c>
      <c r="G164" s="223" t="s">
        <v>122</v>
      </c>
      <c r="H164" s="224">
        <v>18</v>
      </c>
      <c r="I164" s="225"/>
      <c r="J164" s="226">
        <f>ROUND(I164*H164,2)</f>
        <v>0</v>
      </c>
      <c r="K164" s="222" t="s">
        <v>123</v>
      </c>
      <c r="L164" s="42"/>
      <c r="M164" s="227" t="s">
        <v>1</v>
      </c>
      <c r="N164" s="228" t="s">
        <v>39</v>
      </c>
      <c r="O164" s="7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AR164" s="16" t="s">
        <v>117</v>
      </c>
      <c r="AT164" s="16" t="s">
        <v>332</v>
      </c>
      <c r="AU164" s="16" t="s">
        <v>76</v>
      </c>
      <c r="AY164" s="16" t="s">
        <v>118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6" t="s">
        <v>76</v>
      </c>
      <c r="BK164" s="219">
        <f>ROUND(I164*H164,2)</f>
        <v>0</v>
      </c>
      <c r="BL164" s="16" t="s">
        <v>117</v>
      </c>
      <c r="BM164" s="16" t="s">
        <v>451</v>
      </c>
    </row>
    <row r="165" s="1" customFormat="1" ht="22.5" customHeight="1">
      <c r="B165" s="37"/>
      <c r="C165" s="220" t="s">
        <v>452</v>
      </c>
      <c r="D165" s="220" t="s">
        <v>332</v>
      </c>
      <c r="E165" s="221" t="s">
        <v>453</v>
      </c>
      <c r="F165" s="222" t="s">
        <v>454</v>
      </c>
      <c r="G165" s="223" t="s">
        <v>122</v>
      </c>
      <c r="H165" s="224">
        <v>8</v>
      </c>
      <c r="I165" s="225"/>
      <c r="J165" s="226">
        <f>ROUND(I165*H165,2)</f>
        <v>0</v>
      </c>
      <c r="K165" s="222" t="s">
        <v>123</v>
      </c>
      <c r="L165" s="42"/>
      <c r="M165" s="227" t="s">
        <v>1</v>
      </c>
      <c r="N165" s="228" t="s">
        <v>39</v>
      </c>
      <c r="O165" s="7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AR165" s="16" t="s">
        <v>117</v>
      </c>
      <c r="AT165" s="16" t="s">
        <v>332</v>
      </c>
      <c r="AU165" s="16" t="s">
        <v>76</v>
      </c>
      <c r="AY165" s="16" t="s">
        <v>118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6" t="s">
        <v>76</v>
      </c>
      <c r="BK165" s="219">
        <f>ROUND(I165*H165,2)</f>
        <v>0</v>
      </c>
      <c r="BL165" s="16" t="s">
        <v>117</v>
      </c>
      <c r="BM165" s="16" t="s">
        <v>455</v>
      </c>
    </row>
    <row r="166" s="1" customFormat="1" ht="22.5" customHeight="1">
      <c r="B166" s="37"/>
      <c r="C166" s="220" t="s">
        <v>456</v>
      </c>
      <c r="D166" s="220" t="s">
        <v>332</v>
      </c>
      <c r="E166" s="221" t="s">
        <v>457</v>
      </c>
      <c r="F166" s="222" t="s">
        <v>458</v>
      </c>
      <c r="G166" s="223" t="s">
        <v>122</v>
      </c>
      <c r="H166" s="224">
        <v>16</v>
      </c>
      <c r="I166" s="225"/>
      <c r="J166" s="226">
        <f>ROUND(I166*H166,2)</f>
        <v>0</v>
      </c>
      <c r="K166" s="222" t="s">
        <v>123</v>
      </c>
      <c r="L166" s="42"/>
      <c r="M166" s="227" t="s">
        <v>1</v>
      </c>
      <c r="N166" s="228" t="s">
        <v>39</v>
      </c>
      <c r="O166" s="7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AR166" s="16" t="s">
        <v>117</v>
      </c>
      <c r="AT166" s="16" t="s">
        <v>332</v>
      </c>
      <c r="AU166" s="16" t="s">
        <v>76</v>
      </c>
      <c r="AY166" s="16" t="s">
        <v>118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6" t="s">
        <v>76</v>
      </c>
      <c r="BK166" s="219">
        <f>ROUND(I166*H166,2)</f>
        <v>0</v>
      </c>
      <c r="BL166" s="16" t="s">
        <v>117</v>
      </c>
      <c r="BM166" s="16" t="s">
        <v>459</v>
      </c>
    </row>
    <row r="167" s="1" customFormat="1" ht="22.5" customHeight="1">
      <c r="B167" s="37"/>
      <c r="C167" s="220" t="s">
        <v>460</v>
      </c>
      <c r="D167" s="220" t="s">
        <v>332</v>
      </c>
      <c r="E167" s="221" t="s">
        <v>461</v>
      </c>
      <c r="F167" s="222" t="s">
        <v>462</v>
      </c>
      <c r="G167" s="223" t="s">
        <v>122</v>
      </c>
      <c r="H167" s="224">
        <v>67</v>
      </c>
      <c r="I167" s="225"/>
      <c r="J167" s="226">
        <f>ROUND(I167*H167,2)</f>
        <v>0</v>
      </c>
      <c r="K167" s="222" t="s">
        <v>123</v>
      </c>
      <c r="L167" s="42"/>
      <c r="M167" s="227" t="s">
        <v>1</v>
      </c>
      <c r="N167" s="228" t="s">
        <v>39</v>
      </c>
      <c r="O167" s="7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AR167" s="16" t="s">
        <v>117</v>
      </c>
      <c r="AT167" s="16" t="s">
        <v>332</v>
      </c>
      <c r="AU167" s="16" t="s">
        <v>76</v>
      </c>
      <c r="AY167" s="16" t="s">
        <v>118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6" t="s">
        <v>76</v>
      </c>
      <c r="BK167" s="219">
        <f>ROUND(I167*H167,2)</f>
        <v>0</v>
      </c>
      <c r="BL167" s="16" t="s">
        <v>117</v>
      </c>
      <c r="BM167" s="16" t="s">
        <v>463</v>
      </c>
    </row>
    <row r="168" s="1" customFormat="1" ht="22.5" customHeight="1">
      <c r="B168" s="37"/>
      <c r="C168" s="220" t="s">
        <v>464</v>
      </c>
      <c r="D168" s="220" t="s">
        <v>332</v>
      </c>
      <c r="E168" s="221" t="s">
        <v>465</v>
      </c>
      <c r="F168" s="222" t="s">
        <v>466</v>
      </c>
      <c r="G168" s="223" t="s">
        <v>122</v>
      </c>
      <c r="H168" s="224">
        <v>65</v>
      </c>
      <c r="I168" s="225"/>
      <c r="J168" s="226">
        <f>ROUND(I168*H168,2)</f>
        <v>0</v>
      </c>
      <c r="K168" s="222" t="s">
        <v>123</v>
      </c>
      <c r="L168" s="42"/>
      <c r="M168" s="227" t="s">
        <v>1</v>
      </c>
      <c r="N168" s="228" t="s">
        <v>39</v>
      </c>
      <c r="O168" s="7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AR168" s="16" t="s">
        <v>117</v>
      </c>
      <c r="AT168" s="16" t="s">
        <v>332</v>
      </c>
      <c r="AU168" s="16" t="s">
        <v>76</v>
      </c>
      <c r="AY168" s="16" t="s">
        <v>118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6" t="s">
        <v>76</v>
      </c>
      <c r="BK168" s="219">
        <f>ROUND(I168*H168,2)</f>
        <v>0</v>
      </c>
      <c r="BL168" s="16" t="s">
        <v>117</v>
      </c>
      <c r="BM168" s="16" t="s">
        <v>467</v>
      </c>
    </row>
    <row r="169" s="1" customFormat="1" ht="22.5" customHeight="1">
      <c r="B169" s="37"/>
      <c r="C169" s="220" t="s">
        <v>468</v>
      </c>
      <c r="D169" s="220" t="s">
        <v>332</v>
      </c>
      <c r="E169" s="221" t="s">
        <v>469</v>
      </c>
      <c r="F169" s="222" t="s">
        <v>470</v>
      </c>
      <c r="G169" s="223" t="s">
        <v>122</v>
      </c>
      <c r="H169" s="224">
        <v>8</v>
      </c>
      <c r="I169" s="225"/>
      <c r="J169" s="226">
        <f>ROUND(I169*H169,2)</f>
        <v>0</v>
      </c>
      <c r="K169" s="222" t="s">
        <v>123</v>
      </c>
      <c r="L169" s="42"/>
      <c r="M169" s="227" t="s">
        <v>1</v>
      </c>
      <c r="N169" s="228" t="s">
        <v>39</v>
      </c>
      <c r="O169" s="7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AR169" s="16" t="s">
        <v>117</v>
      </c>
      <c r="AT169" s="16" t="s">
        <v>332</v>
      </c>
      <c r="AU169" s="16" t="s">
        <v>76</v>
      </c>
      <c r="AY169" s="16" t="s">
        <v>118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6" t="s">
        <v>76</v>
      </c>
      <c r="BK169" s="219">
        <f>ROUND(I169*H169,2)</f>
        <v>0</v>
      </c>
      <c r="BL169" s="16" t="s">
        <v>117</v>
      </c>
      <c r="BM169" s="16" t="s">
        <v>471</v>
      </c>
    </row>
    <row r="170" s="1" customFormat="1" ht="22.5" customHeight="1">
      <c r="B170" s="37"/>
      <c r="C170" s="220" t="s">
        <v>472</v>
      </c>
      <c r="D170" s="220" t="s">
        <v>332</v>
      </c>
      <c r="E170" s="221" t="s">
        <v>473</v>
      </c>
      <c r="F170" s="222" t="s">
        <v>474</v>
      </c>
      <c r="G170" s="223" t="s">
        <v>122</v>
      </c>
      <c r="H170" s="224">
        <v>67</v>
      </c>
      <c r="I170" s="225"/>
      <c r="J170" s="226">
        <f>ROUND(I170*H170,2)</f>
        <v>0</v>
      </c>
      <c r="K170" s="222" t="s">
        <v>123</v>
      </c>
      <c r="L170" s="42"/>
      <c r="M170" s="227" t="s">
        <v>1</v>
      </c>
      <c r="N170" s="228" t="s">
        <v>39</v>
      </c>
      <c r="O170" s="7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AR170" s="16" t="s">
        <v>117</v>
      </c>
      <c r="AT170" s="16" t="s">
        <v>332</v>
      </c>
      <c r="AU170" s="16" t="s">
        <v>76</v>
      </c>
      <c r="AY170" s="16" t="s">
        <v>118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6" t="s">
        <v>76</v>
      </c>
      <c r="BK170" s="219">
        <f>ROUND(I170*H170,2)</f>
        <v>0</v>
      </c>
      <c r="BL170" s="16" t="s">
        <v>117</v>
      </c>
      <c r="BM170" s="16" t="s">
        <v>475</v>
      </c>
    </row>
    <row r="171" s="1" customFormat="1" ht="22.5" customHeight="1">
      <c r="B171" s="37"/>
      <c r="C171" s="220" t="s">
        <v>476</v>
      </c>
      <c r="D171" s="220" t="s">
        <v>332</v>
      </c>
      <c r="E171" s="221" t="s">
        <v>477</v>
      </c>
      <c r="F171" s="222" t="s">
        <v>478</v>
      </c>
      <c r="G171" s="223" t="s">
        <v>122</v>
      </c>
      <c r="H171" s="224">
        <v>65</v>
      </c>
      <c r="I171" s="225"/>
      <c r="J171" s="226">
        <f>ROUND(I171*H171,2)</f>
        <v>0</v>
      </c>
      <c r="K171" s="222" t="s">
        <v>123</v>
      </c>
      <c r="L171" s="42"/>
      <c r="M171" s="227" t="s">
        <v>1</v>
      </c>
      <c r="N171" s="228" t="s">
        <v>39</v>
      </c>
      <c r="O171" s="7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AR171" s="16" t="s">
        <v>117</v>
      </c>
      <c r="AT171" s="16" t="s">
        <v>332</v>
      </c>
      <c r="AU171" s="16" t="s">
        <v>76</v>
      </c>
      <c r="AY171" s="16" t="s">
        <v>118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6" t="s">
        <v>76</v>
      </c>
      <c r="BK171" s="219">
        <f>ROUND(I171*H171,2)</f>
        <v>0</v>
      </c>
      <c r="BL171" s="16" t="s">
        <v>117</v>
      </c>
      <c r="BM171" s="16" t="s">
        <v>479</v>
      </c>
    </row>
    <row r="172" s="1" customFormat="1" ht="22.5" customHeight="1">
      <c r="B172" s="37"/>
      <c r="C172" s="220" t="s">
        <v>480</v>
      </c>
      <c r="D172" s="220" t="s">
        <v>332</v>
      </c>
      <c r="E172" s="221" t="s">
        <v>481</v>
      </c>
      <c r="F172" s="222" t="s">
        <v>482</v>
      </c>
      <c r="G172" s="223" t="s">
        <v>122</v>
      </c>
      <c r="H172" s="224">
        <v>48</v>
      </c>
      <c r="I172" s="225"/>
      <c r="J172" s="226">
        <f>ROUND(I172*H172,2)</f>
        <v>0</v>
      </c>
      <c r="K172" s="222" t="s">
        <v>123</v>
      </c>
      <c r="L172" s="42"/>
      <c r="M172" s="227" t="s">
        <v>1</v>
      </c>
      <c r="N172" s="228" t="s">
        <v>39</v>
      </c>
      <c r="O172" s="7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AR172" s="16" t="s">
        <v>117</v>
      </c>
      <c r="AT172" s="16" t="s">
        <v>332</v>
      </c>
      <c r="AU172" s="16" t="s">
        <v>76</v>
      </c>
      <c r="AY172" s="16" t="s">
        <v>118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6" t="s">
        <v>76</v>
      </c>
      <c r="BK172" s="219">
        <f>ROUND(I172*H172,2)</f>
        <v>0</v>
      </c>
      <c r="BL172" s="16" t="s">
        <v>117</v>
      </c>
      <c r="BM172" s="16" t="s">
        <v>483</v>
      </c>
    </row>
    <row r="173" s="1" customFormat="1" ht="22.5" customHeight="1">
      <c r="B173" s="37"/>
      <c r="C173" s="220" t="s">
        <v>484</v>
      </c>
      <c r="D173" s="220" t="s">
        <v>332</v>
      </c>
      <c r="E173" s="221" t="s">
        <v>485</v>
      </c>
      <c r="F173" s="222" t="s">
        <v>486</v>
      </c>
      <c r="G173" s="223" t="s">
        <v>122</v>
      </c>
      <c r="H173" s="224">
        <v>74</v>
      </c>
      <c r="I173" s="225"/>
      <c r="J173" s="226">
        <f>ROUND(I173*H173,2)</f>
        <v>0</v>
      </c>
      <c r="K173" s="222" t="s">
        <v>123</v>
      </c>
      <c r="L173" s="42"/>
      <c r="M173" s="227" t="s">
        <v>1</v>
      </c>
      <c r="N173" s="228" t="s">
        <v>39</v>
      </c>
      <c r="O173" s="7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AR173" s="16" t="s">
        <v>117</v>
      </c>
      <c r="AT173" s="16" t="s">
        <v>332</v>
      </c>
      <c r="AU173" s="16" t="s">
        <v>76</v>
      </c>
      <c r="AY173" s="16" t="s">
        <v>118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6" t="s">
        <v>76</v>
      </c>
      <c r="BK173" s="219">
        <f>ROUND(I173*H173,2)</f>
        <v>0</v>
      </c>
      <c r="BL173" s="16" t="s">
        <v>117</v>
      </c>
      <c r="BM173" s="16" t="s">
        <v>487</v>
      </c>
    </row>
    <row r="174" s="1" customFormat="1" ht="22.5" customHeight="1">
      <c r="B174" s="37"/>
      <c r="C174" s="220" t="s">
        <v>488</v>
      </c>
      <c r="D174" s="220" t="s">
        <v>332</v>
      </c>
      <c r="E174" s="221" t="s">
        <v>489</v>
      </c>
      <c r="F174" s="222" t="s">
        <v>490</v>
      </c>
      <c r="G174" s="223" t="s">
        <v>171</v>
      </c>
      <c r="H174" s="224">
        <v>400</v>
      </c>
      <c r="I174" s="225"/>
      <c r="J174" s="226">
        <f>ROUND(I174*H174,2)</f>
        <v>0</v>
      </c>
      <c r="K174" s="222" t="s">
        <v>123</v>
      </c>
      <c r="L174" s="42"/>
      <c r="M174" s="227" t="s">
        <v>1</v>
      </c>
      <c r="N174" s="228" t="s">
        <v>39</v>
      </c>
      <c r="O174" s="7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AR174" s="16" t="s">
        <v>117</v>
      </c>
      <c r="AT174" s="16" t="s">
        <v>332</v>
      </c>
      <c r="AU174" s="16" t="s">
        <v>76</v>
      </c>
      <c r="AY174" s="16" t="s">
        <v>118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6" t="s">
        <v>76</v>
      </c>
      <c r="BK174" s="219">
        <f>ROUND(I174*H174,2)</f>
        <v>0</v>
      </c>
      <c r="BL174" s="16" t="s">
        <v>117</v>
      </c>
      <c r="BM174" s="16" t="s">
        <v>491</v>
      </c>
    </row>
    <row r="175" s="1" customFormat="1" ht="22.5" customHeight="1">
      <c r="B175" s="37"/>
      <c r="C175" s="220" t="s">
        <v>492</v>
      </c>
      <c r="D175" s="220" t="s">
        <v>332</v>
      </c>
      <c r="E175" s="221" t="s">
        <v>493</v>
      </c>
      <c r="F175" s="222" t="s">
        <v>494</v>
      </c>
      <c r="G175" s="223" t="s">
        <v>122</v>
      </c>
      <c r="H175" s="224">
        <v>334</v>
      </c>
      <c r="I175" s="225"/>
      <c r="J175" s="226">
        <f>ROUND(I175*H175,2)</f>
        <v>0</v>
      </c>
      <c r="K175" s="222" t="s">
        <v>123</v>
      </c>
      <c r="L175" s="42"/>
      <c r="M175" s="227" t="s">
        <v>1</v>
      </c>
      <c r="N175" s="228" t="s">
        <v>39</v>
      </c>
      <c r="O175" s="78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AR175" s="16" t="s">
        <v>117</v>
      </c>
      <c r="AT175" s="16" t="s">
        <v>332</v>
      </c>
      <c r="AU175" s="16" t="s">
        <v>76</v>
      </c>
      <c r="AY175" s="16" t="s">
        <v>118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6" t="s">
        <v>76</v>
      </c>
      <c r="BK175" s="219">
        <f>ROUND(I175*H175,2)</f>
        <v>0</v>
      </c>
      <c r="BL175" s="16" t="s">
        <v>117</v>
      </c>
      <c r="BM175" s="16" t="s">
        <v>495</v>
      </c>
    </row>
    <row r="176" s="1" customFormat="1" ht="22.5" customHeight="1">
      <c r="B176" s="37"/>
      <c r="C176" s="220" t="s">
        <v>496</v>
      </c>
      <c r="D176" s="220" t="s">
        <v>332</v>
      </c>
      <c r="E176" s="221" t="s">
        <v>497</v>
      </c>
      <c r="F176" s="222" t="s">
        <v>498</v>
      </c>
      <c r="G176" s="223" t="s">
        <v>122</v>
      </c>
      <c r="H176" s="224">
        <v>6</v>
      </c>
      <c r="I176" s="225"/>
      <c r="J176" s="226">
        <f>ROUND(I176*H176,2)</f>
        <v>0</v>
      </c>
      <c r="K176" s="222" t="s">
        <v>123</v>
      </c>
      <c r="L176" s="42"/>
      <c r="M176" s="227" t="s">
        <v>1</v>
      </c>
      <c r="N176" s="228" t="s">
        <v>39</v>
      </c>
      <c r="O176" s="78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AR176" s="16" t="s">
        <v>117</v>
      </c>
      <c r="AT176" s="16" t="s">
        <v>332</v>
      </c>
      <c r="AU176" s="16" t="s">
        <v>76</v>
      </c>
      <c r="AY176" s="16" t="s">
        <v>118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6" t="s">
        <v>76</v>
      </c>
      <c r="BK176" s="219">
        <f>ROUND(I176*H176,2)</f>
        <v>0</v>
      </c>
      <c r="BL176" s="16" t="s">
        <v>117</v>
      </c>
      <c r="BM176" s="16" t="s">
        <v>499</v>
      </c>
    </row>
    <row r="177" s="1" customFormat="1" ht="22.5" customHeight="1">
      <c r="B177" s="37"/>
      <c r="C177" s="220" t="s">
        <v>500</v>
      </c>
      <c r="D177" s="220" t="s">
        <v>332</v>
      </c>
      <c r="E177" s="221" t="s">
        <v>501</v>
      </c>
      <c r="F177" s="222" t="s">
        <v>502</v>
      </c>
      <c r="G177" s="223" t="s">
        <v>122</v>
      </c>
      <c r="H177" s="224">
        <v>4</v>
      </c>
      <c r="I177" s="225"/>
      <c r="J177" s="226">
        <f>ROUND(I177*H177,2)</f>
        <v>0</v>
      </c>
      <c r="K177" s="222" t="s">
        <v>123</v>
      </c>
      <c r="L177" s="42"/>
      <c r="M177" s="227" t="s">
        <v>1</v>
      </c>
      <c r="N177" s="228" t="s">
        <v>39</v>
      </c>
      <c r="O177" s="78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AR177" s="16" t="s">
        <v>117</v>
      </c>
      <c r="AT177" s="16" t="s">
        <v>332</v>
      </c>
      <c r="AU177" s="16" t="s">
        <v>76</v>
      </c>
      <c r="AY177" s="16" t="s">
        <v>118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6" t="s">
        <v>76</v>
      </c>
      <c r="BK177" s="219">
        <f>ROUND(I177*H177,2)</f>
        <v>0</v>
      </c>
      <c r="BL177" s="16" t="s">
        <v>117</v>
      </c>
      <c r="BM177" s="16" t="s">
        <v>503</v>
      </c>
    </row>
    <row r="178" s="1" customFormat="1" ht="22.5" customHeight="1">
      <c r="B178" s="37"/>
      <c r="C178" s="220" t="s">
        <v>504</v>
      </c>
      <c r="D178" s="220" t="s">
        <v>332</v>
      </c>
      <c r="E178" s="221" t="s">
        <v>505</v>
      </c>
      <c r="F178" s="222" t="s">
        <v>506</v>
      </c>
      <c r="G178" s="223" t="s">
        <v>122</v>
      </c>
      <c r="H178" s="224">
        <v>184</v>
      </c>
      <c r="I178" s="225"/>
      <c r="J178" s="226">
        <f>ROUND(I178*H178,2)</f>
        <v>0</v>
      </c>
      <c r="K178" s="222" t="s">
        <v>123</v>
      </c>
      <c r="L178" s="42"/>
      <c r="M178" s="227" t="s">
        <v>1</v>
      </c>
      <c r="N178" s="228" t="s">
        <v>39</v>
      </c>
      <c r="O178" s="7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AR178" s="16" t="s">
        <v>117</v>
      </c>
      <c r="AT178" s="16" t="s">
        <v>332</v>
      </c>
      <c r="AU178" s="16" t="s">
        <v>76</v>
      </c>
      <c r="AY178" s="16" t="s">
        <v>118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6" t="s">
        <v>76</v>
      </c>
      <c r="BK178" s="219">
        <f>ROUND(I178*H178,2)</f>
        <v>0</v>
      </c>
      <c r="BL178" s="16" t="s">
        <v>117</v>
      </c>
      <c r="BM178" s="16" t="s">
        <v>507</v>
      </c>
    </row>
    <row r="179" s="1" customFormat="1" ht="22.5" customHeight="1">
      <c r="B179" s="37"/>
      <c r="C179" s="220" t="s">
        <v>508</v>
      </c>
      <c r="D179" s="220" t="s">
        <v>332</v>
      </c>
      <c r="E179" s="221" t="s">
        <v>509</v>
      </c>
      <c r="F179" s="222" t="s">
        <v>510</v>
      </c>
      <c r="G179" s="223" t="s">
        <v>122</v>
      </c>
      <c r="H179" s="224">
        <v>18</v>
      </c>
      <c r="I179" s="225"/>
      <c r="J179" s="226">
        <f>ROUND(I179*H179,2)</f>
        <v>0</v>
      </c>
      <c r="K179" s="222" t="s">
        <v>123</v>
      </c>
      <c r="L179" s="42"/>
      <c r="M179" s="227" t="s">
        <v>1</v>
      </c>
      <c r="N179" s="228" t="s">
        <v>39</v>
      </c>
      <c r="O179" s="78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AR179" s="16" t="s">
        <v>117</v>
      </c>
      <c r="AT179" s="16" t="s">
        <v>332</v>
      </c>
      <c r="AU179" s="16" t="s">
        <v>76</v>
      </c>
      <c r="AY179" s="16" t="s">
        <v>118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6" t="s">
        <v>76</v>
      </c>
      <c r="BK179" s="219">
        <f>ROUND(I179*H179,2)</f>
        <v>0</v>
      </c>
      <c r="BL179" s="16" t="s">
        <v>117</v>
      </c>
      <c r="BM179" s="16" t="s">
        <v>511</v>
      </c>
    </row>
    <row r="180" s="1" customFormat="1" ht="22.5" customHeight="1">
      <c r="B180" s="37"/>
      <c r="C180" s="220" t="s">
        <v>512</v>
      </c>
      <c r="D180" s="220" t="s">
        <v>332</v>
      </c>
      <c r="E180" s="221" t="s">
        <v>513</v>
      </c>
      <c r="F180" s="222" t="s">
        <v>514</v>
      </c>
      <c r="G180" s="223" t="s">
        <v>122</v>
      </c>
      <c r="H180" s="224">
        <v>11</v>
      </c>
      <c r="I180" s="225"/>
      <c r="J180" s="226">
        <f>ROUND(I180*H180,2)</f>
        <v>0</v>
      </c>
      <c r="K180" s="222" t="s">
        <v>123</v>
      </c>
      <c r="L180" s="42"/>
      <c r="M180" s="227" t="s">
        <v>1</v>
      </c>
      <c r="N180" s="228" t="s">
        <v>39</v>
      </c>
      <c r="O180" s="78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AR180" s="16" t="s">
        <v>117</v>
      </c>
      <c r="AT180" s="16" t="s">
        <v>332</v>
      </c>
      <c r="AU180" s="16" t="s">
        <v>76</v>
      </c>
      <c r="AY180" s="16" t="s">
        <v>118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6" t="s">
        <v>76</v>
      </c>
      <c r="BK180" s="219">
        <f>ROUND(I180*H180,2)</f>
        <v>0</v>
      </c>
      <c r="BL180" s="16" t="s">
        <v>117</v>
      </c>
      <c r="BM180" s="16" t="s">
        <v>515</v>
      </c>
    </row>
    <row r="181" s="1" customFormat="1" ht="22.5" customHeight="1">
      <c r="B181" s="37"/>
      <c r="C181" s="220" t="s">
        <v>516</v>
      </c>
      <c r="D181" s="220" t="s">
        <v>332</v>
      </c>
      <c r="E181" s="221" t="s">
        <v>517</v>
      </c>
      <c r="F181" s="222" t="s">
        <v>518</v>
      </c>
      <c r="G181" s="223" t="s">
        <v>122</v>
      </c>
      <c r="H181" s="224">
        <v>135</v>
      </c>
      <c r="I181" s="225"/>
      <c r="J181" s="226">
        <f>ROUND(I181*H181,2)</f>
        <v>0</v>
      </c>
      <c r="K181" s="222" t="s">
        <v>123</v>
      </c>
      <c r="L181" s="42"/>
      <c r="M181" s="227" t="s">
        <v>1</v>
      </c>
      <c r="N181" s="228" t="s">
        <v>39</v>
      </c>
      <c r="O181" s="78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AR181" s="16" t="s">
        <v>117</v>
      </c>
      <c r="AT181" s="16" t="s">
        <v>332</v>
      </c>
      <c r="AU181" s="16" t="s">
        <v>76</v>
      </c>
      <c r="AY181" s="16" t="s">
        <v>118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6" t="s">
        <v>76</v>
      </c>
      <c r="BK181" s="219">
        <f>ROUND(I181*H181,2)</f>
        <v>0</v>
      </c>
      <c r="BL181" s="16" t="s">
        <v>117</v>
      </c>
      <c r="BM181" s="16" t="s">
        <v>519</v>
      </c>
    </row>
    <row r="182" s="1" customFormat="1" ht="22.5" customHeight="1">
      <c r="B182" s="37"/>
      <c r="C182" s="220" t="s">
        <v>520</v>
      </c>
      <c r="D182" s="220" t="s">
        <v>332</v>
      </c>
      <c r="E182" s="221" t="s">
        <v>521</v>
      </c>
      <c r="F182" s="222" t="s">
        <v>522</v>
      </c>
      <c r="G182" s="223" t="s">
        <v>523</v>
      </c>
      <c r="H182" s="224">
        <v>1200</v>
      </c>
      <c r="I182" s="225"/>
      <c r="J182" s="226">
        <f>ROUND(I182*H182,2)</f>
        <v>0</v>
      </c>
      <c r="K182" s="222" t="s">
        <v>123</v>
      </c>
      <c r="L182" s="42"/>
      <c r="M182" s="227" t="s">
        <v>1</v>
      </c>
      <c r="N182" s="228" t="s">
        <v>39</v>
      </c>
      <c r="O182" s="7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AR182" s="16" t="s">
        <v>117</v>
      </c>
      <c r="AT182" s="16" t="s">
        <v>332</v>
      </c>
      <c r="AU182" s="16" t="s">
        <v>76</v>
      </c>
      <c r="AY182" s="16" t="s">
        <v>118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6" t="s">
        <v>76</v>
      </c>
      <c r="BK182" s="219">
        <f>ROUND(I182*H182,2)</f>
        <v>0</v>
      </c>
      <c r="BL182" s="16" t="s">
        <v>117</v>
      </c>
      <c r="BM182" s="16" t="s">
        <v>524</v>
      </c>
    </row>
    <row r="183" s="1" customFormat="1" ht="22.5" customHeight="1">
      <c r="B183" s="37"/>
      <c r="C183" s="220" t="s">
        <v>525</v>
      </c>
      <c r="D183" s="220" t="s">
        <v>332</v>
      </c>
      <c r="E183" s="221" t="s">
        <v>526</v>
      </c>
      <c r="F183" s="222" t="s">
        <v>527</v>
      </c>
      <c r="G183" s="223" t="s">
        <v>122</v>
      </c>
      <c r="H183" s="224">
        <v>159</v>
      </c>
      <c r="I183" s="225"/>
      <c r="J183" s="226">
        <f>ROUND(I183*H183,2)</f>
        <v>0</v>
      </c>
      <c r="K183" s="222" t="s">
        <v>123</v>
      </c>
      <c r="L183" s="42"/>
      <c r="M183" s="227" t="s">
        <v>1</v>
      </c>
      <c r="N183" s="228" t="s">
        <v>39</v>
      </c>
      <c r="O183" s="78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AR183" s="16" t="s">
        <v>117</v>
      </c>
      <c r="AT183" s="16" t="s">
        <v>332</v>
      </c>
      <c r="AU183" s="16" t="s">
        <v>76</v>
      </c>
      <c r="AY183" s="16" t="s">
        <v>118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6" t="s">
        <v>76</v>
      </c>
      <c r="BK183" s="219">
        <f>ROUND(I183*H183,2)</f>
        <v>0</v>
      </c>
      <c r="BL183" s="16" t="s">
        <v>117</v>
      </c>
      <c r="BM183" s="16" t="s">
        <v>528</v>
      </c>
    </row>
    <row r="184" s="1" customFormat="1" ht="22.5" customHeight="1">
      <c r="B184" s="37"/>
      <c r="C184" s="220" t="s">
        <v>529</v>
      </c>
      <c r="D184" s="220" t="s">
        <v>332</v>
      </c>
      <c r="E184" s="221" t="s">
        <v>530</v>
      </c>
      <c r="F184" s="222" t="s">
        <v>531</v>
      </c>
      <c r="G184" s="223" t="s">
        <v>122</v>
      </c>
      <c r="H184" s="224">
        <v>32</v>
      </c>
      <c r="I184" s="225"/>
      <c r="J184" s="226">
        <f>ROUND(I184*H184,2)</f>
        <v>0</v>
      </c>
      <c r="K184" s="222" t="s">
        <v>123</v>
      </c>
      <c r="L184" s="42"/>
      <c r="M184" s="227" t="s">
        <v>1</v>
      </c>
      <c r="N184" s="228" t="s">
        <v>39</v>
      </c>
      <c r="O184" s="7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AR184" s="16" t="s">
        <v>117</v>
      </c>
      <c r="AT184" s="16" t="s">
        <v>332</v>
      </c>
      <c r="AU184" s="16" t="s">
        <v>76</v>
      </c>
      <c r="AY184" s="16" t="s">
        <v>118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6" t="s">
        <v>76</v>
      </c>
      <c r="BK184" s="219">
        <f>ROUND(I184*H184,2)</f>
        <v>0</v>
      </c>
      <c r="BL184" s="16" t="s">
        <v>117</v>
      </c>
      <c r="BM184" s="16" t="s">
        <v>532</v>
      </c>
    </row>
    <row r="185" s="1" customFormat="1" ht="22.5" customHeight="1">
      <c r="B185" s="37"/>
      <c r="C185" s="220" t="s">
        <v>533</v>
      </c>
      <c r="D185" s="220" t="s">
        <v>332</v>
      </c>
      <c r="E185" s="221" t="s">
        <v>534</v>
      </c>
      <c r="F185" s="222" t="s">
        <v>535</v>
      </c>
      <c r="G185" s="223" t="s">
        <v>122</v>
      </c>
      <c r="H185" s="224">
        <v>208</v>
      </c>
      <c r="I185" s="225"/>
      <c r="J185" s="226">
        <f>ROUND(I185*H185,2)</f>
        <v>0</v>
      </c>
      <c r="K185" s="222" t="s">
        <v>123</v>
      </c>
      <c r="L185" s="42"/>
      <c r="M185" s="227" t="s">
        <v>1</v>
      </c>
      <c r="N185" s="228" t="s">
        <v>39</v>
      </c>
      <c r="O185" s="78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AR185" s="16" t="s">
        <v>117</v>
      </c>
      <c r="AT185" s="16" t="s">
        <v>332</v>
      </c>
      <c r="AU185" s="16" t="s">
        <v>76</v>
      </c>
      <c r="AY185" s="16" t="s">
        <v>118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6" t="s">
        <v>76</v>
      </c>
      <c r="BK185" s="219">
        <f>ROUND(I185*H185,2)</f>
        <v>0</v>
      </c>
      <c r="BL185" s="16" t="s">
        <v>117</v>
      </c>
      <c r="BM185" s="16" t="s">
        <v>536</v>
      </c>
    </row>
    <row r="186" s="1" customFormat="1" ht="22.5" customHeight="1">
      <c r="B186" s="37"/>
      <c r="C186" s="220" t="s">
        <v>537</v>
      </c>
      <c r="D186" s="220" t="s">
        <v>332</v>
      </c>
      <c r="E186" s="221" t="s">
        <v>538</v>
      </c>
      <c r="F186" s="222" t="s">
        <v>539</v>
      </c>
      <c r="G186" s="223" t="s">
        <v>122</v>
      </c>
      <c r="H186" s="224">
        <v>180</v>
      </c>
      <c r="I186" s="225"/>
      <c r="J186" s="226">
        <f>ROUND(I186*H186,2)</f>
        <v>0</v>
      </c>
      <c r="K186" s="222" t="s">
        <v>123</v>
      </c>
      <c r="L186" s="42"/>
      <c r="M186" s="227" t="s">
        <v>1</v>
      </c>
      <c r="N186" s="228" t="s">
        <v>39</v>
      </c>
      <c r="O186" s="7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AR186" s="16" t="s">
        <v>117</v>
      </c>
      <c r="AT186" s="16" t="s">
        <v>332</v>
      </c>
      <c r="AU186" s="16" t="s">
        <v>76</v>
      </c>
      <c r="AY186" s="16" t="s">
        <v>118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6" t="s">
        <v>76</v>
      </c>
      <c r="BK186" s="219">
        <f>ROUND(I186*H186,2)</f>
        <v>0</v>
      </c>
      <c r="BL186" s="16" t="s">
        <v>117</v>
      </c>
      <c r="BM186" s="16" t="s">
        <v>540</v>
      </c>
    </row>
    <row r="187" s="1" customFormat="1" ht="22.5" customHeight="1">
      <c r="B187" s="37"/>
      <c r="C187" s="220" t="s">
        <v>541</v>
      </c>
      <c r="D187" s="220" t="s">
        <v>332</v>
      </c>
      <c r="E187" s="221" t="s">
        <v>542</v>
      </c>
      <c r="F187" s="222" t="s">
        <v>543</v>
      </c>
      <c r="G187" s="223" t="s">
        <v>122</v>
      </c>
      <c r="H187" s="224">
        <v>1250</v>
      </c>
      <c r="I187" s="225"/>
      <c r="J187" s="226">
        <f>ROUND(I187*H187,2)</f>
        <v>0</v>
      </c>
      <c r="K187" s="222" t="s">
        <v>123</v>
      </c>
      <c r="L187" s="42"/>
      <c r="M187" s="227" t="s">
        <v>1</v>
      </c>
      <c r="N187" s="228" t="s">
        <v>39</v>
      </c>
      <c r="O187" s="78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AR187" s="16" t="s">
        <v>117</v>
      </c>
      <c r="AT187" s="16" t="s">
        <v>332</v>
      </c>
      <c r="AU187" s="16" t="s">
        <v>76</v>
      </c>
      <c r="AY187" s="16" t="s">
        <v>118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6" t="s">
        <v>76</v>
      </c>
      <c r="BK187" s="219">
        <f>ROUND(I187*H187,2)</f>
        <v>0</v>
      </c>
      <c r="BL187" s="16" t="s">
        <v>117</v>
      </c>
      <c r="BM187" s="16" t="s">
        <v>544</v>
      </c>
    </row>
    <row r="188" s="1" customFormat="1" ht="22.5" customHeight="1">
      <c r="B188" s="37"/>
      <c r="C188" s="220" t="s">
        <v>545</v>
      </c>
      <c r="D188" s="220" t="s">
        <v>332</v>
      </c>
      <c r="E188" s="221" t="s">
        <v>546</v>
      </c>
      <c r="F188" s="222" t="s">
        <v>547</v>
      </c>
      <c r="G188" s="223" t="s">
        <v>122</v>
      </c>
      <c r="H188" s="224">
        <v>116</v>
      </c>
      <c r="I188" s="225"/>
      <c r="J188" s="226">
        <f>ROUND(I188*H188,2)</f>
        <v>0</v>
      </c>
      <c r="K188" s="222" t="s">
        <v>123</v>
      </c>
      <c r="L188" s="42"/>
      <c r="M188" s="227" t="s">
        <v>1</v>
      </c>
      <c r="N188" s="228" t="s">
        <v>39</v>
      </c>
      <c r="O188" s="78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AR188" s="16" t="s">
        <v>117</v>
      </c>
      <c r="AT188" s="16" t="s">
        <v>332</v>
      </c>
      <c r="AU188" s="16" t="s">
        <v>76</v>
      </c>
      <c r="AY188" s="16" t="s">
        <v>118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6" t="s">
        <v>76</v>
      </c>
      <c r="BK188" s="219">
        <f>ROUND(I188*H188,2)</f>
        <v>0</v>
      </c>
      <c r="BL188" s="16" t="s">
        <v>117</v>
      </c>
      <c r="BM188" s="16" t="s">
        <v>548</v>
      </c>
    </row>
    <row r="189" s="1" customFormat="1" ht="22.5" customHeight="1">
      <c r="B189" s="37"/>
      <c r="C189" s="220" t="s">
        <v>549</v>
      </c>
      <c r="D189" s="220" t="s">
        <v>332</v>
      </c>
      <c r="E189" s="221" t="s">
        <v>550</v>
      </c>
      <c r="F189" s="222" t="s">
        <v>551</v>
      </c>
      <c r="G189" s="223" t="s">
        <v>122</v>
      </c>
      <c r="H189" s="224">
        <v>56</v>
      </c>
      <c r="I189" s="225"/>
      <c r="J189" s="226">
        <f>ROUND(I189*H189,2)</f>
        <v>0</v>
      </c>
      <c r="K189" s="222" t="s">
        <v>123</v>
      </c>
      <c r="L189" s="42"/>
      <c r="M189" s="227" t="s">
        <v>1</v>
      </c>
      <c r="N189" s="228" t="s">
        <v>39</v>
      </c>
      <c r="O189" s="78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AR189" s="16" t="s">
        <v>117</v>
      </c>
      <c r="AT189" s="16" t="s">
        <v>332</v>
      </c>
      <c r="AU189" s="16" t="s">
        <v>76</v>
      </c>
      <c r="AY189" s="16" t="s">
        <v>118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6" t="s">
        <v>76</v>
      </c>
      <c r="BK189" s="219">
        <f>ROUND(I189*H189,2)</f>
        <v>0</v>
      </c>
      <c r="BL189" s="16" t="s">
        <v>117</v>
      </c>
      <c r="BM189" s="16" t="s">
        <v>552</v>
      </c>
    </row>
    <row r="190" s="1" customFormat="1" ht="22.5" customHeight="1">
      <c r="B190" s="37"/>
      <c r="C190" s="220" t="s">
        <v>553</v>
      </c>
      <c r="D190" s="220" t="s">
        <v>332</v>
      </c>
      <c r="E190" s="221" t="s">
        <v>554</v>
      </c>
      <c r="F190" s="222" t="s">
        <v>555</v>
      </c>
      <c r="G190" s="223" t="s">
        <v>122</v>
      </c>
      <c r="H190" s="224">
        <v>68</v>
      </c>
      <c r="I190" s="225"/>
      <c r="J190" s="226">
        <f>ROUND(I190*H190,2)</f>
        <v>0</v>
      </c>
      <c r="K190" s="222" t="s">
        <v>123</v>
      </c>
      <c r="L190" s="42"/>
      <c r="M190" s="227" t="s">
        <v>1</v>
      </c>
      <c r="N190" s="228" t="s">
        <v>39</v>
      </c>
      <c r="O190" s="78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AR190" s="16" t="s">
        <v>117</v>
      </c>
      <c r="AT190" s="16" t="s">
        <v>332</v>
      </c>
      <c r="AU190" s="16" t="s">
        <v>76</v>
      </c>
      <c r="AY190" s="16" t="s">
        <v>118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6" t="s">
        <v>76</v>
      </c>
      <c r="BK190" s="219">
        <f>ROUND(I190*H190,2)</f>
        <v>0</v>
      </c>
      <c r="BL190" s="16" t="s">
        <v>117</v>
      </c>
      <c r="BM190" s="16" t="s">
        <v>556</v>
      </c>
    </row>
    <row r="191" s="1" customFormat="1" ht="22.5" customHeight="1">
      <c r="B191" s="37"/>
      <c r="C191" s="220" t="s">
        <v>557</v>
      </c>
      <c r="D191" s="220" t="s">
        <v>332</v>
      </c>
      <c r="E191" s="221" t="s">
        <v>558</v>
      </c>
      <c r="F191" s="222" t="s">
        <v>559</v>
      </c>
      <c r="G191" s="223" t="s">
        <v>122</v>
      </c>
      <c r="H191" s="224">
        <v>23</v>
      </c>
      <c r="I191" s="225"/>
      <c r="J191" s="226">
        <f>ROUND(I191*H191,2)</f>
        <v>0</v>
      </c>
      <c r="K191" s="222" t="s">
        <v>123</v>
      </c>
      <c r="L191" s="42"/>
      <c r="M191" s="227" t="s">
        <v>1</v>
      </c>
      <c r="N191" s="228" t="s">
        <v>39</v>
      </c>
      <c r="O191" s="78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AR191" s="16" t="s">
        <v>117</v>
      </c>
      <c r="AT191" s="16" t="s">
        <v>332</v>
      </c>
      <c r="AU191" s="16" t="s">
        <v>76</v>
      </c>
      <c r="AY191" s="16" t="s">
        <v>118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6" t="s">
        <v>76</v>
      </c>
      <c r="BK191" s="219">
        <f>ROUND(I191*H191,2)</f>
        <v>0</v>
      </c>
      <c r="BL191" s="16" t="s">
        <v>117</v>
      </c>
      <c r="BM191" s="16" t="s">
        <v>560</v>
      </c>
    </row>
    <row r="192" s="1" customFormat="1" ht="22.5" customHeight="1">
      <c r="B192" s="37"/>
      <c r="C192" s="220" t="s">
        <v>561</v>
      </c>
      <c r="D192" s="220" t="s">
        <v>332</v>
      </c>
      <c r="E192" s="221" t="s">
        <v>562</v>
      </c>
      <c r="F192" s="222" t="s">
        <v>563</v>
      </c>
      <c r="G192" s="223" t="s">
        <v>171</v>
      </c>
      <c r="H192" s="224">
        <v>8800</v>
      </c>
      <c r="I192" s="225"/>
      <c r="J192" s="226">
        <f>ROUND(I192*H192,2)</f>
        <v>0</v>
      </c>
      <c r="K192" s="222" t="s">
        <v>123</v>
      </c>
      <c r="L192" s="42"/>
      <c r="M192" s="227" t="s">
        <v>1</v>
      </c>
      <c r="N192" s="228" t="s">
        <v>39</v>
      </c>
      <c r="O192" s="78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AR192" s="16" t="s">
        <v>117</v>
      </c>
      <c r="AT192" s="16" t="s">
        <v>332</v>
      </c>
      <c r="AU192" s="16" t="s">
        <v>76</v>
      </c>
      <c r="AY192" s="16" t="s">
        <v>118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6" t="s">
        <v>76</v>
      </c>
      <c r="BK192" s="219">
        <f>ROUND(I192*H192,2)</f>
        <v>0</v>
      </c>
      <c r="BL192" s="16" t="s">
        <v>117</v>
      </c>
      <c r="BM192" s="16" t="s">
        <v>564</v>
      </c>
    </row>
    <row r="193" s="1" customFormat="1" ht="22.5" customHeight="1">
      <c r="B193" s="37"/>
      <c r="C193" s="220" t="s">
        <v>565</v>
      </c>
      <c r="D193" s="220" t="s">
        <v>332</v>
      </c>
      <c r="E193" s="221" t="s">
        <v>566</v>
      </c>
      <c r="F193" s="222" t="s">
        <v>567</v>
      </c>
      <c r="G193" s="223" t="s">
        <v>122</v>
      </c>
      <c r="H193" s="224">
        <v>32</v>
      </c>
      <c r="I193" s="225"/>
      <c r="J193" s="226">
        <f>ROUND(I193*H193,2)</f>
        <v>0</v>
      </c>
      <c r="K193" s="222" t="s">
        <v>123</v>
      </c>
      <c r="L193" s="42"/>
      <c r="M193" s="227" t="s">
        <v>1</v>
      </c>
      <c r="N193" s="228" t="s">
        <v>39</v>
      </c>
      <c r="O193" s="78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AR193" s="16" t="s">
        <v>117</v>
      </c>
      <c r="AT193" s="16" t="s">
        <v>332</v>
      </c>
      <c r="AU193" s="16" t="s">
        <v>76</v>
      </c>
      <c r="AY193" s="16" t="s">
        <v>118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6" t="s">
        <v>76</v>
      </c>
      <c r="BK193" s="219">
        <f>ROUND(I193*H193,2)</f>
        <v>0</v>
      </c>
      <c r="BL193" s="16" t="s">
        <v>117</v>
      </c>
      <c r="BM193" s="16" t="s">
        <v>568</v>
      </c>
    </row>
    <row r="194" s="1" customFormat="1" ht="22.5" customHeight="1">
      <c r="B194" s="37"/>
      <c r="C194" s="220" t="s">
        <v>569</v>
      </c>
      <c r="D194" s="220" t="s">
        <v>332</v>
      </c>
      <c r="E194" s="221" t="s">
        <v>570</v>
      </c>
      <c r="F194" s="222" t="s">
        <v>571</v>
      </c>
      <c r="G194" s="223" t="s">
        <v>122</v>
      </c>
      <c r="H194" s="224">
        <v>12</v>
      </c>
      <c r="I194" s="225"/>
      <c r="J194" s="226">
        <f>ROUND(I194*H194,2)</f>
        <v>0</v>
      </c>
      <c r="K194" s="222" t="s">
        <v>123</v>
      </c>
      <c r="L194" s="42"/>
      <c r="M194" s="227" t="s">
        <v>1</v>
      </c>
      <c r="N194" s="228" t="s">
        <v>39</v>
      </c>
      <c r="O194" s="78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AR194" s="16" t="s">
        <v>117</v>
      </c>
      <c r="AT194" s="16" t="s">
        <v>332</v>
      </c>
      <c r="AU194" s="16" t="s">
        <v>76</v>
      </c>
      <c r="AY194" s="16" t="s">
        <v>118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6" t="s">
        <v>76</v>
      </c>
      <c r="BK194" s="219">
        <f>ROUND(I194*H194,2)</f>
        <v>0</v>
      </c>
      <c r="BL194" s="16" t="s">
        <v>117</v>
      </c>
      <c r="BM194" s="16" t="s">
        <v>572</v>
      </c>
    </row>
    <row r="195" s="1" customFormat="1" ht="22.5" customHeight="1">
      <c r="B195" s="37"/>
      <c r="C195" s="220" t="s">
        <v>573</v>
      </c>
      <c r="D195" s="220" t="s">
        <v>332</v>
      </c>
      <c r="E195" s="221" t="s">
        <v>574</v>
      </c>
      <c r="F195" s="222" t="s">
        <v>575</v>
      </c>
      <c r="G195" s="223" t="s">
        <v>122</v>
      </c>
      <c r="H195" s="224">
        <v>202</v>
      </c>
      <c r="I195" s="225"/>
      <c r="J195" s="226">
        <f>ROUND(I195*H195,2)</f>
        <v>0</v>
      </c>
      <c r="K195" s="222" t="s">
        <v>123</v>
      </c>
      <c r="L195" s="42"/>
      <c r="M195" s="227" t="s">
        <v>1</v>
      </c>
      <c r="N195" s="228" t="s">
        <v>39</v>
      </c>
      <c r="O195" s="78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AR195" s="16" t="s">
        <v>117</v>
      </c>
      <c r="AT195" s="16" t="s">
        <v>332</v>
      </c>
      <c r="AU195" s="16" t="s">
        <v>76</v>
      </c>
      <c r="AY195" s="16" t="s">
        <v>118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6" t="s">
        <v>76</v>
      </c>
      <c r="BK195" s="219">
        <f>ROUND(I195*H195,2)</f>
        <v>0</v>
      </c>
      <c r="BL195" s="16" t="s">
        <v>117</v>
      </c>
      <c r="BM195" s="16" t="s">
        <v>576</v>
      </c>
    </row>
    <row r="196" s="1" customFormat="1" ht="45" customHeight="1">
      <c r="B196" s="37"/>
      <c r="C196" s="220" t="s">
        <v>577</v>
      </c>
      <c r="D196" s="220" t="s">
        <v>332</v>
      </c>
      <c r="E196" s="221" t="s">
        <v>578</v>
      </c>
      <c r="F196" s="222" t="s">
        <v>579</v>
      </c>
      <c r="G196" s="223" t="s">
        <v>122</v>
      </c>
      <c r="H196" s="224">
        <v>1</v>
      </c>
      <c r="I196" s="225"/>
      <c r="J196" s="226">
        <f>ROUND(I196*H196,2)</f>
        <v>0</v>
      </c>
      <c r="K196" s="222" t="s">
        <v>123</v>
      </c>
      <c r="L196" s="42"/>
      <c r="M196" s="227" t="s">
        <v>1</v>
      </c>
      <c r="N196" s="228" t="s">
        <v>39</v>
      </c>
      <c r="O196" s="78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AR196" s="16" t="s">
        <v>117</v>
      </c>
      <c r="AT196" s="16" t="s">
        <v>332</v>
      </c>
      <c r="AU196" s="16" t="s">
        <v>76</v>
      </c>
      <c r="AY196" s="16" t="s">
        <v>118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6" t="s">
        <v>76</v>
      </c>
      <c r="BK196" s="219">
        <f>ROUND(I196*H196,2)</f>
        <v>0</v>
      </c>
      <c r="BL196" s="16" t="s">
        <v>117</v>
      </c>
      <c r="BM196" s="16" t="s">
        <v>580</v>
      </c>
    </row>
    <row r="197" s="1" customFormat="1" ht="22.5" customHeight="1">
      <c r="B197" s="37"/>
      <c r="C197" s="220" t="s">
        <v>581</v>
      </c>
      <c r="D197" s="220" t="s">
        <v>332</v>
      </c>
      <c r="E197" s="221" t="s">
        <v>582</v>
      </c>
      <c r="F197" s="222" t="s">
        <v>583</v>
      </c>
      <c r="G197" s="223" t="s">
        <v>122</v>
      </c>
      <c r="H197" s="224">
        <v>74</v>
      </c>
      <c r="I197" s="225"/>
      <c r="J197" s="226">
        <f>ROUND(I197*H197,2)</f>
        <v>0</v>
      </c>
      <c r="K197" s="222" t="s">
        <v>123</v>
      </c>
      <c r="L197" s="42"/>
      <c r="M197" s="227" t="s">
        <v>1</v>
      </c>
      <c r="N197" s="228" t="s">
        <v>39</v>
      </c>
      <c r="O197" s="78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AR197" s="16" t="s">
        <v>117</v>
      </c>
      <c r="AT197" s="16" t="s">
        <v>332</v>
      </c>
      <c r="AU197" s="16" t="s">
        <v>76</v>
      </c>
      <c r="AY197" s="16" t="s">
        <v>118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6" t="s">
        <v>76</v>
      </c>
      <c r="BK197" s="219">
        <f>ROUND(I197*H197,2)</f>
        <v>0</v>
      </c>
      <c r="BL197" s="16" t="s">
        <v>117</v>
      </c>
      <c r="BM197" s="16" t="s">
        <v>584</v>
      </c>
    </row>
    <row r="198" s="1" customFormat="1" ht="22.5" customHeight="1">
      <c r="B198" s="37"/>
      <c r="C198" s="220" t="s">
        <v>585</v>
      </c>
      <c r="D198" s="220" t="s">
        <v>332</v>
      </c>
      <c r="E198" s="221" t="s">
        <v>586</v>
      </c>
      <c r="F198" s="222" t="s">
        <v>587</v>
      </c>
      <c r="G198" s="223" t="s">
        <v>122</v>
      </c>
      <c r="H198" s="224">
        <v>135</v>
      </c>
      <c r="I198" s="225"/>
      <c r="J198" s="226">
        <f>ROUND(I198*H198,2)</f>
        <v>0</v>
      </c>
      <c r="K198" s="222" t="s">
        <v>123</v>
      </c>
      <c r="L198" s="42"/>
      <c r="M198" s="227" t="s">
        <v>1</v>
      </c>
      <c r="N198" s="228" t="s">
        <v>39</v>
      </c>
      <c r="O198" s="78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AR198" s="16" t="s">
        <v>117</v>
      </c>
      <c r="AT198" s="16" t="s">
        <v>332</v>
      </c>
      <c r="AU198" s="16" t="s">
        <v>76</v>
      </c>
      <c r="AY198" s="16" t="s">
        <v>118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6" t="s">
        <v>76</v>
      </c>
      <c r="BK198" s="219">
        <f>ROUND(I198*H198,2)</f>
        <v>0</v>
      </c>
      <c r="BL198" s="16" t="s">
        <v>117</v>
      </c>
      <c r="BM198" s="16" t="s">
        <v>588</v>
      </c>
    </row>
    <row r="199" s="1" customFormat="1" ht="16.5" customHeight="1">
      <c r="B199" s="37"/>
      <c r="C199" s="220" t="s">
        <v>589</v>
      </c>
      <c r="D199" s="220" t="s">
        <v>332</v>
      </c>
      <c r="E199" s="221" t="s">
        <v>590</v>
      </c>
      <c r="F199" s="222" t="s">
        <v>591</v>
      </c>
      <c r="G199" s="223" t="s">
        <v>128</v>
      </c>
      <c r="H199" s="224">
        <v>150</v>
      </c>
      <c r="I199" s="225"/>
      <c r="J199" s="226">
        <f>ROUND(I199*H199,2)</f>
        <v>0</v>
      </c>
      <c r="K199" s="222" t="s">
        <v>592</v>
      </c>
      <c r="L199" s="42"/>
      <c r="M199" s="227" t="s">
        <v>1</v>
      </c>
      <c r="N199" s="228" t="s">
        <v>39</v>
      </c>
      <c r="O199" s="78"/>
      <c r="P199" s="217">
        <f>O199*H199</f>
        <v>0</v>
      </c>
      <c r="Q199" s="217">
        <v>0</v>
      </c>
      <c r="R199" s="217">
        <f>Q199*H199</f>
        <v>0</v>
      </c>
      <c r="S199" s="217">
        <v>2.3999999999999999</v>
      </c>
      <c r="T199" s="218">
        <f>S199*H199</f>
        <v>360</v>
      </c>
      <c r="AR199" s="16" t="s">
        <v>117</v>
      </c>
      <c r="AT199" s="16" t="s">
        <v>332</v>
      </c>
      <c r="AU199" s="16" t="s">
        <v>76</v>
      </c>
      <c r="AY199" s="16" t="s">
        <v>118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6" t="s">
        <v>76</v>
      </c>
      <c r="BK199" s="219">
        <f>ROUND(I199*H199,2)</f>
        <v>0</v>
      </c>
      <c r="BL199" s="16" t="s">
        <v>117</v>
      </c>
      <c r="BM199" s="16" t="s">
        <v>593</v>
      </c>
    </row>
    <row r="200" s="1" customFormat="1" ht="16.5" customHeight="1">
      <c r="B200" s="37"/>
      <c r="C200" s="220" t="s">
        <v>594</v>
      </c>
      <c r="D200" s="220" t="s">
        <v>332</v>
      </c>
      <c r="E200" s="221" t="s">
        <v>595</v>
      </c>
      <c r="F200" s="222" t="s">
        <v>596</v>
      </c>
      <c r="G200" s="223" t="s">
        <v>597</v>
      </c>
      <c r="H200" s="224">
        <v>330</v>
      </c>
      <c r="I200" s="225"/>
      <c r="J200" s="226">
        <f>ROUND(I200*H200,2)</f>
        <v>0</v>
      </c>
      <c r="K200" s="222" t="s">
        <v>592</v>
      </c>
      <c r="L200" s="42"/>
      <c r="M200" s="227" t="s">
        <v>1</v>
      </c>
      <c r="N200" s="228" t="s">
        <v>39</v>
      </c>
      <c r="O200" s="78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AR200" s="16" t="s">
        <v>117</v>
      </c>
      <c r="AT200" s="16" t="s">
        <v>332</v>
      </c>
      <c r="AU200" s="16" t="s">
        <v>76</v>
      </c>
      <c r="AY200" s="16" t="s">
        <v>118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6" t="s">
        <v>76</v>
      </c>
      <c r="BK200" s="219">
        <f>ROUND(I200*H200,2)</f>
        <v>0</v>
      </c>
      <c r="BL200" s="16" t="s">
        <v>117</v>
      </c>
      <c r="BM200" s="16" t="s">
        <v>598</v>
      </c>
    </row>
    <row r="201" s="1" customFormat="1" ht="22.5" customHeight="1">
      <c r="B201" s="37"/>
      <c r="C201" s="220" t="s">
        <v>599</v>
      </c>
      <c r="D201" s="220" t="s">
        <v>332</v>
      </c>
      <c r="E201" s="221" t="s">
        <v>600</v>
      </c>
      <c r="F201" s="222" t="s">
        <v>601</v>
      </c>
      <c r="G201" s="223" t="s">
        <v>597</v>
      </c>
      <c r="H201" s="224">
        <v>6600</v>
      </c>
      <c r="I201" s="225"/>
      <c r="J201" s="226">
        <f>ROUND(I201*H201,2)</f>
        <v>0</v>
      </c>
      <c r="K201" s="222" t="s">
        <v>592</v>
      </c>
      <c r="L201" s="42"/>
      <c r="M201" s="227" t="s">
        <v>1</v>
      </c>
      <c r="N201" s="228" t="s">
        <v>39</v>
      </c>
      <c r="O201" s="78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AR201" s="16" t="s">
        <v>117</v>
      </c>
      <c r="AT201" s="16" t="s">
        <v>332</v>
      </c>
      <c r="AU201" s="16" t="s">
        <v>76</v>
      </c>
      <c r="AY201" s="16" t="s">
        <v>118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6" t="s">
        <v>76</v>
      </c>
      <c r="BK201" s="219">
        <f>ROUND(I201*H201,2)</f>
        <v>0</v>
      </c>
      <c r="BL201" s="16" t="s">
        <v>117</v>
      </c>
      <c r="BM201" s="16" t="s">
        <v>602</v>
      </c>
    </row>
    <row r="202" s="1" customFormat="1" ht="22.5" customHeight="1">
      <c r="B202" s="37"/>
      <c r="C202" s="220" t="s">
        <v>603</v>
      </c>
      <c r="D202" s="220" t="s">
        <v>332</v>
      </c>
      <c r="E202" s="221" t="s">
        <v>604</v>
      </c>
      <c r="F202" s="222" t="s">
        <v>605</v>
      </c>
      <c r="G202" s="223" t="s">
        <v>597</v>
      </c>
      <c r="H202" s="224">
        <v>330</v>
      </c>
      <c r="I202" s="225"/>
      <c r="J202" s="226">
        <f>ROUND(I202*H202,2)</f>
        <v>0</v>
      </c>
      <c r="K202" s="222" t="s">
        <v>592</v>
      </c>
      <c r="L202" s="42"/>
      <c r="M202" s="229" t="s">
        <v>1</v>
      </c>
      <c r="N202" s="230" t="s">
        <v>39</v>
      </c>
      <c r="O202" s="231"/>
      <c r="P202" s="232">
        <f>O202*H202</f>
        <v>0</v>
      </c>
      <c r="Q202" s="232">
        <v>0</v>
      </c>
      <c r="R202" s="232">
        <f>Q202*H202</f>
        <v>0</v>
      </c>
      <c r="S202" s="232">
        <v>0</v>
      </c>
      <c r="T202" s="233">
        <f>S202*H202</f>
        <v>0</v>
      </c>
      <c r="AR202" s="16" t="s">
        <v>117</v>
      </c>
      <c r="AT202" s="16" t="s">
        <v>332</v>
      </c>
      <c r="AU202" s="16" t="s">
        <v>76</v>
      </c>
      <c r="AY202" s="16" t="s">
        <v>118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6" t="s">
        <v>76</v>
      </c>
      <c r="BK202" s="219">
        <f>ROUND(I202*H202,2)</f>
        <v>0</v>
      </c>
      <c r="BL202" s="16" t="s">
        <v>117</v>
      </c>
      <c r="BM202" s="16" t="s">
        <v>606</v>
      </c>
    </row>
    <row r="203" s="1" customFormat="1" ht="6.96" customHeight="1">
      <c r="B203" s="56"/>
      <c r="C203" s="57"/>
      <c r="D203" s="57"/>
      <c r="E203" s="57"/>
      <c r="F203" s="57"/>
      <c r="G203" s="57"/>
      <c r="H203" s="57"/>
      <c r="I203" s="166"/>
      <c r="J203" s="57"/>
      <c r="K203" s="57"/>
      <c r="L203" s="42"/>
    </row>
  </sheetData>
  <sheetProtection sheet="1" autoFilter="0" formatColumns="0" formatRows="0" objects="1" scenarios="1" spinCount="100000" saltValue="gEWVyHOpn6rx41VVDigRzfgIASR40JSa373U40dzVbnJaAJ9EVqPoBQDbMJhptVn09k1RatIyB/hiV9s9evw2g==" hashValue="I3SBGO8hMjlSErOmM/EfsB6NSLCErfV9DMhP6dsuR5Os3R0ljn2sxTu3FdUxtEyenI3aN7R563oxJBYIUbtqrg==" algorithmName="SHA-512" password="CC35"/>
  <autoFilter ref="C79:K2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84</v>
      </c>
    </row>
    <row r="3" hidden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78</v>
      </c>
    </row>
    <row r="4" hidden="1" ht="24.96" customHeight="1">
      <c r="B4" s="19"/>
      <c r="D4" s="139" t="s">
        <v>93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40" t="s">
        <v>16</v>
      </c>
      <c r="L6" s="19"/>
    </row>
    <row r="7" hidden="1" ht="16.5" customHeight="1">
      <c r="B7" s="19"/>
      <c r="E7" s="141" t="str">
        <f>'Rekapitulace stavby'!K6</f>
        <v>Opravné práce v úseku Hošťka - Polepy</v>
      </c>
      <c r="F7" s="140"/>
      <c r="G7" s="140"/>
      <c r="H7" s="140"/>
      <c r="L7" s="19"/>
    </row>
    <row r="8" hidden="1" ht="12" customHeight="1">
      <c r="B8" s="19"/>
      <c r="D8" s="140" t="s">
        <v>94</v>
      </c>
      <c r="L8" s="19"/>
    </row>
    <row r="9" hidden="1" s="1" customFormat="1" ht="16.5" customHeight="1">
      <c r="B9" s="42"/>
      <c r="E9" s="141" t="s">
        <v>607</v>
      </c>
      <c r="F9" s="1"/>
      <c r="G9" s="1"/>
      <c r="H9" s="1"/>
      <c r="I9" s="142"/>
      <c r="L9" s="42"/>
    </row>
    <row r="10" hidden="1" s="1" customFormat="1" ht="12" customHeight="1">
      <c r="B10" s="42"/>
      <c r="D10" s="140" t="s">
        <v>608</v>
      </c>
      <c r="I10" s="142"/>
      <c r="L10" s="42"/>
    </row>
    <row r="11" hidden="1" s="1" customFormat="1" ht="36.96" customHeight="1">
      <c r="B11" s="42"/>
      <c r="E11" s="143" t="s">
        <v>609</v>
      </c>
      <c r="F11" s="1"/>
      <c r="G11" s="1"/>
      <c r="H11" s="1"/>
      <c r="I11" s="142"/>
      <c r="L11" s="42"/>
    </row>
    <row r="12" hidden="1" s="1" customFormat="1">
      <c r="B12" s="42"/>
      <c r="I12" s="142"/>
      <c r="L12" s="42"/>
    </row>
    <row r="13" hidden="1" s="1" customFormat="1" ht="12" customHeight="1">
      <c r="B13" s="42"/>
      <c r="D13" s="140" t="s">
        <v>18</v>
      </c>
      <c r="F13" s="16" t="s">
        <v>1</v>
      </c>
      <c r="I13" s="144" t="s">
        <v>19</v>
      </c>
      <c r="J13" s="16" t="s">
        <v>1</v>
      </c>
      <c r="L13" s="42"/>
    </row>
    <row r="14" hidden="1" s="1" customFormat="1" ht="12" customHeight="1">
      <c r="B14" s="42"/>
      <c r="D14" s="140" t="s">
        <v>20</v>
      </c>
      <c r="F14" s="16" t="s">
        <v>21</v>
      </c>
      <c r="I14" s="144" t="s">
        <v>22</v>
      </c>
      <c r="J14" s="145" t="str">
        <f>'Rekapitulace stavby'!AN8</f>
        <v>11. 6. 2019</v>
      </c>
      <c r="L14" s="42"/>
    </row>
    <row r="15" hidden="1" s="1" customFormat="1" ht="10.8" customHeight="1">
      <c r="B15" s="42"/>
      <c r="I15" s="142"/>
      <c r="L15" s="42"/>
    </row>
    <row r="16" hidden="1" s="1" customFormat="1" ht="12" customHeight="1">
      <c r="B16" s="42"/>
      <c r="D16" s="140" t="s">
        <v>24</v>
      </c>
      <c r="I16" s="144" t="s">
        <v>25</v>
      </c>
      <c r="J16" s="16" t="s">
        <v>1</v>
      </c>
      <c r="L16" s="42"/>
    </row>
    <row r="17" hidden="1" s="1" customFormat="1" ht="18" customHeight="1">
      <c r="B17" s="42"/>
      <c r="E17" s="16" t="s">
        <v>21</v>
      </c>
      <c r="I17" s="144" t="s">
        <v>26</v>
      </c>
      <c r="J17" s="16" t="s">
        <v>1</v>
      </c>
      <c r="L17" s="42"/>
    </row>
    <row r="18" hidden="1" s="1" customFormat="1" ht="6.96" customHeight="1">
      <c r="B18" s="42"/>
      <c r="I18" s="142"/>
      <c r="L18" s="42"/>
    </row>
    <row r="19" hidden="1" s="1" customFormat="1" ht="12" customHeight="1">
      <c r="B19" s="42"/>
      <c r="D19" s="140" t="s">
        <v>27</v>
      </c>
      <c r="I19" s="144" t="s">
        <v>25</v>
      </c>
      <c r="J19" s="32" t="str">
        <f>'Rekapitulace stavby'!AN13</f>
        <v>Vyplň údaj</v>
      </c>
      <c r="L19" s="42"/>
    </row>
    <row r="20" hidden="1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4" t="s">
        <v>26</v>
      </c>
      <c r="J20" s="32" t="str">
        <f>'Rekapitulace stavby'!AN14</f>
        <v>Vyplň údaj</v>
      </c>
      <c r="L20" s="42"/>
    </row>
    <row r="21" hidden="1" s="1" customFormat="1" ht="6.96" customHeight="1">
      <c r="B21" s="42"/>
      <c r="I21" s="142"/>
      <c r="L21" s="42"/>
    </row>
    <row r="22" hidden="1" s="1" customFormat="1" ht="12" customHeight="1">
      <c r="B22" s="42"/>
      <c r="D22" s="140" t="s">
        <v>29</v>
      </c>
      <c r="I22" s="144" t="s">
        <v>25</v>
      </c>
      <c r="J22" s="16" t="s">
        <v>30</v>
      </c>
      <c r="L22" s="42"/>
    </row>
    <row r="23" hidden="1" s="1" customFormat="1" ht="18" customHeight="1">
      <c r="B23" s="42"/>
      <c r="E23" s="16" t="s">
        <v>1</v>
      </c>
      <c r="I23" s="144" t="s">
        <v>26</v>
      </c>
      <c r="J23" s="16" t="s">
        <v>1</v>
      </c>
      <c r="L23" s="42"/>
    </row>
    <row r="24" hidden="1" s="1" customFormat="1" ht="6.96" customHeight="1">
      <c r="B24" s="42"/>
      <c r="I24" s="142"/>
      <c r="L24" s="42"/>
    </row>
    <row r="25" hidden="1" s="1" customFormat="1" ht="12" customHeight="1">
      <c r="B25" s="42"/>
      <c r="D25" s="140" t="s">
        <v>32</v>
      </c>
      <c r="I25" s="144" t="s">
        <v>25</v>
      </c>
      <c r="J25" s="16" t="s">
        <v>1</v>
      </c>
      <c r="L25" s="42"/>
    </row>
    <row r="26" hidden="1" s="1" customFormat="1" ht="18" customHeight="1">
      <c r="B26" s="42"/>
      <c r="E26" s="16" t="s">
        <v>21</v>
      </c>
      <c r="I26" s="144" t="s">
        <v>26</v>
      </c>
      <c r="J26" s="16" t="s">
        <v>1</v>
      </c>
      <c r="L26" s="42"/>
    </row>
    <row r="27" hidden="1" s="1" customFormat="1" ht="6.96" customHeight="1">
      <c r="B27" s="42"/>
      <c r="I27" s="142"/>
      <c r="L27" s="42"/>
    </row>
    <row r="28" hidden="1" s="1" customFormat="1" ht="12" customHeight="1">
      <c r="B28" s="42"/>
      <c r="D28" s="140" t="s">
        <v>33</v>
      </c>
      <c r="I28" s="142"/>
      <c r="L28" s="42"/>
    </row>
    <row r="29" hidden="1" s="7" customFormat="1" ht="16.5" customHeight="1">
      <c r="B29" s="146"/>
      <c r="E29" s="147" t="s">
        <v>1</v>
      </c>
      <c r="F29" s="147"/>
      <c r="G29" s="147"/>
      <c r="H29" s="147"/>
      <c r="I29" s="148"/>
      <c r="L29" s="146"/>
    </row>
    <row r="30" hidden="1" s="1" customFormat="1" ht="6.96" customHeight="1">
      <c r="B30" s="42"/>
      <c r="I30" s="142"/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hidden="1" s="1" customFormat="1" ht="25.44" customHeight="1">
      <c r="B32" s="42"/>
      <c r="D32" s="150" t="s">
        <v>34</v>
      </c>
      <c r="I32" s="142"/>
      <c r="J32" s="151">
        <f>ROUND(J86, 2)</f>
        <v>0</v>
      </c>
      <c r="L32" s="42"/>
    </row>
    <row r="33" hidden="1" s="1" customFormat="1" ht="6.96" customHeight="1">
      <c r="B33" s="42"/>
      <c r="D33" s="70"/>
      <c r="E33" s="70"/>
      <c r="F33" s="70"/>
      <c r="G33" s="70"/>
      <c r="H33" s="70"/>
      <c r="I33" s="149"/>
      <c r="J33" s="70"/>
      <c r="K33" s="70"/>
      <c r="L33" s="42"/>
    </row>
    <row r="34" hidden="1" s="1" customFormat="1" ht="14.4" customHeight="1">
      <c r="B34" s="42"/>
      <c r="F34" s="152" t="s">
        <v>36</v>
      </c>
      <c r="I34" s="153" t="s">
        <v>35</v>
      </c>
      <c r="J34" s="152" t="s">
        <v>37</v>
      </c>
      <c r="L34" s="42"/>
    </row>
    <row r="35" hidden="1" s="1" customFormat="1" ht="14.4" customHeight="1">
      <c r="B35" s="42"/>
      <c r="D35" s="140" t="s">
        <v>38</v>
      </c>
      <c r="E35" s="140" t="s">
        <v>39</v>
      </c>
      <c r="F35" s="154">
        <f>ROUND((SUM(BE86:BE109)),  2)</f>
        <v>0</v>
      </c>
      <c r="I35" s="155">
        <v>0.20999999999999999</v>
      </c>
      <c r="J35" s="154">
        <f>ROUND(((SUM(BE86:BE109))*I35),  2)</f>
        <v>0</v>
      </c>
      <c r="L35" s="42"/>
    </row>
    <row r="36" hidden="1" s="1" customFormat="1" ht="14.4" customHeight="1">
      <c r="B36" s="42"/>
      <c r="E36" s="140" t="s">
        <v>40</v>
      </c>
      <c r="F36" s="154">
        <f>ROUND((SUM(BF86:BF109)),  2)</f>
        <v>0</v>
      </c>
      <c r="I36" s="155">
        <v>0.14999999999999999</v>
      </c>
      <c r="J36" s="154">
        <f>ROUND(((SUM(BF86:BF109))*I36),  2)</f>
        <v>0</v>
      </c>
      <c r="L36" s="42"/>
    </row>
    <row r="37" hidden="1" s="1" customFormat="1" ht="14.4" customHeight="1">
      <c r="B37" s="42"/>
      <c r="E37" s="140" t="s">
        <v>41</v>
      </c>
      <c r="F37" s="154">
        <f>ROUND((SUM(BG86:BG109)),  2)</f>
        <v>0</v>
      </c>
      <c r="I37" s="155">
        <v>0.20999999999999999</v>
      </c>
      <c r="J37" s="154">
        <f>0</f>
        <v>0</v>
      </c>
      <c r="L37" s="42"/>
    </row>
    <row r="38" hidden="1" s="1" customFormat="1" ht="14.4" customHeight="1">
      <c r="B38" s="42"/>
      <c r="E38" s="140" t="s">
        <v>42</v>
      </c>
      <c r="F38" s="154">
        <f>ROUND((SUM(BH86:BH109)),  2)</f>
        <v>0</v>
      </c>
      <c r="I38" s="155">
        <v>0.14999999999999999</v>
      </c>
      <c r="J38" s="154">
        <f>0</f>
        <v>0</v>
      </c>
      <c r="L38" s="42"/>
    </row>
    <row r="39" hidden="1" s="1" customFormat="1" ht="14.4" customHeight="1">
      <c r="B39" s="42"/>
      <c r="E39" s="140" t="s">
        <v>43</v>
      </c>
      <c r="F39" s="154">
        <f>ROUND((SUM(BI86:BI109)),  2)</f>
        <v>0</v>
      </c>
      <c r="I39" s="155">
        <v>0</v>
      </c>
      <c r="J39" s="154">
        <f>0</f>
        <v>0</v>
      </c>
      <c r="L39" s="42"/>
    </row>
    <row r="40" hidden="1" s="1" customFormat="1" ht="6.96" customHeight="1">
      <c r="B40" s="42"/>
      <c r="I40" s="142"/>
      <c r="L40" s="42"/>
    </row>
    <row r="41" hidden="1" s="1" customFormat="1" ht="25.44" customHeight="1">
      <c r="B41" s="42"/>
      <c r="C41" s="156"/>
      <c r="D41" s="157" t="s">
        <v>44</v>
      </c>
      <c r="E41" s="158"/>
      <c r="F41" s="158"/>
      <c r="G41" s="159" t="s">
        <v>45</v>
      </c>
      <c r="H41" s="160" t="s">
        <v>46</v>
      </c>
      <c r="I41" s="161"/>
      <c r="J41" s="162">
        <f>SUM(J32:J39)</f>
        <v>0</v>
      </c>
      <c r="K41" s="163"/>
      <c r="L41" s="42"/>
    </row>
    <row r="42" hidden="1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2"/>
    </row>
    <row r="43" hidden="1"/>
    <row r="44" hidden="1"/>
    <row r="45" hidden="1"/>
    <row r="46" hidden="1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2"/>
    </row>
    <row r="47" hidden="1" s="1" customFormat="1" ht="24.96" customHeight="1">
      <c r="B47" s="37"/>
      <c r="C47" s="22" t="s">
        <v>96</v>
      </c>
      <c r="D47" s="38"/>
      <c r="E47" s="38"/>
      <c r="F47" s="38"/>
      <c r="G47" s="38"/>
      <c r="H47" s="38"/>
      <c r="I47" s="142"/>
      <c r="J47" s="38"/>
      <c r="K47" s="38"/>
      <c r="L47" s="42"/>
    </row>
    <row r="48" hidden="1" s="1" customFormat="1" ht="6.96" customHeight="1">
      <c r="B48" s="37"/>
      <c r="C48" s="38"/>
      <c r="D48" s="38"/>
      <c r="E48" s="38"/>
      <c r="F48" s="38"/>
      <c r="G48" s="38"/>
      <c r="H48" s="38"/>
      <c r="I48" s="142"/>
      <c r="J48" s="38"/>
      <c r="K48" s="38"/>
      <c r="L48" s="42"/>
    </row>
    <row r="49" hidden="1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2"/>
      <c r="J49" s="38"/>
      <c r="K49" s="38"/>
      <c r="L49" s="42"/>
    </row>
    <row r="50" hidden="1" s="1" customFormat="1" ht="16.5" customHeight="1">
      <c r="B50" s="37"/>
      <c r="C50" s="38"/>
      <c r="D50" s="38"/>
      <c r="E50" s="170" t="str">
        <f>E7</f>
        <v>Opravné práce v úseku Hošťka - Polepy</v>
      </c>
      <c r="F50" s="31"/>
      <c r="G50" s="31"/>
      <c r="H50" s="31"/>
      <c r="I50" s="142"/>
      <c r="J50" s="38"/>
      <c r="K50" s="38"/>
      <c r="L50" s="42"/>
    </row>
    <row r="51" hidden="1" ht="12" customHeight="1">
      <c r="B51" s="20"/>
      <c r="C51" s="31" t="s">
        <v>94</v>
      </c>
      <c r="D51" s="21"/>
      <c r="E51" s="21"/>
      <c r="F51" s="21"/>
      <c r="G51" s="21"/>
      <c r="H51" s="21"/>
      <c r="I51" s="135"/>
      <c r="J51" s="21"/>
      <c r="K51" s="21"/>
      <c r="L51" s="19"/>
    </row>
    <row r="52" hidden="1" s="1" customFormat="1" ht="16.5" customHeight="1">
      <c r="B52" s="37"/>
      <c r="C52" s="38"/>
      <c r="D52" s="38"/>
      <c r="E52" s="170" t="s">
        <v>607</v>
      </c>
      <c r="F52" s="38"/>
      <c r="G52" s="38"/>
      <c r="H52" s="38"/>
      <c r="I52" s="142"/>
      <c r="J52" s="38"/>
      <c r="K52" s="38"/>
      <c r="L52" s="42"/>
    </row>
    <row r="53" hidden="1" s="1" customFormat="1" ht="12" customHeight="1">
      <c r="B53" s="37"/>
      <c r="C53" s="31" t="s">
        <v>608</v>
      </c>
      <c r="D53" s="38"/>
      <c r="E53" s="38"/>
      <c r="F53" s="38"/>
      <c r="G53" s="38"/>
      <c r="H53" s="38"/>
      <c r="I53" s="142"/>
      <c r="J53" s="38"/>
      <c r="K53" s="38"/>
      <c r="L53" s="42"/>
    </row>
    <row r="54" hidden="1" s="1" customFormat="1" ht="16.5" customHeight="1">
      <c r="B54" s="37"/>
      <c r="C54" s="38"/>
      <c r="D54" s="38"/>
      <c r="E54" s="63" t="str">
        <f>E11</f>
        <v>1 - kabelizace</v>
      </c>
      <c r="F54" s="38"/>
      <c r="G54" s="38"/>
      <c r="H54" s="38"/>
      <c r="I54" s="142"/>
      <c r="J54" s="38"/>
      <c r="K54" s="38"/>
      <c r="L54" s="42"/>
    </row>
    <row r="55" hidden="1" s="1" customFormat="1" ht="6.96" customHeight="1">
      <c r="B55" s="37"/>
      <c r="C55" s="38"/>
      <c r="D55" s="38"/>
      <c r="E55" s="38"/>
      <c r="F55" s="38"/>
      <c r="G55" s="38"/>
      <c r="H55" s="38"/>
      <c r="I55" s="142"/>
      <c r="J55" s="38"/>
      <c r="K55" s="38"/>
      <c r="L55" s="42"/>
    </row>
    <row r="56" hidden="1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4" t="s">
        <v>22</v>
      </c>
      <c r="J56" s="66" t="str">
        <f>IF(J14="","",J14)</f>
        <v>11. 6. 2019</v>
      </c>
      <c r="K56" s="38"/>
      <c r="L56" s="42"/>
    </row>
    <row r="57" hidden="1" s="1" customFormat="1" ht="6.96" customHeight="1">
      <c r="B57" s="37"/>
      <c r="C57" s="38"/>
      <c r="D57" s="38"/>
      <c r="E57" s="38"/>
      <c r="F57" s="38"/>
      <c r="G57" s="38"/>
      <c r="H57" s="38"/>
      <c r="I57" s="142"/>
      <c r="J57" s="38"/>
      <c r="K57" s="38"/>
      <c r="L57" s="42"/>
    </row>
    <row r="58" hidden="1" s="1" customFormat="1" ht="13.65" customHeight="1">
      <c r="B58" s="37"/>
      <c r="C58" s="31" t="s">
        <v>24</v>
      </c>
      <c r="D58" s="38"/>
      <c r="E58" s="38"/>
      <c r="F58" s="26" t="str">
        <f>E17</f>
        <v xml:space="preserve"> </v>
      </c>
      <c r="G58" s="38"/>
      <c r="H58" s="38"/>
      <c r="I58" s="144" t="s">
        <v>29</v>
      </c>
      <c r="J58" s="35" t="str">
        <f>E23</f>
        <v/>
      </c>
      <c r="K58" s="38"/>
      <c r="L58" s="42"/>
    </row>
    <row r="59" hidden="1" s="1" customFormat="1" ht="13.65" customHeight="1">
      <c r="B59" s="37"/>
      <c r="C59" s="31" t="s">
        <v>27</v>
      </c>
      <c r="D59" s="38"/>
      <c r="E59" s="38"/>
      <c r="F59" s="26" t="str">
        <f>IF(E20="","",E20)</f>
        <v>Vyplň údaj</v>
      </c>
      <c r="G59" s="38"/>
      <c r="H59" s="38"/>
      <c r="I59" s="144" t="s">
        <v>32</v>
      </c>
      <c r="J59" s="35" t="str">
        <f>E26</f>
        <v xml:space="preserve"> </v>
      </c>
      <c r="K59" s="38"/>
      <c r="L59" s="42"/>
    </row>
    <row r="60" hidden="1" s="1" customFormat="1" ht="10.32" customHeight="1">
      <c r="B60" s="37"/>
      <c r="C60" s="38"/>
      <c r="D60" s="38"/>
      <c r="E60" s="38"/>
      <c r="F60" s="38"/>
      <c r="G60" s="38"/>
      <c r="H60" s="38"/>
      <c r="I60" s="142"/>
      <c r="J60" s="38"/>
      <c r="K60" s="38"/>
      <c r="L60" s="42"/>
    </row>
    <row r="61" hidden="1" s="1" customFormat="1" ht="29.28" customHeight="1">
      <c r="B61" s="37"/>
      <c r="C61" s="171" t="s">
        <v>97</v>
      </c>
      <c r="D61" s="172"/>
      <c r="E61" s="172"/>
      <c r="F61" s="172"/>
      <c r="G61" s="172"/>
      <c r="H61" s="172"/>
      <c r="I61" s="173"/>
      <c r="J61" s="174" t="s">
        <v>98</v>
      </c>
      <c r="K61" s="172"/>
      <c r="L61" s="42"/>
    </row>
    <row r="62" hidden="1" s="1" customFormat="1" ht="10.32" customHeight="1">
      <c r="B62" s="37"/>
      <c r="C62" s="38"/>
      <c r="D62" s="38"/>
      <c r="E62" s="38"/>
      <c r="F62" s="38"/>
      <c r="G62" s="38"/>
      <c r="H62" s="38"/>
      <c r="I62" s="142"/>
      <c r="J62" s="38"/>
      <c r="K62" s="38"/>
      <c r="L62" s="42"/>
    </row>
    <row r="63" hidden="1" s="1" customFormat="1" ht="22.8" customHeight="1">
      <c r="B63" s="37"/>
      <c r="C63" s="175" t="s">
        <v>99</v>
      </c>
      <c r="D63" s="38"/>
      <c r="E63" s="38"/>
      <c r="F63" s="38"/>
      <c r="G63" s="38"/>
      <c r="H63" s="38"/>
      <c r="I63" s="142"/>
      <c r="J63" s="97">
        <f>J86</f>
        <v>0</v>
      </c>
      <c r="K63" s="38"/>
      <c r="L63" s="42"/>
      <c r="AU63" s="16" t="s">
        <v>100</v>
      </c>
    </row>
    <row r="64" hidden="1" s="8" customFormat="1" ht="24.96" customHeight="1">
      <c r="B64" s="176"/>
      <c r="C64" s="177"/>
      <c r="D64" s="178" t="s">
        <v>101</v>
      </c>
      <c r="E64" s="179"/>
      <c r="F64" s="179"/>
      <c r="G64" s="179"/>
      <c r="H64" s="179"/>
      <c r="I64" s="180"/>
      <c r="J64" s="181">
        <f>J87</f>
        <v>0</v>
      </c>
      <c r="K64" s="177"/>
      <c r="L64" s="182"/>
    </row>
    <row r="65" hidden="1" s="1" customFormat="1" ht="21.84" customHeight="1">
      <c r="B65" s="37"/>
      <c r="C65" s="38"/>
      <c r="D65" s="38"/>
      <c r="E65" s="38"/>
      <c r="F65" s="38"/>
      <c r="G65" s="38"/>
      <c r="H65" s="38"/>
      <c r="I65" s="142"/>
      <c r="J65" s="38"/>
      <c r="K65" s="38"/>
      <c r="L65" s="42"/>
    </row>
    <row r="66" hidden="1" s="1" customFormat="1" ht="6.96" customHeight="1">
      <c r="B66" s="56"/>
      <c r="C66" s="57"/>
      <c r="D66" s="57"/>
      <c r="E66" s="57"/>
      <c r="F66" s="57"/>
      <c r="G66" s="57"/>
      <c r="H66" s="57"/>
      <c r="I66" s="166"/>
      <c r="J66" s="57"/>
      <c r="K66" s="57"/>
      <c r="L66" s="42"/>
    </row>
    <row r="67" hidden="1"/>
    <row r="68" hidden="1"/>
    <row r="69" hidden="1"/>
    <row r="70" s="1" customFormat="1" ht="6.96" customHeight="1">
      <c r="B70" s="58"/>
      <c r="C70" s="59"/>
      <c r="D70" s="59"/>
      <c r="E70" s="59"/>
      <c r="F70" s="59"/>
      <c r="G70" s="59"/>
      <c r="H70" s="59"/>
      <c r="I70" s="169"/>
      <c r="J70" s="59"/>
      <c r="K70" s="59"/>
      <c r="L70" s="42"/>
    </row>
    <row r="71" s="1" customFormat="1" ht="24.96" customHeight="1">
      <c r="B71" s="37"/>
      <c r="C71" s="22" t="s">
        <v>102</v>
      </c>
      <c r="D71" s="38"/>
      <c r="E71" s="38"/>
      <c r="F71" s="38"/>
      <c r="G71" s="38"/>
      <c r="H71" s="38"/>
      <c r="I71" s="142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42"/>
      <c r="J72" s="38"/>
      <c r="K72" s="38"/>
      <c r="L72" s="42"/>
    </row>
    <row r="73" s="1" customFormat="1" ht="12" customHeight="1">
      <c r="B73" s="37"/>
      <c r="C73" s="31" t="s">
        <v>16</v>
      </c>
      <c r="D73" s="38"/>
      <c r="E73" s="38"/>
      <c r="F73" s="38"/>
      <c r="G73" s="38"/>
      <c r="H73" s="38"/>
      <c r="I73" s="142"/>
      <c r="J73" s="38"/>
      <c r="K73" s="38"/>
      <c r="L73" s="42"/>
    </row>
    <row r="74" s="1" customFormat="1" ht="16.5" customHeight="1">
      <c r="B74" s="37"/>
      <c r="C74" s="38"/>
      <c r="D74" s="38"/>
      <c r="E74" s="170" t="str">
        <f>E7</f>
        <v>Opravné práce v úseku Hošťka - Polepy</v>
      </c>
      <c r="F74" s="31"/>
      <c r="G74" s="31"/>
      <c r="H74" s="31"/>
      <c r="I74" s="142"/>
      <c r="J74" s="38"/>
      <c r="K74" s="38"/>
      <c r="L74" s="42"/>
    </row>
    <row r="75" ht="12" customHeight="1">
      <c r="B75" s="20"/>
      <c r="C75" s="31" t="s">
        <v>94</v>
      </c>
      <c r="D75" s="21"/>
      <c r="E75" s="21"/>
      <c r="F75" s="21"/>
      <c r="G75" s="21"/>
      <c r="H75" s="21"/>
      <c r="I75" s="135"/>
      <c r="J75" s="21"/>
      <c r="K75" s="21"/>
      <c r="L75" s="19"/>
    </row>
    <row r="76" s="1" customFormat="1" ht="16.5" customHeight="1">
      <c r="B76" s="37"/>
      <c r="C76" s="38"/>
      <c r="D76" s="38"/>
      <c r="E76" s="170" t="s">
        <v>607</v>
      </c>
      <c r="F76" s="38"/>
      <c r="G76" s="38"/>
      <c r="H76" s="38"/>
      <c r="I76" s="142"/>
      <c r="J76" s="38"/>
      <c r="K76" s="38"/>
      <c r="L76" s="42"/>
    </row>
    <row r="77" s="1" customFormat="1" ht="12" customHeight="1">
      <c r="B77" s="37"/>
      <c r="C77" s="31" t="s">
        <v>608</v>
      </c>
      <c r="D77" s="38"/>
      <c r="E77" s="38"/>
      <c r="F77" s="38"/>
      <c r="G77" s="38"/>
      <c r="H77" s="38"/>
      <c r="I77" s="142"/>
      <c r="J77" s="38"/>
      <c r="K77" s="38"/>
      <c r="L77" s="42"/>
    </row>
    <row r="78" s="1" customFormat="1" ht="16.5" customHeight="1">
      <c r="B78" s="37"/>
      <c r="C78" s="38"/>
      <c r="D78" s="38"/>
      <c r="E78" s="63" t="str">
        <f>E11</f>
        <v>1 - kabelizace</v>
      </c>
      <c r="F78" s="38"/>
      <c r="G78" s="38"/>
      <c r="H78" s="38"/>
      <c r="I78" s="142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42"/>
      <c r="J79" s="38"/>
      <c r="K79" s="38"/>
      <c r="L79" s="42"/>
    </row>
    <row r="80" s="1" customFormat="1" ht="12" customHeight="1">
      <c r="B80" s="37"/>
      <c r="C80" s="31" t="s">
        <v>20</v>
      </c>
      <c r="D80" s="38"/>
      <c r="E80" s="38"/>
      <c r="F80" s="26" t="str">
        <f>F14</f>
        <v xml:space="preserve"> </v>
      </c>
      <c r="G80" s="38"/>
      <c r="H80" s="38"/>
      <c r="I80" s="144" t="s">
        <v>22</v>
      </c>
      <c r="J80" s="66" t="str">
        <f>IF(J14="","",J14)</f>
        <v>11. 6. 2019</v>
      </c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42"/>
      <c r="J81" s="38"/>
      <c r="K81" s="38"/>
      <c r="L81" s="42"/>
    </row>
    <row r="82" s="1" customFormat="1" ht="13.65" customHeight="1">
      <c r="B82" s="37"/>
      <c r="C82" s="31" t="s">
        <v>24</v>
      </c>
      <c r="D82" s="38"/>
      <c r="E82" s="38"/>
      <c r="F82" s="26" t="str">
        <f>E17</f>
        <v xml:space="preserve"> </v>
      </c>
      <c r="G82" s="38"/>
      <c r="H82" s="38"/>
      <c r="I82" s="144" t="s">
        <v>29</v>
      </c>
      <c r="J82" s="35" t="str">
        <f>E23</f>
        <v/>
      </c>
      <c r="K82" s="38"/>
      <c r="L82" s="42"/>
    </row>
    <row r="83" s="1" customFormat="1" ht="13.65" customHeight="1">
      <c r="B83" s="37"/>
      <c r="C83" s="31" t="s">
        <v>27</v>
      </c>
      <c r="D83" s="38"/>
      <c r="E83" s="38"/>
      <c r="F83" s="26" t="str">
        <f>IF(E20="","",E20)</f>
        <v>Vyplň údaj</v>
      </c>
      <c r="G83" s="38"/>
      <c r="H83" s="38"/>
      <c r="I83" s="144" t="s">
        <v>32</v>
      </c>
      <c r="J83" s="35" t="str">
        <f>E26</f>
        <v xml:space="preserve"> </v>
      </c>
      <c r="K83" s="38"/>
      <c r="L83" s="42"/>
    </row>
    <row r="84" s="1" customFormat="1" ht="10.32" customHeight="1">
      <c r="B84" s="37"/>
      <c r="C84" s="38"/>
      <c r="D84" s="38"/>
      <c r="E84" s="38"/>
      <c r="F84" s="38"/>
      <c r="G84" s="38"/>
      <c r="H84" s="38"/>
      <c r="I84" s="142"/>
      <c r="J84" s="38"/>
      <c r="K84" s="38"/>
      <c r="L84" s="42"/>
    </row>
    <row r="85" s="9" customFormat="1" ht="29.28" customHeight="1">
      <c r="B85" s="183"/>
      <c r="C85" s="184" t="s">
        <v>103</v>
      </c>
      <c r="D85" s="185" t="s">
        <v>53</v>
      </c>
      <c r="E85" s="185" t="s">
        <v>49</v>
      </c>
      <c r="F85" s="185" t="s">
        <v>50</v>
      </c>
      <c r="G85" s="185" t="s">
        <v>104</v>
      </c>
      <c r="H85" s="185" t="s">
        <v>105</v>
      </c>
      <c r="I85" s="186" t="s">
        <v>106</v>
      </c>
      <c r="J85" s="185" t="s">
        <v>98</v>
      </c>
      <c r="K85" s="187" t="s">
        <v>107</v>
      </c>
      <c r="L85" s="188"/>
      <c r="M85" s="87" t="s">
        <v>1</v>
      </c>
      <c r="N85" s="88" t="s">
        <v>38</v>
      </c>
      <c r="O85" s="88" t="s">
        <v>108</v>
      </c>
      <c r="P85" s="88" t="s">
        <v>109</v>
      </c>
      <c r="Q85" s="88" t="s">
        <v>110</v>
      </c>
      <c r="R85" s="88" t="s">
        <v>111</v>
      </c>
      <c r="S85" s="88" t="s">
        <v>112</v>
      </c>
      <c r="T85" s="89" t="s">
        <v>113</v>
      </c>
    </row>
    <row r="86" s="1" customFormat="1" ht="22.8" customHeight="1">
      <c r="B86" s="37"/>
      <c r="C86" s="94" t="s">
        <v>114</v>
      </c>
      <c r="D86" s="38"/>
      <c r="E86" s="38"/>
      <c r="F86" s="38"/>
      <c r="G86" s="38"/>
      <c r="H86" s="38"/>
      <c r="I86" s="142"/>
      <c r="J86" s="189">
        <f>BK86</f>
        <v>0</v>
      </c>
      <c r="K86" s="38"/>
      <c r="L86" s="42"/>
      <c r="M86" s="90"/>
      <c r="N86" s="91"/>
      <c r="O86" s="91"/>
      <c r="P86" s="190">
        <f>P87</f>
        <v>0</v>
      </c>
      <c r="Q86" s="91"/>
      <c r="R86" s="190">
        <f>R87</f>
        <v>0</v>
      </c>
      <c r="S86" s="91"/>
      <c r="T86" s="191">
        <f>T87</f>
        <v>0</v>
      </c>
      <c r="AT86" s="16" t="s">
        <v>67</v>
      </c>
      <c r="AU86" s="16" t="s">
        <v>100</v>
      </c>
      <c r="BK86" s="192">
        <f>BK87</f>
        <v>0</v>
      </c>
    </row>
    <row r="87" s="10" customFormat="1" ht="25.92" customHeight="1">
      <c r="B87" s="193"/>
      <c r="C87" s="194"/>
      <c r="D87" s="195" t="s">
        <v>67</v>
      </c>
      <c r="E87" s="196" t="s">
        <v>115</v>
      </c>
      <c r="F87" s="196" t="s">
        <v>116</v>
      </c>
      <c r="G87" s="194"/>
      <c r="H87" s="194"/>
      <c r="I87" s="197"/>
      <c r="J87" s="198">
        <f>BK87</f>
        <v>0</v>
      </c>
      <c r="K87" s="194"/>
      <c r="L87" s="199"/>
      <c r="M87" s="200"/>
      <c r="N87" s="201"/>
      <c r="O87" s="201"/>
      <c r="P87" s="202">
        <f>SUM(P88:P109)</f>
        <v>0</v>
      </c>
      <c r="Q87" s="201"/>
      <c r="R87" s="202">
        <f>SUM(R88:R109)</f>
        <v>0</v>
      </c>
      <c r="S87" s="201"/>
      <c r="T87" s="203">
        <f>SUM(T88:T109)</f>
        <v>0</v>
      </c>
      <c r="AR87" s="204" t="s">
        <v>117</v>
      </c>
      <c r="AT87" s="205" t="s">
        <v>67</v>
      </c>
      <c r="AU87" s="205" t="s">
        <v>68</v>
      </c>
      <c r="AY87" s="204" t="s">
        <v>118</v>
      </c>
      <c r="BK87" s="206">
        <f>SUM(BK88:BK109)</f>
        <v>0</v>
      </c>
    </row>
    <row r="88" s="1" customFormat="1" ht="22.5" customHeight="1">
      <c r="B88" s="37"/>
      <c r="C88" s="207" t="s">
        <v>76</v>
      </c>
      <c r="D88" s="207" t="s">
        <v>119</v>
      </c>
      <c r="E88" s="208" t="s">
        <v>610</v>
      </c>
      <c r="F88" s="209" t="s">
        <v>611</v>
      </c>
      <c r="G88" s="210" t="s">
        <v>171</v>
      </c>
      <c r="H88" s="211">
        <v>4845</v>
      </c>
      <c r="I88" s="212"/>
      <c r="J88" s="213">
        <f>ROUND(I88*H88,2)</f>
        <v>0</v>
      </c>
      <c r="K88" s="209" t="s">
        <v>123</v>
      </c>
      <c r="L88" s="214"/>
      <c r="M88" s="215" t="s">
        <v>1</v>
      </c>
      <c r="N88" s="216" t="s">
        <v>39</v>
      </c>
      <c r="O88" s="7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AR88" s="16" t="s">
        <v>124</v>
      </c>
      <c r="AT88" s="16" t="s">
        <v>119</v>
      </c>
      <c r="AU88" s="16" t="s">
        <v>76</v>
      </c>
      <c r="AY88" s="16" t="s">
        <v>118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6" t="s">
        <v>76</v>
      </c>
      <c r="BK88" s="219">
        <f>ROUND(I88*H88,2)</f>
        <v>0</v>
      </c>
      <c r="BL88" s="16" t="s">
        <v>117</v>
      </c>
      <c r="BM88" s="16" t="s">
        <v>612</v>
      </c>
    </row>
    <row r="89" s="1" customFormat="1" ht="22.5" customHeight="1">
      <c r="B89" s="37"/>
      <c r="C89" s="207" t="s">
        <v>78</v>
      </c>
      <c r="D89" s="207" t="s">
        <v>119</v>
      </c>
      <c r="E89" s="208" t="s">
        <v>613</v>
      </c>
      <c r="F89" s="209" t="s">
        <v>614</v>
      </c>
      <c r="G89" s="210" t="s">
        <v>171</v>
      </c>
      <c r="H89" s="211">
        <v>9150</v>
      </c>
      <c r="I89" s="212"/>
      <c r="J89" s="213">
        <f>ROUND(I89*H89,2)</f>
        <v>0</v>
      </c>
      <c r="K89" s="209" t="s">
        <v>123</v>
      </c>
      <c r="L89" s="214"/>
      <c r="M89" s="215" t="s">
        <v>1</v>
      </c>
      <c r="N89" s="216" t="s">
        <v>39</v>
      </c>
      <c r="O89" s="78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AR89" s="16" t="s">
        <v>124</v>
      </c>
      <c r="AT89" s="16" t="s">
        <v>119</v>
      </c>
      <c r="AU89" s="16" t="s">
        <v>76</v>
      </c>
      <c r="AY89" s="16" t="s">
        <v>118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6" t="s">
        <v>76</v>
      </c>
      <c r="BK89" s="219">
        <f>ROUND(I89*H89,2)</f>
        <v>0</v>
      </c>
      <c r="BL89" s="16" t="s">
        <v>117</v>
      </c>
      <c r="BM89" s="16" t="s">
        <v>615</v>
      </c>
    </row>
    <row r="90" s="1" customFormat="1" ht="22.5" customHeight="1">
      <c r="B90" s="37"/>
      <c r="C90" s="207" t="s">
        <v>130</v>
      </c>
      <c r="D90" s="207" t="s">
        <v>119</v>
      </c>
      <c r="E90" s="208" t="s">
        <v>616</v>
      </c>
      <c r="F90" s="209" t="s">
        <v>617</v>
      </c>
      <c r="G90" s="210" t="s">
        <v>122</v>
      </c>
      <c r="H90" s="211">
        <v>18</v>
      </c>
      <c r="I90" s="212"/>
      <c r="J90" s="213">
        <f>ROUND(I90*H90,2)</f>
        <v>0</v>
      </c>
      <c r="K90" s="209" t="s">
        <v>123</v>
      </c>
      <c r="L90" s="214"/>
      <c r="M90" s="215" t="s">
        <v>1</v>
      </c>
      <c r="N90" s="216" t="s">
        <v>39</v>
      </c>
      <c r="O90" s="7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AR90" s="16" t="s">
        <v>124</v>
      </c>
      <c r="AT90" s="16" t="s">
        <v>119</v>
      </c>
      <c r="AU90" s="16" t="s">
        <v>76</v>
      </c>
      <c r="AY90" s="16" t="s">
        <v>118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6" t="s">
        <v>76</v>
      </c>
      <c r="BK90" s="219">
        <f>ROUND(I90*H90,2)</f>
        <v>0</v>
      </c>
      <c r="BL90" s="16" t="s">
        <v>117</v>
      </c>
      <c r="BM90" s="16" t="s">
        <v>618</v>
      </c>
    </row>
    <row r="91" s="1" customFormat="1" ht="22.5" customHeight="1">
      <c r="B91" s="37"/>
      <c r="C91" s="207" t="s">
        <v>117</v>
      </c>
      <c r="D91" s="207" t="s">
        <v>119</v>
      </c>
      <c r="E91" s="208" t="s">
        <v>619</v>
      </c>
      <c r="F91" s="209" t="s">
        <v>620</v>
      </c>
      <c r="G91" s="210" t="s">
        <v>122</v>
      </c>
      <c r="H91" s="211">
        <v>12</v>
      </c>
      <c r="I91" s="212"/>
      <c r="J91" s="213">
        <f>ROUND(I91*H91,2)</f>
        <v>0</v>
      </c>
      <c r="K91" s="209" t="s">
        <v>123</v>
      </c>
      <c r="L91" s="214"/>
      <c r="M91" s="215" t="s">
        <v>1</v>
      </c>
      <c r="N91" s="216" t="s">
        <v>39</v>
      </c>
      <c r="O91" s="78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AR91" s="16" t="s">
        <v>124</v>
      </c>
      <c r="AT91" s="16" t="s">
        <v>119</v>
      </c>
      <c r="AU91" s="16" t="s">
        <v>76</v>
      </c>
      <c r="AY91" s="16" t="s">
        <v>118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6" t="s">
        <v>76</v>
      </c>
      <c r="BK91" s="219">
        <f>ROUND(I91*H91,2)</f>
        <v>0</v>
      </c>
      <c r="BL91" s="16" t="s">
        <v>117</v>
      </c>
      <c r="BM91" s="16" t="s">
        <v>621</v>
      </c>
    </row>
    <row r="92" s="1" customFormat="1" ht="22.5" customHeight="1">
      <c r="B92" s="37"/>
      <c r="C92" s="207" t="s">
        <v>137</v>
      </c>
      <c r="D92" s="207" t="s">
        <v>119</v>
      </c>
      <c r="E92" s="208" t="s">
        <v>622</v>
      </c>
      <c r="F92" s="209" t="s">
        <v>623</v>
      </c>
      <c r="G92" s="210" t="s">
        <v>171</v>
      </c>
      <c r="H92" s="211">
        <v>592</v>
      </c>
      <c r="I92" s="212"/>
      <c r="J92" s="213">
        <f>ROUND(I92*H92,2)</f>
        <v>0</v>
      </c>
      <c r="K92" s="209" t="s">
        <v>123</v>
      </c>
      <c r="L92" s="214"/>
      <c r="M92" s="215" t="s">
        <v>1</v>
      </c>
      <c r="N92" s="216" t="s">
        <v>39</v>
      </c>
      <c r="O92" s="7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AR92" s="16" t="s">
        <v>124</v>
      </c>
      <c r="AT92" s="16" t="s">
        <v>119</v>
      </c>
      <c r="AU92" s="16" t="s">
        <v>76</v>
      </c>
      <c r="AY92" s="16" t="s">
        <v>118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6" t="s">
        <v>76</v>
      </c>
      <c r="BK92" s="219">
        <f>ROUND(I92*H92,2)</f>
        <v>0</v>
      </c>
      <c r="BL92" s="16" t="s">
        <v>117</v>
      </c>
      <c r="BM92" s="16" t="s">
        <v>624</v>
      </c>
    </row>
    <row r="93" s="1" customFormat="1" ht="22.5" customHeight="1">
      <c r="B93" s="37"/>
      <c r="C93" s="207" t="s">
        <v>141</v>
      </c>
      <c r="D93" s="207" t="s">
        <v>119</v>
      </c>
      <c r="E93" s="208" t="s">
        <v>625</v>
      </c>
      <c r="F93" s="209" t="s">
        <v>626</v>
      </c>
      <c r="G93" s="210" t="s">
        <v>171</v>
      </c>
      <c r="H93" s="211">
        <v>4845</v>
      </c>
      <c r="I93" s="212"/>
      <c r="J93" s="213">
        <f>ROUND(I93*H93,2)</f>
        <v>0</v>
      </c>
      <c r="K93" s="209" t="s">
        <v>123</v>
      </c>
      <c r="L93" s="214"/>
      <c r="M93" s="215" t="s">
        <v>1</v>
      </c>
      <c r="N93" s="216" t="s">
        <v>39</v>
      </c>
      <c r="O93" s="78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AR93" s="16" t="s">
        <v>124</v>
      </c>
      <c r="AT93" s="16" t="s">
        <v>119</v>
      </c>
      <c r="AU93" s="16" t="s">
        <v>76</v>
      </c>
      <c r="AY93" s="16" t="s">
        <v>118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6" t="s">
        <v>76</v>
      </c>
      <c r="BK93" s="219">
        <f>ROUND(I93*H93,2)</f>
        <v>0</v>
      </c>
      <c r="BL93" s="16" t="s">
        <v>117</v>
      </c>
      <c r="BM93" s="16" t="s">
        <v>627</v>
      </c>
    </row>
    <row r="94" s="1" customFormat="1" ht="22.5" customHeight="1">
      <c r="B94" s="37"/>
      <c r="C94" s="207" t="s">
        <v>145</v>
      </c>
      <c r="D94" s="207" t="s">
        <v>119</v>
      </c>
      <c r="E94" s="208" t="s">
        <v>628</v>
      </c>
      <c r="F94" s="209" t="s">
        <v>629</v>
      </c>
      <c r="G94" s="210" t="s">
        <v>122</v>
      </c>
      <c r="H94" s="211">
        <v>4</v>
      </c>
      <c r="I94" s="212"/>
      <c r="J94" s="213">
        <f>ROUND(I94*H94,2)</f>
        <v>0</v>
      </c>
      <c r="K94" s="209" t="s">
        <v>123</v>
      </c>
      <c r="L94" s="214"/>
      <c r="M94" s="215" t="s">
        <v>1</v>
      </c>
      <c r="N94" s="216" t="s">
        <v>39</v>
      </c>
      <c r="O94" s="7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AR94" s="16" t="s">
        <v>124</v>
      </c>
      <c r="AT94" s="16" t="s">
        <v>119</v>
      </c>
      <c r="AU94" s="16" t="s">
        <v>76</v>
      </c>
      <c r="AY94" s="16" t="s">
        <v>118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6" t="s">
        <v>76</v>
      </c>
      <c r="BK94" s="219">
        <f>ROUND(I94*H94,2)</f>
        <v>0</v>
      </c>
      <c r="BL94" s="16" t="s">
        <v>117</v>
      </c>
      <c r="BM94" s="16" t="s">
        <v>630</v>
      </c>
    </row>
    <row r="95" s="1" customFormat="1" ht="16.5" customHeight="1">
      <c r="B95" s="37"/>
      <c r="C95" s="207" t="s">
        <v>124</v>
      </c>
      <c r="D95" s="207" t="s">
        <v>119</v>
      </c>
      <c r="E95" s="208" t="s">
        <v>631</v>
      </c>
      <c r="F95" s="209" t="s">
        <v>632</v>
      </c>
      <c r="G95" s="210" t="s">
        <v>122</v>
      </c>
      <c r="H95" s="211">
        <v>38</v>
      </c>
      <c r="I95" s="212"/>
      <c r="J95" s="213">
        <f>ROUND(I95*H95,2)</f>
        <v>0</v>
      </c>
      <c r="K95" s="209" t="s">
        <v>1</v>
      </c>
      <c r="L95" s="214"/>
      <c r="M95" s="215" t="s">
        <v>1</v>
      </c>
      <c r="N95" s="216" t="s">
        <v>39</v>
      </c>
      <c r="O95" s="78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AR95" s="16" t="s">
        <v>124</v>
      </c>
      <c r="AT95" s="16" t="s">
        <v>119</v>
      </c>
      <c r="AU95" s="16" t="s">
        <v>76</v>
      </c>
      <c r="AY95" s="16" t="s">
        <v>118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6" t="s">
        <v>76</v>
      </c>
      <c r="BK95" s="219">
        <f>ROUND(I95*H95,2)</f>
        <v>0</v>
      </c>
      <c r="BL95" s="16" t="s">
        <v>117</v>
      </c>
      <c r="BM95" s="16" t="s">
        <v>633</v>
      </c>
    </row>
    <row r="96" s="1" customFormat="1" ht="22.5" customHeight="1">
      <c r="B96" s="37"/>
      <c r="C96" s="220" t="s">
        <v>152</v>
      </c>
      <c r="D96" s="220" t="s">
        <v>332</v>
      </c>
      <c r="E96" s="221" t="s">
        <v>634</v>
      </c>
      <c r="F96" s="222" t="s">
        <v>635</v>
      </c>
      <c r="G96" s="223" t="s">
        <v>171</v>
      </c>
      <c r="H96" s="224">
        <v>120</v>
      </c>
      <c r="I96" s="225"/>
      <c r="J96" s="226">
        <f>ROUND(I96*H96,2)</f>
        <v>0</v>
      </c>
      <c r="K96" s="222" t="s">
        <v>123</v>
      </c>
      <c r="L96" s="42"/>
      <c r="M96" s="227" t="s">
        <v>1</v>
      </c>
      <c r="N96" s="228" t="s">
        <v>39</v>
      </c>
      <c r="O96" s="7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AR96" s="16" t="s">
        <v>636</v>
      </c>
      <c r="AT96" s="16" t="s">
        <v>332</v>
      </c>
      <c r="AU96" s="16" t="s">
        <v>76</v>
      </c>
      <c r="AY96" s="16" t="s">
        <v>118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6" t="s">
        <v>76</v>
      </c>
      <c r="BK96" s="219">
        <f>ROUND(I96*H96,2)</f>
        <v>0</v>
      </c>
      <c r="BL96" s="16" t="s">
        <v>636</v>
      </c>
      <c r="BM96" s="16" t="s">
        <v>637</v>
      </c>
    </row>
    <row r="97" s="1" customFormat="1" ht="33.75" customHeight="1">
      <c r="B97" s="37"/>
      <c r="C97" s="220" t="s">
        <v>156</v>
      </c>
      <c r="D97" s="220" t="s">
        <v>332</v>
      </c>
      <c r="E97" s="221" t="s">
        <v>638</v>
      </c>
      <c r="F97" s="222" t="s">
        <v>639</v>
      </c>
      <c r="G97" s="223" t="s">
        <v>171</v>
      </c>
      <c r="H97" s="224">
        <v>4725</v>
      </c>
      <c r="I97" s="225"/>
      <c r="J97" s="226">
        <f>ROUND(I97*H97,2)</f>
        <v>0</v>
      </c>
      <c r="K97" s="222" t="s">
        <v>123</v>
      </c>
      <c r="L97" s="42"/>
      <c r="M97" s="227" t="s">
        <v>1</v>
      </c>
      <c r="N97" s="228" t="s">
        <v>39</v>
      </c>
      <c r="O97" s="78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AR97" s="16" t="s">
        <v>636</v>
      </c>
      <c r="AT97" s="16" t="s">
        <v>332</v>
      </c>
      <c r="AU97" s="16" t="s">
        <v>76</v>
      </c>
      <c r="AY97" s="16" t="s">
        <v>118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6" t="s">
        <v>76</v>
      </c>
      <c r="BK97" s="219">
        <f>ROUND(I97*H97,2)</f>
        <v>0</v>
      </c>
      <c r="BL97" s="16" t="s">
        <v>636</v>
      </c>
      <c r="BM97" s="16" t="s">
        <v>640</v>
      </c>
    </row>
    <row r="98" s="1" customFormat="1" ht="22.5" customHeight="1">
      <c r="B98" s="37"/>
      <c r="C98" s="220" t="s">
        <v>160</v>
      </c>
      <c r="D98" s="220" t="s">
        <v>332</v>
      </c>
      <c r="E98" s="221" t="s">
        <v>641</v>
      </c>
      <c r="F98" s="222" t="s">
        <v>642</v>
      </c>
      <c r="G98" s="223" t="s">
        <v>171</v>
      </c>
      <c r="H98" s="224">
        <v>60</v>
      </c>
      <c r="I98" s="225"/>
      <c r="J98" s="226">
        <f>ROUND(I98*H98,2)</f>
        <v>0</v>
      </c>
      <c r="K98" s="222" t="s">
        <v>123</v>
      </c>
      <c r="L98" s="42"/>
      <c r="M98" s="227" t="s">
        <v>1</v>
      </c>
      <c r="N98" s="228" t="s">
        <v>39</v>
      </c>
      <c r="O98" s="7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AR98" s="16" t="s">
        <v>636</v>
      </c>
      <c r="AT98" s="16" t="s">
        <v>332</v>
      </c>
      <c r="AU98" s="16" t="s">
        <v>76</v>
      </c>
      <c r="AY98" s="16" t="s">
        <v>118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6" t="s">
        <v>76</v>
      </c>
      <c r="BK98" s="219">
        <f>ROUND(I98*H98,2)</f>
        <v>0</v>
      </c>
      <c r="BL98" s="16" t="s">
        <v>636</v>
      </c>
      <c r="BM98" s="16" t="s">
        <v>643</v>
      </c>
    </row>
    <row r="99" s="1" customFormat="1" ht="22.5" customHeight="1">
      <c r="B99" s="37"/>
      <c r="C99" s="220" t="s">
        <v>164</v>
      </c>
      <c r="D99" s="220" t="s">
        <v>332</v>
      </c>
      <c r="E99" s="221" t="s">
        <v>644</v>
      </c>
      <c r="F99" s="222" t="s">
        <v>645</v>
      </c>
      <c r="G99" s="223" t="s">
        <v>122</v>
      </c>
      <c r="H99" s="224">
        <v>12</v>
      </c>
      <c r="I99" s="225"/>
      <c r="J99" s="226">
        <f>ROUND(I99*H99,2)</f>
        <v>0</v>
      </c>
      <c r="K99" s="222" t="s">
        <v>123</v>
      </c>
      <c r="L99" s="42"/>
      <c r="M99" s="227" t="s">
        <v>1</v>
      </c>
      <c r="N99" s="228" t="s">
        <v>39</v>
      </c>
      <c r="O99" s="78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AR99" s="16" t="s">
        <v>636</v>
      </c>
      <c r="AT99" s="16" t="s">
        <v>332</v>
      </c>
      <c r="AU99" s="16" t="s">
        <v>76</v>
      </c>
      <c r="AY99" s="16" t="s">
        <v>118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6" t="s">
        <v>76</v>
      </c>
      <c r="BK99" s="219">
        <f>ROUND(I99*H99,2)</f>
        <v>0</v>
      </c>
      <c r="BL99" s="16" t="s">
        <v>636</v>
      </c>
      <c r="BM99" s="16" t="s">
        <v>646</v>
      </c>
    </row>
    <row r="100" s="1" customFormat="1" ht="22.5" customHeight="1">
      <c r="B100" s="37"/>
      <c r="C100" s="220" t="s">
        <v>168</v>
      </c>
      <c r="D100" s="220" t="s">
        <v>332</v>
      </c>
      <c r="E100" s="221" t="s">
        <v>647</v>
      </c>
      <c r="F100" s="222" t="s">
        <v>648</v>
      </c>
      <c r="G100" s="223" t="s">
        <v>122</v>
      </c>
      <c r="H100" s="224">
        <v>12</v>
      </c>
      <c r="I100" s="225"/>
      <c r="J100" s="226">
        <f>ROUND(I100*H100,2)</f>
        <v>0</v>
      </c>
      <c r="K100" s="222" t="s">
        <v>123</v>
      </c>
      <c r="L100" s="42"/>
      <c r="M100" s="227" t="s">
        <v>1</v>
      </c>
      <c r="N100" s="228" t="s">
        <v>39</v>
      </c>
      <c r="O100" s="7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AR100" s="16" t="s">
        <v>636</v>
      </c>
      <c r="AT100" s="16" t="s">
        <v>332</v>
      </c>
      <c r="AU100" s="16" t="s">
        <v>76</v>
      </c>
      <c r="AY100" s="16" t="s">
        <v>118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6" t="s">
        <v>76</v>
      </c>
      <c r="BK100" s="219">
        <f>ROUND(I100*H100,2)</f>
        <v>0</v>
      </c>
      <c r="BL100" s="16" t="s">
        <v>636</v>
      </c>
      <c r="BM100" s="16" t="s">
        <v>649</v>
      </c>
    </row>
    <row r="101" s="1" customFormat="1" ht="22.5" customHeight="1">
      <c r="B101" s="37"/>
      <c r="C101" s="220" t="s">
        <v>173</v>
      </c>
      <c r="D101" s="220" t="s">
        <v>332</v>
      </c>
      <c r="E101" s="221" t="s">
        <v>650</v>
      </c>
      <c r="F101" s="222" t="s">
        <v>651</v>
      </c>
      <c r="G101" s="223" t="s">
        <v>171</v>
      </c>
      <c r="H101" s="224">
        <v>9150</v>
      </c>
      <c r="I101" s="225"/>
      <c r="J101" s="226">
        <f>ROUND(I101*H101,2)</f>
        <v>0</v>
      </c>
      <c r="K101" s="222" t="s">
        <v>123</v>
      </c>
      <c r="L101" s="42"/>
      <c r="M101" s="227" t="s">
        <v>1</v>
      </c>
      <c r="N101" s="228" t="s">
        <v>39</v>
      </c>
      <c r="O101" s="78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AR101" s="16" t="s">
        <v>636</v>
      </c>
      <c r="AT101" s="16" t="s">
        <v>332</v>
      </c>
      <c r="AU101" s="16" t="s">
        <v>76</v>
      </c>
      <c r="AY101" s="16" t="s">
        <v>118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6" t="s">
        <v>76</v>
      </c>
      <c r="BK101" s="219">
        <f>ROUND(I101*H101,2)</f>
        <v>0</v>
      </c>
      <c r="BL101" s="16" t="s">
        <v>636</v>
      </c>
      <c r="BM101" s="16" t="s">
        <v>652</v>
      </c>
    </row>
    <row r="102" s="1" customFormat="1" ht="22.5" customHeight="1">
      <c r="B102" s="37"/>
      <c r="C102" s="220" t="s">
        <v>8</v>
      </c>
      <c r="D102" s="220" t="s">
        <v>332</v>
      </c>
      <c r="E102" s="221" t="s">
        <v>653</v>
      </c>
      <c r="F102" s="222" t="s">
        <v>654</v>
      </c>
      <c r="G102" s="223" t="s">
        <v>122</v>
      </c>
      <c r="H102" s="224">
        <v>18</v>
      </c>
      <c r="I102" s="225"/>
      <c r="J102" s="226">
        <f>ROUND(I102*H102,2)</f>
        <v>0</v>
      </c>
      <c r="K102" s="222" t="s">
        <v>123</v>
      </c>
      <c r="L102" s="42"/>
      <c r="M102" s="227" t="s">
        <v>1</v>
      </c>
      <c r="N102" s="228" t="s">
        <v>39</v>
      </c>
      <c r="O102" s="78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AR102" s="16" t="s">
        <v>636</v>
      </c>
      <c r="AT102" s="16" t="s">
        <v>332</v>
      </c>
      <c r="AU102" s="16" t="s">
        <v>76</v>
      </c>
      <c r="AY102" s="16" t="s">
        <v>118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6" t="s">
        <v>76</v>
      </c>
      <c r="BK102" s="219">
        <f>ROUND(I102*H102,2)</f>
        <v>0</v>
      </c>
      <c r="BL102" s="16" t="s">
        <v>636</v>
      </c>
      <c r="BM102" s="16" t="s">
        <v>655</v>
      </c>
    </row>
    <row r="103" s="1" customFormat="1" ht="22.5" customHeight="1">
      <c r="B103" s="37"/>
      <c r="C103" s="220" t="s">
        <v>180</v>
      </c>
      <c r="D103" s="220" t="s">
        <v>332</v>
      </c>
      <c r="E103" s="221" t="s">
        <v>656</v>
      </c>
      <c r="F103" s="222" t="s">
        <v>657</v>
      </c>
      <c r="G103" s="223" t="s">
        <v>122</v>
      </c>
      <c r="H103" s="224">
        <v>4</v>
      </c>
      <c r="I103" s="225"/>
      <c r="J103" s="226">
        <f>ROUND(I103*H103,2)</f>
        <v>0</v>
      </c>
      <c r="K103" s="222" t="s">
        <v>123</v>
      </c>
      <c r="L103" s="42"/>
      <c r="M103" s="227" t="s">
        <v>1</v>
      </c>
      <c r="N103" s="228" t="s">
        <v>39</v>
      </c>
      <c r="O103" s="7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AR103" s="16" t="s">
        <v>636</v>
      </c>
      <c r="AT103" s="16" t="s">
        <v>332</v>
      </c>
      <c r="AU103" s="16" t="s">
        <v>76</v>
      </c>
      <c r="AY103" s="16" t="s">
        <v>118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6" t="s">
        <v>76</v>
      </c>
      <c r="BK103" s="219">
        <f>ROUND(I103*H103,2)</f>
        <v>0</v>
      </c>
      <c r="BL103" s="16" t="s">
        <v>636</v>
      </c>
      <c r="BM103" s="16" t="s">
        <v>658</v>
      </c>
    </row>
    <row r="104" s="1" customFormat="1" ht="22.5" customHeight="1">
      <c r="B104" s="37"/>
      <c r="C104" s="220" t="s">
        <v>184</v>
      </c>
      <c r="D104" s="220" t="s">
        <v>332</v>
      </c>
      <c r="E104" s="221" t="s">
        <v>659</v>
      </c>
      <c r="F104" s="222" t="s">
        <v>660</v>
      </c>
      <c r="G104" s="223" t="s">
        <v>122</v>
      </c>
      <c r="H104" s="224">
        <v>38</v>
      </c>
      <c r="I104" s="225"/>
      <c r="J104" s="226">
        <f>ROUND(I104*H104,2)</f>
        <v>0</v>
      </c>
      <c r="K104" s="222" t="s">
        <v>123</v>
      </c>
      <c r="L104" s="42"/>
      <c r="M104" s="227" t="s">
        <v>1</v>
      </c>
      <c r="N104" s="228" t="s">
        <v>39</v>
      </c>
      <c r="O104" s="78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AR104" s="16" t="s">
        <v>636</v>
      </c>
      <c r="AT104" s="16" t="s">
        <v>332</v>
      </c>
      <c r="AU104" s="16" t="s">
        <v>76</v>
      </c>
      <c r="AY104" s="16" t="s">
        <v>118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6" t="s">
        <v>76</v>
      </c>
      <c r="BK104" s="219">
        <f>ROUND(I104*H104,2)</f>
        <v>0</v>
      </c>
      <c r="BL104" s="16" t="s">
        <v>636</v>
      </c>
      <c r="BM104" s="16" t="s">
        <v>661</v>
      </c>
    </row>
    <row r="105" s="1" customFormat="1" ht="22.5" customHeight="1">
      <c r="B105" s="37"/>
      <c r="C105" s="220" t="s">
        <v>188</v>
      </c>
      <c r="D105" s="220" t="s">
        <v>332</v>
      </c>
      <c r="E105" s="221" t="s">
        <v>662</v>
      </c>
      <c r="F105" s="222" t="s">
        <v>663</v>
      </c>
      <c r="G105" s="223" t="s">
        <v>664</v>
      </c>
      <c r="H105" s="224">
        <v>180</v>
      </c>
      <c r="I105" s="225"/>
      <c r="J105" s="226">
        <f>ROUND(I105*H105,2)</f>
        <v>0</v>
      </c>
      <c r="K105" s="222" t="s">
        <v>123</v>
      </c>
      <c r="L105" s="42"/>
      <c r="M105" s="227" t="s">
        <v>1</v>
      </c>
      <c r="N105" s="228" t="s">
        <v>39</v>
      </c>
      <c r="O105" s="78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AR105" s="16" t="s">
        <v>636</v>
      </c>
      <c r="AT105" s="16" t="s">
        <v>332</v>
      </c>
      <c r="AU105" s="16" t="s">
        <v>76</v>
      </c>
      <c r="AY105" s="16" t="s">
        <v>118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6" t="s">
        <v>76</v>
      </c>
      <c r="BK105" s="219">
        <f>ROUND(I105*H105,2)</f>
        <v>0</v>
      </c>
      <c r="BL105" s="16" t="s">
        <v>636</v>
      </c>
      <c r="BM105" s="16" t="s">
        <v>665</v>
      </c>
    </row>
    <row r="106" s="1" customFormat="1" ht="22.5" customHeight="1">
      <c r="B106" s="37"/>
      <c r="C106" s="220" t="s">
        <v>192</v>
      </c>
      <c r="D106" s="220" t="s">
        <v>332</v>
      </c>
      <c r="E106" s="221" t="s">
        <v>666</v>
      </c>
      <c r="F106" s="222" t="s">
        <v>667</v>
      </c>
      <c r="G106" s="223" t="s">
        <v>122</v>
      </c>
      <c r="H106" s="224">
        <v>4</v>
      </c>
      <c r="I106" s="225"/>
      <c r="J106" s="226">
        <f>ROUND(I106*H106,2)</f>
        <v>0</v>
      </c>
      <c r="K106" s="222" t="s">
        <v>123</v>
      </c>
      <c r="L106" s="42"/>
      <c r="M106" s="227" t="s">
        <v>1</v>
      </c>
      <c r="N106" s="228" t="s">
        <v>39</v>
      </c>
      <c r="O106" s="7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AR106" s="16" t="s">
        <v>636</v>
      </c>
      <c r="AT106" s="16" t="s">
        <v>332</v>
      </c>
      <c r="AU106" s="16" t="s">
        <v>76</v>
      </c>
      <c r="AY106" s="16" t="s">
        <v>118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6" t="s">
        <v>76</v>
      </c>
      <c r="BK106" s="219">
        <f>ROUND(I106*H106,2)</f>
        <v>0</v>
      </c>
      <c r="BL106" s="16" t="s">
        <v>636</v>
      </c>
      <c r="BM106" s="16" t="s">
        <v>668</v>
      </c>
    </row>
    <row r="107" s="1" customFormat="1" ht="22.5" customHeight="1">
      <c r="B107" s="37"/>
      <c r="C107" s="220" t="s">
        <v>196</v>
      </c>
      <c r="D107" s="220" t="s">
        <v>332</v>
      </c>
      <c r="E107" s="221" t="s">
        <v>669</v>
      </c>
      <c r="F107" s="222" t="s">
        <v>670</v>
      </c>
      <c r="G107" s="223" t="s">
        <v>171</v>
      </c>
      <c r="H107" s="224">
        <v>1580</v>
      </c>
      <c r="I107" s="225"/>
      <c r="J107" s="226">
        <f>ROUND(I107*H107,2)</f>
        <v>0</v>
      </c>
      <c r="K107" s="222" t="s">
        <v>123</v>
      </c>
      <c r="L107" s="42"/>
      <c r="M107" s="227" t="s">
        <v>1</v>
      </c>
      <c r="N107" s="228" t="s">
        <v>39</v>
      </c>
      <c r="O107" s="78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AR107" s="16" t="s">
        <v>636</v>
      </c>
      <c r="AT107" s="16" t="s">
        <v>332</v>
      </c>
      <c r="AU107" s="16" t="s">
        <v>76</v>
      </c>
      <c r="AY107" s="16" t="s">
        <v>118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6" t="s">
        <v>76</v>
      </c>
      <c r="BK107" s="219">
        <f>ROUND(I107*H107,2)</f>
        <v>0</v>
      </c>
      <c r="BL107" s="16" t="s">
        <v>636</v>
      </c>
      <c r="BM107" s="16" t="s">
        <v>671</v>
      </c>
    </row>
    <row r="108" s="1" customFormat="1" ht="22.5" customHeight="1">
      <c r="B108" s="37"/>
      <c r="C108" s="220" t="s">
        <v>7</v>
      </c>
      <c r="D108" s="220" t="s">
        <v>332</v>
      </c>
      <c r="E108" s="221" t="s">
        <v>672</v>
      </c>
      <c r="F108" s="222" t="s">
        <v>673</v>
      </c>
      <c r="G108" s="223" t="s">
        <v>674</v>
      </c>
      <c r="H108" s="224">
        <v>10</v>
      </c>
      <c r="I108" s="225"/>
      <c r="J108" s="226">
        <f>ROUND(I108*H108,2)</f>
        <v>0</v>
      </c>
      <c r="K108" s="222" t="s">
        <v>123</v>
      </c>
      <c r="L108" s="42"/>
      <c r="M108" s="227" t="s">
        <v>1</v>
      </c>
      <c r="N108" s="228" t="s">
        <v>39</v>
      </c>
      <c r="O108" s="78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AR108" s="16" t="s">
        <v>636</v>
      </c>
      <c r="AT108" s="16" t="s">
        <v>332</v>
      </c>
      <c r="AU108" s="16" t="s">
        <v>76</v>
      </c>
      <c r="AY108" s="16" t="s">
        <v>118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6" t="s">
        <v>76</v>
      </c>
      <c r="BK108" s="219">
        <f>ROUND(I108*H108,2)</f>
        <v>0</v>
      </c>
      <c r="BL108" s="16" t="s">
        <v>636</v>
      </c>
      <c r="BM108" s="16" t="s">
        <v>675</v>
      </c>
    </row>
    <row r="109" s="1" customFormat="1" ht="22.5" customHeight="1">
      <c r="B109" s="37"/>
      <c r="C109" s="220" t="s">
        <v>203</v>
      </c>
      <c r="D109" s="220" t="s">
        <v>332</v>
      </c>
      <c r="E109" s="221" t="s">
        <v>676</v>
      </c>
      <c r="F109" s="222" t="s">
        <v>677</v>
      </c>
      <c r="G109" s="223" t="s">
        <v>122</v>
      </c>
      <c r="H109" s="224">
        <v>2</v>
      </c>
      <c r="I109" s="225"/>
      <c r="J109" s="226">
        <f>ROUND(I109*H109,2)</f>
        <v>0</v>
      </c>
      <c r="K109" s="222" t="s">
        <v>123</v>
      </c>
      <c r="L109" s="42"/>
      <c r="M109" s="229" t="s">
        <v>1</v>
      </c>
      <c r="N109" s="230" t="s">
        <v>39</v>
      </c>
      <c r="O109" s="231"/>
      <c r="P109" s="232">
        <f>O109*H109</f>
        <v>0</v>
      </c>
      <c r="Q109" s="232">
        <v>0</v>
      </c>
      <c r="R109" s="232">
        <f>Q109*H109</f>
        <v>0</v>
      </c>
      <c r="S109" s="232">
        <v>0</v>
      </c>
      <c r="T109" s="233">
        <f>S109*H109</f>
        <v>0</v>
      </c>
      <c r="AR109" s="16" t="s">
        <v>636</v>
      </c>
      <c r="AT109" s="16" t="s">
        <v>332</v>
      </c>
      <c r="AU109" s="16" t="s">
        <v>76</v>
      </c>
      <c r="AY109" s="16" t="s">
        <v>118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6" t="s">
        <v>76</v>
      </c>
      <c r="BK109" s="219">
        <f>ROUND(I109*H109,2)</f>
        <v>0</v>
      </c>
      <c r="BL109" s="16" t="s">
        <v>636</v>
      </c>
      <c r="BM109" s="16" t="s">
        <v>678</v>
      </c>
    </row>
    <row r="110" s="1" customFormat="1" ht="6.96" customHeight="1">
      <c r="B110" s="56"/>
      <c r="C110" s="57"/>
      <c r="D110" s="57"/>
      <c r="E110" s="57"/>
      <c r="F110" s="57"/>
      <c r="G110" s="57"/>
      <c r="H110" s="57"/>
      <c r="I110" s="166"/>
      <c r="J110" s="57"/>
      <c r="K110" s="57"/>
      <c r="L110" s="42"/>
    </row>
  </sheetData>
  <sheetProtection sheet="1" autoFilter="0" formatColumns="0" formatRows="0" objects="1" scenarios="1" spinCount="100000" saltValue="udzYP1IoB9Xm67F1KepjaxhOC+idHTwta7D4u0p6ncydFB6ERRaRHoyIcrczu9I+aqTNe6JOxH5ZNQztVVXZ1w==" hashValue="KMSWyQooG99yy5VS5EARy9JJT1Ztn5BGBy05ni53jx9Bi977OICs7DFJvPnJCrxo5sv2+fy+3k9egcqph2mrpw==" algorithmName="SHA-512" password="CC35"/>
  <autoFilter ref="C85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</row>
    <row r="3" hidden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78</v>
      </c>
    </row>
    <row r="4" hidden="1" ht="24.96" customHeight="1">
      <c r="B4" s="19"/>
      <c r="D4" s="139" t="s">
        <v>93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40" t="s">
        <v>16</v>
      </c>
      <c r="L6" s="19"/>
    </row>
    <row r="7" hidden="1" ht="16.5" customHeight="1">
      <c r="B7" s="19"/>
      <c r="E7" s="141" t="str">
        <f>'Rekapitulace stavby'!K6</f>
        <v>Opravné práce v úseku Hošťka - Polepy</v>
      </c>
      <c r="F7" s="140"/>
      <c r="G7" s="140"/>
      <c r="H7" s="140"/>
      <c r="L7" s="19"/>
    </row>
    <row r="8" hidden="1" ht="12" customHeight="1">
      <c r="B8" s="19"/>
      <c r="D8" s="140" t="s">
        <v>94</v>
      </c>
      <c r="L8" s="19"/>
    </row>
    <row r="9" hidden="1" s="1" customFormat="1" ht="16.5" customHeight="1">
      <c r="B9" s="42"/>
      <c r="E9" s="141" t="s">
        <v>607</v>
      </c>
      <c r="F9" s="1"/>
      <c r="G9" s="1"/>
      <c r="H9" s="1"/>
      <c r="I9" s="142"/>
      <c r="L9" s="42"/>
    </row>
    <row r="10" hidden="1" s="1" customFormat="1" ht="12" customHeight="1">
      <c r="B10" s="42"/>
      <c r="D10" s="140" t="s">
        <v>608</v>
      </c>
      <c r="I10" s="142"/>
      <c r="L10" s="42"/>
    </row>
    <row r="11" hidden="1" s="1" customFormat="1" ht="36.96" customHeight="1">
      <c r="B11" s="42"/>
      <c r="E11" s="143" t="s">
        <v>679</v>
      </c>
      <c r="F11" s="1"/>
      <c r="G11" s="1"/>
      <c r="H11" s="1"/>
      <c r="I11" s="142"/>
      <c r="L11" s="42"/>
    </row>
    <row r="12" hidden="1" s="1" customFormat="1">
      <c r="B12" s="42"/>
      <c r="I12" s="142"/>
      <c r="L12" s="42"/>
    </row>
    <row r="13" hidden="1" s="1" customFormat="1" ht="12" customHeight="1">
      <c r="B13" s="42"/>
      <c r="D13" s="140" t="s">
        <v>18</v>
      </c>
      <c r="F13" s="16" t="s">
        <v>1</v>
      </c>
      <c r="I13" s="144" t="s">
        <v>19</v>
      </c>
      <c r="J13" s="16" t="s">
        <v>1</v>
      </c>
      <c r="L13" s="42"/>
    </row>
    <row r="14" hidden="1" s="1" customFormat="1" ht="12" customHeight="1">
      <c r="B14" s="42"/>
      <c r="D14" s="140" t="s">
        <v>20</v>
      </c>
      <c r="F14" s="16" t="s">
        <v>21</v>
      </c>
      <c r="I14" s="144" t="s">
        <v>22</v>
      </c>
      <c r="J14" s="145" t="str">
        <f>'Rekapitulace stavby'!AN8</f>
        <v>11. 6. 2019</v>
      </c>
      <c r="L14" s="42"/>
    </row>
    <row r="15" hidden="1" s="1" customFormat="1" ht="10.8" customHeight="1">
      <c r="B15" s="42"/>
      <c r="I15" s="142"/>
      <c r="L15" s="42"/>
    </row>
    <row r="16" hidden="1" s="1" customFormat="1" ht="12" customHeight="1">
      <c r="B16" s="42"/>
      <c r="D16" s="140" t="s">
        <v>24</v>
      </c>
      <c r="I16" s="144" t="s">
        <v>25</v>
      </c>
      <c r="J16" s="16" t="s">
        <v>1</v>
      </c>
      <c r="L16" s="42"/>
    </row>
    <row r="17" hidden="1" s="1" customFormat="1" ht="18" customHeight="1">
      <c r="B17" s="42"/>
      <c r="E17" s="16" t="s">
        <v>21</v>
      </c>
      <c r="I17" s="144" t="s">
        <v>26</v>
      </c>
      <c r="J17" s="16" t="s">
        <v>1</v>
      </c>
      <c r="L17" s="42"/>
    </row>
    <row r="18" hidden="1" s="1" customFormat="1" ht="6.96" customHeight="1">
      <c r="B18" s="42"/>
      <c r="I18" s="142"/>
      <c r="L18" s="42"/>
    </row>
    <row r="19" hidden="1" s="1" customFormat="1" ht="12" customHeight="1">
      <c r="B19" s="42"/>
      <c r="D19" s="140" t="s">
        <v>27</v>
      </c>
      <c r="I19" s="144" t="s">
        <v>25</v>
      </c>
      <c r="J19" s="32" t="str">
        <f>'Rekapitulace stavby'!AN13</f>
        <v>Vyplň údaj</v>
      </c>
      <c r="L19" s="42"/>
    </row>
    <row r="20" hidden="1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4" t="s">
        <v>26</v>
      </c>
      <c r="J20" s="32" t="str">
        <f>'Rekapitulace stavby'!AN14</f>
        <v>Vyplň údaj</v>
      </c>
      <c r="L20" s="42"/>
    </row>
    <row r="21" hidden="1" s="1" customFormat="1" ht="6.96" customHeight="1">
      <c r="B21" s="42"/>
      <c r="I21" s="142"/>
      <c r="L21" s="42"/>
    </row>
    <row r="22" hidden="1" s="1" customFormat="1" ht="12" customHeight="1">
      <c r="B22" s="42"/>
      <c r="D22" s="140" t="s">
        <v>29</v>
      </c>
      <c r="I22" s="144" t="s">
        <v>25</v>
      </c>
      <c r="J22" s="16" t="s">
        <v>30</v>
      </c>
      <c r="L22" s="42"/>
    </row>
    <row r="23" hidden="1" s="1" customFormat="1" ht="18" customHeight="1">
      <c r="B23" s="42"/>
      <c r="E23" s="16" t="s">
        <v>1</v>
      </c>
      <c r="I23" s="144" t="s">
        <v>26</v>
      </c>
      <c r="J23" s="16" t="s">
        <v>1</v>
      </c>
      <c r="L23" s="42"/>
    </row>
    <row r="24" hidden="1" s="1" customFormat="1" ht="6.96" customHeight="1">
      <c r="B24" s="42"/>
      <c r="I24" s="142"/>
      <c r="L24" s="42"/>
    </row>
    <row r="25" hidden="1" s="1" customFormat="1" ht="12" customHeight="1">
      <c r="B25" s="42"/>
      <c r="D25" s="140" t="s">
        <v>32</v>
      </c>
      <c r="I25" s="144" t="s">
        <v>25</v>
      </c>
      <c r="J25" s="16" t="s">
        <v>1</v>
      </c>
      <c r="L25" s="42"/>
    </row>
    <row r="26" hidden="1" s="1" customFormat="1" ht="18" customHeight="1">
      <c r="B26" s="42"/>
      <c r="E26" s="16" t="s">
        <v>21</v>
      </c>
      <c r="I26" s="144" t="s">
        <v>26</v>
      </c>
      <c r="J26" s="16" t="s">
        <v>1</v>
      </c>
      <c r="L26" s="42"/>
    </row>
    <row r="27" hidden="1" s="1" customFormat="1" ht="6.96" customHeight="1">
      <c r="B27" s="42"/>
      <c r="I27" s="142"/>
      <c r="L27" s="42"/>
    </row>
    <row r="28" hidden="1" s="1" customFormat="1" ht="12" customHeight="1">
      <c r="B28" s="42"/>
      <c r="D28" s="140" t="s">
        <v>33</v>
      </c>
      <c r="I28" s="142"/>
      <c r="L28" s="42"/>
    </row>
    <row r="29" hidden="1" s="7" customFormat="1" ht="16.5" customHeight="1">
      <c r="B29" s="146"/>
      <c r="E29" s="147" t="s">
        <v>1</v>
      </c>
      <c r="F29" s="147"/>
      <c r="G29" s="147"/>
      <c r="H29" s="147"/>
      <c r="I29" s="148"/>
      <c r="L29" s="146"/>
    </row>
    <row r="30" hidden="1" s="1" customFormat="1" ht="6.96" customHeight="1">
      <c r="B30" s="42"/>
      <c r="I30" s="142"/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hidden="1" s="1" customFormat="1" ht="25.44" customHeight="1">
      <c r="B32" s="42"/>
      <c r="D32" s="150" t="s">
        <v>34</v>
      </c>
      <c r="I32" s="142"/>
      <c r="J32" s="151">
        <f>ROUND(J89, 2)</f>
        <v>0</v>
      </c>
      <c r="L32" s="42"/>
    </row>
    <row r="33" hidden="1" s="1" customFormat="1" ht="6.96" customHeight="1">
      <c r="B33" s="42"/>
      <c r="D33" s="70"/>
      <c r="E33" s="70"/>
      <c r="F33" s="70"/>
      <c r="G33" s="70"/>
      <c r="H33" s="70"/>
      <c r="I33" s="149"/>
      <c r="J33" s="70"/>
      <c r="K33" s="70"/>
      <c r="L33" s="42"/>
    </row>
    <row r="34" hidden="1" s="1" customFormat="1" ht="14.4" customHeight="1">
      <c r="B34" s="42"/>
      <c r="F34" s="152" t="s">
        <v>36</v>
      </c>
      <c r="I34" s="153" t="s">
        <v>35</v>
      </c>
      <c r="J34" s="152" t="s">
        <v>37</v>
      </c>
      <c r="L34" s="42"/>
    </row>
    <row r="35" hidden="1" s="1" customFormat="1" ht="14.4" customHeight="1">
      <c r="B35" s="42"/>
      <c r="D35" s="140" t="s">
        <v>38</v>
      </c>
      <c r="E35" s="140" t="s">
        <v>39</v>
      </c>
      <c r="F35" s="154">
        <f>ROUND((SUM(BE89:BE107)),  2)</f>
        <v>0</v>
      </c>
      <c r="I35" s="155">
        <v>0.20999999999999999</v>
      </c>
      <c r="J35" s="154">
        <f>ROUND(((SUM(BE89:BE107))*I35),  2)</f>
        <v>0</v>
      </c>
      <c r="L35" s="42"/>
    </row>
    <row r="36" hidden="1" s="1" customFormat="1" ht="14.4" customHeight="1">
      <c r="B36" s="42"/>
      <c r="E36" s="140" t="s">
        <v>40</v>
      </c>
      <c r="F36" s="154">
        <f>ROUND((SUM(BF89:BF107)),  2)</f>
        <v>0</v>
      </c>
      <c r="I36" s="155">
        <v>0.14999999999999999</v>
      </c>
      <c r="J36" s="154">
        <f>ROUND(((SUM(BF89:BF107))*I36),  2)</f>
        <v>0</v>
      </c>
      <c r="L36" s="42"/>
    </row>
    <row r="37" hidden="1" s="1" customFormat="1" ht="14.4" customHeight="1">
      <c r="B37" s="42"/>
      <c r="E37" s="140" t="s">
        <v>41</v>
      </c>
      <c r="F37" s="154">
        <f>ROUND((SUM(BG89:BG107)),  2)</f>
        <v>0</v>
      </c>
      <c r="I37" s="155">
        <v>0.20999999999999999</v>
      </c>
      <c r="J37" s="154">
        <f>0</f>
        <v>0</v>
      </c>
      <c r="L37" s="42"/>
    </row>
    <row r="38" hidden="1" s="1" customFormat="1" ht="14.4" customHeight="1">
      <c r="B38" s="42"/>
      <c r="E38" s="140" t="s">
        <v>42</v>
      </c>
      <c r="F38" s="154">
        <f>ROUND((SUM(BH89:BH107)),  2)</f>
        <v>0</v>
      </c>
      <c r="I38" s="155">
        <v>0.14999999999999999</v>
      </c>
      <c r="J38" s="154">
        <f>0</f>
        <v>0</v>
      </c>
      <c r="L38" s="42"/>
    </row>
    <row r="39" hidden="1" s="1" customFormat="1" ht="14.4" customHeight="1">
      <c r="B39" s="42"/>
      <c r="E39" s="140" t="s">
        <v>43</v>
      </c>
      <c r="F39" s="154">
        <f>ROUND((SUM(BI89:BI107)),  2)</f>
        <v>0</v>
      </c>
      <c r="I39" s="155">
        <v>0</v>
      </c>
      <c r="J39" s="154">
        <f>0</f>
        <v>0</v>
      </c>
      <c r="L39" s="42"/>
    </row>
    <row r="40" hidden="1" s="1" customFormat="1" ht="6.96" customHeight="1">
      <c r="B40" s="42"/>
      <c r="I40" s="142"/>
      <c r="L40" s="42"/>
    </row>
    <row r="41" hidden="1" s="1" customFormat="1" ht="25.44" customHeight="1">
      <c r="B41" s="42"/>
      <c r="C41" s="156"/>
      <c r="D41" s="157" t="s">
        <v>44</v>
      </c>
      <c r="E41" s="158"/>
      <c r="F41" s="158"/>
      <c r="G41" s="159" t="s">
        <v>45</v>
      </c>
      <c r="H41" s="160" t="s">
        <v>46</v>
      </c>
      <c r="I41" s="161"/>
      <c r="J41" s="162">
        <f>SUM(J32:J39)</f>
        <v>0</v>
      </c>
      <c r="K41" s="163"/>
      <c r="L41" s="42"/>
    </row>
    <row r="42" hidden="1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2"/>
    </row>
    <row r="43" hidden="1"/>
    <row r="44" hidden="1"/>
    <row r="45" hidden="1"/>
    <row r="46" hidden="1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2"/>
    </row>
    <row r="47" hidden="1" s="1" customFormat="1" ht="24.96" customHeight="1">
      <c r="B47" s="37"/>
      <c r="C47" s="22" t="s">
        <v>96</v>
      </c>
      <c r="D47" s="38"/>
      <c r="E47" s="38"/>
      <c r="F47" s="38"/>
      <c r="G47" s="38"/>
      <c r="H47" s="38"/>
      <c r="I47" s="142"/>
      <c r="J47" s="38"/>
      <c r="K47" s="38"/>
      <c r="L47" s="42"/>
    </row>
    <row r="48" hidden="1" s="1" customFormat="1" ht="6.96" customHeight="1">
      <c r="B48" s="37"/>
      <c r="C48" s="38"/>
      <c r="D48" s="38"/>
      <c r="E48" s="38"/>
      <c r="F48" s="38"/>
      <c r="G48" s="38"/>
      <c r="H48" s="38"/>
      <c r="I48" s="142"/>
      <c r="J48" s="38"/>
      <c r="K48" s="38"/>
      <c r="L48" s="42"/>
    </row>
    <row r="49" hidden="1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2"/>
      <c r="J49" s="38"/>
      <c r="K49" s="38"/>
      <c r="L49" s="42"/>
    </row>
    <row r="50" hidden="1" s="1" customFormat="1" ht="16.5" customHeight="1">
      <c r="B50" s="37"/>
      <c r="C50" s="38"/>
      <c r="D50" s="38"/>
      <c r="E50" s="170" t="str">
        <f>E7</f>
        <v>Opravné práce v úseku Hošťka - Polepy</v>
      </c>
      <c r="F50" s="31"/>
      <c r="G50" s="31"/>
      <c r="H50" s="31"/>
      <c r="I50" s="142"/>
      <c r="J50" s="38"/>
      <c r="K50" s="38"/>
      <c r="L50" s="42"/>
    </row>
    <row r="51" hidden="1" ht="12" customHeight="1">
      <c r="B51" s="20"/>
      <c r="C51" s="31" t="s">
        <v>94</v>
      </c>
      <c r="D51" s="21"/>
      <c r="E51" s="21"/>
      <c r="F51" s="21"/>
      <c r="G51" s="21"/>
      <c r="H51" s="21"/>
      <c r="I51" s="135"/>
      <c r="J51" s="21"/>
      <c r="K51" s="21"/>
      <c r="L51" s="19"/>
    </row>
    <row r="52" hidden="1" s="1" customFormat="1" ht="16.5" customHeight="1">
      <c r="B52" s="37"/>
      <c r="C52" s="38"/>
      <c r="D52" s="38"/>
      <c r="E52" s="170" t="s">
        <v>607</v>
      </c>
      <c r="F52" s="38"/>
      <c r="G52" s="38"/>
      <c r="H52" s="38"/>
      <c r="I52" s="142"/>
      <c r="J52" s="38"/>
      <c r="K52" s="38"/>
      <c r="L52" s="42"/>
    </row>
    <row r="53" hidden="1" s="1" customFormat="1" ht="12" customHeight="1">
      <c r="B53" s="37"/>
      <c r="C53" s="31" t="s">
        <v>608</v>
      </c>
      <c r="D53" s="38"/>
      <c r="E53" s="38"/>
      <c r="F53" s="38"/>
      <c r="G53" s="38"/>
      <c r="H53" s="38"/>
      <c r="I53" s="142"/>
      <c r="J53" s="38"/>
      <c r="K53" s="38"/>
      <c r="L53" s="42"/>
    </row>
    <row r="54" hidden="1" s="1" customFormat="1" ht="16.5" customHeight="1">
      <c r="B54" s="37"/>
      <c r="C54" s="38"/>
      <c r="D54" s="38"/>
      <c r="E54" s="63" t="str">
        <f>E11</f>
        <v>2 - zemní práce</v>
      </c>
      <c r="F54" s="38"/>
      <c r="G54" s="38"/>
      <c r="H54" s="38"/>
      <c r="I54" s="142"/>
      <c r="J54" s="38"/>
      <c r="K54" s="38"/>
      <c r="L54" s="42"/>
    </row>
    <row r="55" hidden="1" s="1" customFormat="1" ht="6.96" customHeight="1">
      <c r="B55" s="37"/>
      <c r="C55" s="38"/>
      <c r="D55" s="38"/>
      <c r="E55" s="38"/>
      <c r="F55" s="38"/>
      <c r="G55" s="38"/>
      <c r="H55" s="38"/>
      <c r="I55" s="142"/>
      <c r="J55" s="38"/>
      <c r="K55" s="38"/>
      <c r="L55" s="42"/>
    </row>
    <row r="56" hidden="1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4" t="s">
        <v>22</v>
      </c>
      <c r="J56" s="66" t="str">
        <f>IF(J14="","",J14)</f>
        <v>11. 6. 2019</v>
      </c>
      <c r="K56" s="38"/>
      <c r="L56" s="42"/>
    </row>
    <row r="57" hidden="1" s="1" customFormat="1" ht="6.96" customHeight="1">
      <c r="B57" s="37"/>
      <c r="C57" s="38"/>
      <c r="D57" s="38"/>
      <c r="E57" s="38"/>
      <c r="F57" s="38"/>
      <c r="G57" s="38"/>
      <c r="H57" s="38"/>
      <c r="I57" s="142"/>
      <c r="J57" s="38"/>
      <c r="K57" s="38"/>
      <c r="L57" s="42"/>
    </row>
    <row r="58" hidden="1" s="1" customFormat="1" ht="13.65" customHeight="1">
      <c r="B58" s="37"/>
      <c r="C58" s="31" t="s">
        <v>24</v>
      </c>
      <c r="D58" s="38"/>
      <c r="E58" s="38"/>
      <c r="F58" s="26" t="str">
        <f>E17</f>
        <v xml:space="preserve"> </v>
      </c>
      <c r="G58" s="38"/>
      <c r="H58" s="38"/>
      <c r="I58" s="144" t="s">
        <v>29</v>
      </c>
      <c r="J58" s="35" t="str">
        <f>E23</f>
        <v/>
      </c>
      <c r="K58" s="38"/>
      <c r="L58" s="42"/>
    </row>
    <row r="59" hidden="1" s="1" customFormat="1" ht="13.65" customHeight="1">
      <c r="B59" s="37"/>
      <c r="C59" s="31" t="s">
        <v>27</v>
      </c>
      <c r="D59" s="38"/>
      <c r="E59" s="38"/>
      <c r="F59" s="26" t="str">
        <f>IF(E20="","",E20)</f>
        <v>Vyplň údaj</v>
      </c>
      <c r="G59" s="38"/>
      <c r="H59" s="38"/>
      <c r="I59" s="144" t="s">
        <v>32</v>
      </c>
      <c r="J59" s="35" t="str">
        <f>E26</f>
        <v xml:space="preserve"> </v>
      </c>
      <c r="K59" s="38"/>
      <c r="L59" s="42"/>
    </row>
    <row r="60" hidden="1" s="1" customFormat="1" ht="10.32" customHeight="1">
      <c r="B60" s="37"/>
      <c r="C60" s="38"/>
      <c r="D60" s="38"/>
      <c r="E60" s="38"/>
      <c r="F60" s="38"/>
      <c r="G60" s="38"/>
      <c r="H60" s="38"/>
      <c r="I60" s="142"/>
      <c r="J60" s="38"/>
      <c r="K60" s="38"/>
      <c r="L60" s="42"/>
    </row>
    <row r="61" hidden="1" s="1" customFormat="1" ht="29.28" customHeight="1">
      <c r="B61" s="37"/>
      <c r="C61" s="171" t="s">
        <v>97</v>
      </c>
      <c r="D61" s="172"/>
      <c r="E61" s="172"/>
      <c r="F61" s="172"/>
      <c r="G61" s="172"/>
      <c r="H61" s="172"/>
      <c r="I61" s="173"/>
      <c r="J61" s="174" t="s">
        <v>98</v>
      </c>
      <c r="K61" s="172"/>
      <c r="L61" s="42"/>
    </row>
    <row r="62" hidden="1" s="1" customFormat="1" ht="10.32" customHeight="1">
      <c r="B62" s="37"/>
      <c r="C62" s="38"/>
      <c r="D62" s="38"/>
      <c r="E62" s="38"/>
      <c r="F62" s="38"/>
      <c r="G62" s="38"/>
      <c r="H62" s="38"/>
      <c r="I62" s="142"/>
      <c r="J62" s="38"/>
      <c r="K62" s="38"/>
      <c r="L62" s="42"/>
    </row>
    <row r="63" hidden="1" s="1" customFormat="1" ht="22.8" customHeight="1">
      <c r="B63" s="37"/>
      <c r="C63" s="175" t="s">
        <v>99</v>
      </c>
      <c r="D63" s="38"/>
      <c r="E63" s="38"/>
      <c r="F63" s="38"/>
      <c r="G63" s="38"/>
      <c r="H63" s="38"/>
      <c r="I63" s="142"/>
      <c r="J63" s="97">
        <f>J89</f>
        <v>0</v>
      </c>
      <c r="K63" s="38"/>
      <c r="L63" s="42"/>
      <c r="AU63" s="16" t="s">
        <v>100</v>
      </c>
    </row>
    <row r="64" hidden="1" s="8" customFormat="1" ht="24.96" customHeight="1">
      <c r="B64" s="176"/>
      <c r="C64" s="177"/>
      <c r="D64" s="178" t="s">
        <v>680</v>
      </c>
      <c r="E64" s="179"/>
      <c r="F64" s="179"/>
      <c r="G64" s="179"/>
      <c r="H64" s="179"/>
      <c r="I64" s="180"/>
      <c r="J64" s="181">
        <f>J90</f>
        <v>0</v>
      </c>
      <c r="K64" s="177"/>
      <c r="L64" s="182"/>
    </row>
    <row r="65" hidden="1" s="11" customFormat="1" ht="19.92" customHeight="1">
      <c r="B65" s="234"/>
      <c r="C65" s="121"/>
      <c r="D65" s="235" t="s">
        <v>681</v>
      </c>
      <c r="E65" s="236"/>
      <c r="F65" s="236"/>
      <c r="G65" s="236"/>
      <c r="H65" s="236"/>
      <c r="I65" s="237"/>
      <c r="J65" s="238">
        <f>J91</f>
        <v>0</v>
      </c>
      <c r="K65" s="121"/>
      <c r="L65" s="239"/>
    </row>
    <row r="66" hidden="1" s="8" customFormat="1" ht="24.96" customHeight="1">
      <c r="B66" s="176"/>
      <c r="C66" s="177"/>
      <c r="D66" s="178" t="s">
        <v>682</v>
      </c>
      <c r="E66" s="179"/>
      <c r="F66" s="179"/>
      <c r="G66" s="179"/>
      <c r="H66" s="179"/>
      <c r="I66" s="180"/>
      <c r="J66" s="181">
        <f>J94</f>
        <v>0</v>
      </c>
      <c r="K66" s="177"/>
      <c r="L66" s="182"/>
    </row>
    <row r="67" hidden="1" s="11" customFormat="1" ht="19.92" customHeight="1">
      <c r="B67" s="234"/>
      <c r="C67" s="121"/>
      <c r="D67" s="235" t="s">
        <v>683</v>
      </c>
      <c r="E67" s="236"/>
      <c r="F67" s="236"/>
      <c r="G67" s="236"/>
      <c r="H67" s="236"/>
      <c r="I67" s="237"/>
      <c r="J67" s="238">
        <f>J95</f>
        <v>0</v>
      </c>
      <c r="K67" s="121"/>
      <c r="L67" s="239"/>
    </row>
    <row r="68" hidden="1" s="1" customFormat="1" ht="21.84" customHeight="1">
      <c r="B68" s="37"/>
      <c r="C68" s="38"/>
      <c r="D68" s="38"/>
      <c r="E68" s="38"/>
      <c r="F68" s="38"/>
      <c r="G68" s="38"/>
      <c r="H68" s="38"/>
      <c r="I68" s="142"/>
      <c r="J68" s="38"/>
      <c r="K68" s="38"/>
      <c r="L68" s="42"/>
    </row>
    <row r="69" hidden="1" s="1" customFormat="1" ht="6.96" customHeight="1">
      <c r="B69" s="56"/>
      <c r="C69" s="57"/>
      <c r="D69" s="57"/>
      <c r="E69" s="57"/>
      <c r="F69" s="57"/>
      <c r="G69" s="57"/>
      <c r="H69" s="57"/>
      <c r="I69" s="166"/>
      <c r="J69" s="57"/>
      <c r="K69" s="57"/>
      <c r="L69" s="42"/>
    </row>
    <row r="70" hidden="1"/>
    <row r="71" hidden="1"/>
    <row r="72" hidden="1"/>
    <row r="73" s="1" customFormat="1" ht="6.96" customHeight="1">
      <c r="B73" s="58"/>
      <c r="C73" s="59"/>
      <c r="D73" s="59"/>
      <c r="E73" s="59"/>
      <c r="F73" s="59"/>
      <c r="G73" s="59"/>
      <c r="H73" s="59"/>
      <c r="I73" s="169"/>
      <c r="J73" s="59"/>
      <c r="K73" s="59"/>
      <c r="L73" s="42"/>
    </row>
    <row r="74" s="1" customFormat="1" ht="24.96" customHeight="1">
      <c r="B74" s="37"/>
      <c r="C74" s="22" t="s">
        <v>102</v>
      </c>
      <c r="D74" s="38"/>
      <c r="E74" s="38"/>
      <c r="F74" s="38"/>
      <c r="G74" s="38"/>
      <c r="H74" s="38"/>
      <c r="I74" s="142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42"/>
      <c r="J75" s="38"/>
      <c r="K75" s="38"/>
      <c r="L75" s="42"/>
    </row>
    <row r="76" s="1" customFormat="1" ht="12" customHeight="1">
      <c r="B76" s="37"/>
      <c r="C76" s="31" t="s">
        <v>16</v>
      </c>
      <c r="D76" s="38"/>
      <c r="E76" s="38"/>
      <c r="F76" s="38"/>
      <c r="G76" s="38"/>
      <c r="H76" s="38"/>
      <c r="I76" s="142"/>
      <c r="J76" s="38"/>
      <c r="K76" s="38"/>
      <c r="L76" s="42"/>
    </row>
    <row r="77" s="1" customFormat="1" ht="16.5" customHeight="1">
      <c r="B77" s="37"/>
      <c r="C77" s="38"/>
      <c r="D77" s="38"/>
      <c r="E77" s="170" t="str">
        <f>E7</f>
        <v>Opravné práce v úseku Hošťka - Polepy</v>
      </c>
      <c r="F77" s="31"/>
      <c r="G77" s="31"/>
      <c r="H77" s="31"/>
      <c r="I77" s="142"/>
      <c r="J77" s="38"/>
      <c r="K77" s="38"/>
      <c r="L77" s="42"/>
    </row>
    <row r="78" ht="12" customHeight="1">
      <c r="B78" s="20"/>
      <c r="C78" s="31" t="s">
        <v>94</v>
      </c>
      <c r="D78" s="21"/>
      <c r="E78" s="21"/>
      <c r="F78" s="21"/>
      <c r="G78" s="21"/>
      <c r="H78" s="21"/>
      <c r="I78" s="135"/>
      <c r="J78" s="21"/>
      <c r="K78" s="21"/>
      <c r="L78" s="19"/>
    </row>
    <row r="79" s="1" customFormat="1" ht="16.5" customHeight="1">
      <c r="B79" s="37"/>
      <c r="C79" s="38"/>
      <c r="D79" s="38"/>
      <c r="E79" s="170" t="s">
        <v>607</v>
      </c>
      <c r="F79" s="38"/>
      <c r="G79" s="38"/>
      <c r="H79" s="38"/>
      <c r="I79" s="142"/>
      <c r="J79" s="38"/>
      <c r="K79" s="38"/>
      <c r="L79" s="42"/>
    </row>
    <row r="80" s="1" customFormat="1" ht="12" customHeight="1">
      <c r="B80" s="37"/>
      <c r="C80" s="31" t="s">
        <v>608</v>
      </c>
      <c r="D80" s="38"/>
      <c r="E80" s="38"/>
      <c r="F80" s="38"/>
      <c r="G80" s="38"/>
      <c r="H80" s="38"/>
      <c r="I80" s="142"/>
      <c r="J80" s="38"/>
      <c r="K80" s="38"/>
      <c r="L80" s="42"/>
    </row>
    <row r="81" s="1" customFormat="1" ht="16.5" customHeight="1">
      <c r="B81" s="37"/>
      <c r="C81" s="38"/>
      <c r="D81" s="38"/>
      <c r="E81" s="63" t="str">
        <f>E11</f>
        <v>2 - zemní práce</v>
      </c>
      <c r="F81" s="38"/>
      <c r="G81" s="38"/>
      <c r="H81" s="38"/>
      <c r="I81" s="142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42"/>
      <c r="J82" s="38"/>
      <c r="K82" s="38"/>
      <c r="L82" s="42"/>
    </row>
    <row r="83" s="1" customFormat="1" ht="12" customHeight="1">
      <c r="B83" s="37"/>
      <c r="C83" s="31" t="s">
        <v>20</v>
      </c>
      <c r="D83" s="38"/>
      <c r="E83" s="38"/>
      <c r="F83" s="26" t="str">
        <f>F14</f>
        <v xml:space="preserve"> </v>
      </c>
      <c r="G83" s="38"/>
      <c r="H83" s="38"/>
      <c r="I83" s="144" t="s">
        <v>22</v>
      </c>
      <c r="J83" s="66" t="str">
        <f>IF(J14="","",J14)</f>
        <v>11. 6. 2019</v>
      </c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42"/>
      <c r="J84" s="38"/>
      <c r="K84" s="38"/>
      <c r="L84" s="42"/>
    </row>
    <row r="85" s="1" customFormat="1" ht="13.65" customHeight="1">
      <c r="B85" s="37"/>
      <c r="C85" s="31" t="s">
        <v>24</v>
      </c>
      <c r="D85" s="38"/>
      <c r="E85" s="38"/>
      <c r="F85" s="26" t="str">
        <f>E17</f>
        <v xml:space="preserve"> </v>
      </c>
      <c r="G85" s="38"/>
      <c r="H85" s="38"/>
      <c r="I85" s="144" t="s">
        <v>29</v>
      </c>
      <c r="J85" s="35" t="str">
        <f>E23</f>
        <v/>
      </c>
      <c r="K85" s="38"/>
      <c r="L85" s="42"/>
    </row>
    <row r="86" s="1" customFormat="1" ht="13.65" customHeight="1">
      <c r="B86" s="37"/>
      <c r="C86" s="31" t="s">
        <v>27</v>
      </c>
      <c r="D86" s="38"/>
      <c r="E86" s="38"/>
      <c r="F86" s="26" t="str">
        <f>IF(E20="","",E20)</f>
        <v>Vyplň údaj</v>
      </c>
      <c r="G86" s="38"/>
      <c r="H86" s="38"/>
      <c r="I86" s="144" t="s">
        <v>32</v>
      </c>
      <c r="J86" s="35" t="str">
        <f>E26</f>
        <v xml:space="preserve"> </v>
      </c>
      <c r="K86" s="38"/>
      <c r="L86" s="42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142"/>
      <c r="J87" s="38"/>
      <c r="K87" s="38"/>
      <c r="L87" s="42"/>
    </row>
    <row r="88" s="9" customFormat="1" ht="29.28" customHeight="1">
      <c r="B88" s="183"/>
      <c r="C88" s="184" t="s">
        <v>103</v>
      </c>
      <c r="D88" s="185" t="s">
        <v>53</v>
      </c>
      <c r="E88" s="185" t="s">
        <v>49</v>
      </c>
      <c r="F88" s="185" t="s">
        <v>50</v>
      </c>
      <c r="G88" s="185" t="s">
        <v>104</v>
      </c>
      <c r="H88" s="185" t="s">
        <v>105</v>
      </c>
      <c r="I88" s="186" t="s">
        <v>106</v>
      </c>
      <c r="J88" s="185" t="s">
        <v>98</v>
      </c>
      <c r="K88" s="187" t="s">
        <v>107</v>
      </c>
      <c r="L88" s="188"/>
      <c r="M88" s="87" t="s">
        <v>1</v>
      </c>
      <c r="N88" s="88" t="s">
        <v>38</v>
      </c>
      <c r="O88" s="88" t="s">
        <v>108</v>
      </c>
      <c r="P88" s="88" t="s">
        <v>109</v>
      </c>
      <c r="Q88" s="88" t="s">
        <v>110</v>
      </c>
      <c r="R88" s="88" t="s">
        <v>111</v>
      </c>
      <c r="S88" s="88" t="s">
        <v>112</v>
      </c>
      <c r="T88" s="89" t="s">
        <v>113</v>
      </c>
    </row>
    <row r="89" s="1" customFormat="1" ht="22.8" customHeight="1">
      <c r="B89" s="37"/>
      <c r="C89" s="94" t="s">
        <v>114</v>
      </c>
      <c r="D89" s="38"/>
      <c r="E89" s="38"/>
      <c r="F89" s="38"/>
      <c r="G89" s="38"/>
      <c r="H89" s="38"/>
      <c r="I89" s="142"/>
      <c r="J89" s="189">
        <f>BK89</f>
        <v>0</v>
      </c>
      <c r="K89" s="38"/>
      <c r="L89" s="42"/>
      <c r="M89" s="90"/>
      <c r="N89" s="91"/>
      <c r="O89" s="91"/>
      <c r="P89" s="190">
        <f>P90+P94</f>
        <v>0</v>
      </c>
      <c r="Q89" s="91"/>
      <c r="R89" s="190">
        <f>R90+R94</f>
        <v>8.5309359999999987</v>
      </c>
      <c r="S89" s="91"/>
      <c r="T89" s="191">
        <f>T90+T94</f>
        <v>0</v>
      </c>
      <c r="AT89" s="16" t="s">
        <v>67</v>
      </c>
      <c r="AU89" s="16" t="s">
        <v>100</v>
      </c>
      <c r="BK89" s="192">
        <f>BK90+BK94</f>
        <v>0</v>
      </c>
    </row>
    <row r="90" s="10" customFormat="1" ht="25.92" customHeight="1">
      <c r="B90" s="193"/>
      <c r="C90" s="194"/>
      <c r="D90" s="195" t="s">
        <v>67</v>
      </c>
      <c r="E90" s="196" t="s">
        <v>684</v>
      </c>
      <c r="F90" s="196" t="s">
        <v>685</v>
      </c>
      <c r="G90" s="194"/>
      <c r="H90" s="194"/>
      <c r="I90" s="197"/>
      <c r="J90" s="198">
        <f>BK90</f>
        <v>0</v>
      </c>
      <c r="K90" s="194"/>
      <c r="L90" s="199"/>
      <c r="M90" s="200"/>
      <c r="N90" s="201"/>
      <c r="O90" s="201"/>
      <c r="P90" s="202">
        <f>P91</f>
        <v>0</v>
      </c>
      <c r="Q90" s="201"/>
      <c r="R90" s="202">
        <f>R91</f>
        <v>0</v>
      </c>
      <c r="S90" s="201"/>
      <c r="T90" s="203">
        <f>T91</f>
        <v>0</v>
      </c>
      <c r="AR90" s="204" t="s">
        <v>76</v>
      </c>
      <c r="AT90" s="205" t="s">
        <v>67</v>
      </c>
      <c r="AU90" s="205" t="s">
        <v>68</v>
      </c>
      <c r="AY90" s="204" t="s">
        <v>118</v>
      </c>
      <c r="BK90" s="206">
        <f>BK91</f>
        <v>0</v>
      </c>
    </row>
    <row r="91" s="10" customFormat="1" ht="22.8" customHeight="1">
      <c r="B91" s="193"/>
      <c r="C91" s="194"/>
      <c r="D91" s="195" t="s">
        <v>67</v>
      </c>
      <c r="E91" s="240" t="s">
        <v>76</v>
      </c>
      <c r="F91" s="240" t="s">
        <v>686</v>
      </c>
      <c r="G91" s="194"/>
      <c r="H91" s="194"/>
      <c r="I91" s="197"/>
      <c r="J91" s="241">
        <f>BK91</f>
        <v>0</v>
      </c>
      <c r="K91" s="194"/>
      <c r="L91" s="199"/>
      <c r="M91" s="200"/>
      <c r="N91" s="201"/>
      <c r="O91" s="201"/>
      <c r="P91" s="202">
        <f>SUM(P92:P93)</f>
        <v>0</v>
      </c>
      <c r="Q91" s="201"/>
      <c r="R91" s="202">
        <f>SUM(R92:R93)</f>
        <v>0</v>
      </c>
      <c r="S91" s="201"/>
      <c r="T91" s="203">
        <f>SUM(T92:T93)</f>
        <v>0</v>
      </c>
      <c r="AR91" s="204" t="s">
        <v>76</v>
      </c>
      <c r="AT91" s="205" t="s">
        <v>67</v>
      </c>
      <c r="AU91" s="205" t="s">
        <v>76</v>
      </c>
      <c r="AY91" s="204" t="s">
        <v>118</v>
      </c>
      <c r="BK91" s="206">
        <f>SUM(BK92:BK93)</f>
        <v>0</v>
      </c>
    </row>
    <row r="92" s="1" customFormat="1" ht="22.5" customHeight="1">
      <c r="B92" s="37"/>
      <c r="C92" s="220" t="s">
        <v>76</v>
      </c>
      <c r="D92" s="220" t="s">
        <v>332</v>
      </c>
      <c r="E92" s="221" t="s">
        <v>687</v>
      </c>
      <c r="F92" s="222" t="s">
        <v>688</v>
      </c>
      <c r="G92" s="223" t="s">
        <v>128</v>
      </c>
      <c r="H92" s="224">
        <v>63</v>
      </c>
      <c r="I92" s="225"/>
      <c r="J92" s="226">
        <f>ROUND(I92*H92,2)</f>
        <v>0</v>
      </c>
      <c r="K92" s="222" t="s">
        <v>592</v>
      </c>
      <c r="L92" s="42"/>
      <c r="M92" s="227" t="s">
        <v>1</v>
      </c>
      <c r="N92" s="228" t="s">
        <v>39</v>
      </c>
      <c r="O92" s="7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AR92" s="16" t="s">
        <v>117</v>
      </c>
      <c r="AT92" s="16" t="s">
        <v>332</v>
      </c>
      <c r="AU92" s="16" t="s">
        <v>78</v>
      </c>
      <c r="AY92" s="16" t="s">
        <v>118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6" t="s">
        <v>76</v>
      </c>
      <c r="BK92" s="219">
        <f>ROUND(I92*H92,2)</f>
        <v>0</v>
      </c>
      <c r="BL92" s="16" t="s">
        <v>117</v>
      </c>
      <c r="BM92" s="16" t="s">
        <v>689</v>
      </c>
    </row>
    <row r="93" s="1" customFormat="1" ht="22.5" customHeight="1">
      <c r="B93" s="37"/>
      <c r="C93" s="220" t="s">
        <v>78</v>
      </c>
      <c r="D93" s="220" t="s">
        <v>332</v>
      </c>
      <c r="E93" s="221" t="s">
        <v>690</v>
      </c>
      <c r="F93" s="222" t="s">
        <v>691</v>
      </c>
      <c r="G93" s="223" t="s">
        <v>128</v>
      </c>
      <c r="H93" s="224">
        <v>63</v>
      </c>
      <c r="I93" s="225"/>
      <c r="J93" s="226">
        <f>ROUND(I93*H93,2)</f>
        <v>0</v>
      </c>
      <c r="K93" s="222" t="s">
        <v>592</v>
      </c>
      <c r="L93" s="42"/>
      <c r="M93" s="227" t="s">
        <v>1</v>
      </c>
      <c r="N93" s="228" t="s">
        <v>39</v>
      </c>
      <c r="O93" s="78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AR93" s="16" t="s">
        <v>117</v>
      </c>
      <c r="AT93" s="16" t="s">
        <v>332</v>
      </c>
      <c r="AU93" s="16" t="s">
        <v>78</v>
      </c>
      <c r="AY93" s="16" t="s">
        <v>118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6" t="s">
        <v>76</v>
      </c>
      <c r="BK93" s="219">
        <f>ROUND(I93*H93,2)</f>
        <v>0</v>
      </c>
      <c r="BL93" s="16" t="s">
        <v>117</v>
      </c>
      <c r="BM93" s="16" t="s">
        <v>692</v>
      </c>
    </row>
    <row r="94" s="10" customFormat="1" ht="25.92" customHeight="1">
      <c r="B94" s="193"/>
      <c r="C94" s="194"/>
      <c r="D94" s="195" t="s">
        <v>67</v>
      </c>
      <c r="E94" s="196" t="s">
        <v>119</v>
      </c>
      <c r="F94" s="196" t="s">
        <v>693</v>
      </c>
      <c r="G94" s="194"/>
      <c r="H94" s="194"/>
      <c r="I94" s="197"/>
      <c r="J94" s="198">
        <f>BK94</f>
        <v>0</v>
      </c>
      <c r="K94" s="194"/>
      <c r="L94" s="199"/>
      <c r="M94" s="200"/>
      <c r="N94" s="201"/>
      <c r="O94" s="201"/>
      <c r="P94" s="202">
        <f>P95</f>
        <v>0</v>
      </c>
      <c r="Q94" s="201"/>
      <c r="R94" s="202">
        <f>R95</f>
        <v>8.5309359999999987</v>
      </c>
      <c r="S94" s="201"/>
      <c r="T94" s="203">
        <f>T95</f>
        <v>0</v>
      </c>
      <c r="AR94" s="204" t="s">
        <v>130</v>
      </c>
      <c r="AT94" s="205" t="s">
        <v>67</v>
      </c>
      <c r="AU94" s="205" t="s">
        <v>68</v>
      </c>
      <c r="AY94" s="204" t="s">
        <v>118</v>
      </c>
      <c r="BK94" s="206">
        <f>BK95</f>
        <v>0</v>
      </c>
    </row>
    <row r="95" s="10" customFormat="1" ht="22.8" customHeight="1">
      <c r="B95" s="193"/>
      <c r="C95" s="194"/>
      <c r="D95" s="195" t="s">
        <v>67</v>
      </c>
      <c r="E95" s="240" t="s">
        <v>694</v>
      </c>
      <c r="F95" s="240" t="s">
        <v>695</v>
      </c>
      <c r="G95" s="194"/>
      <c r="H95" s="194"/>
      <c r="I95" s="197"/>
      <c r="J95" s="241">
        <f>BK95</f>
        <v>0</v>
      </c>
      <c r="K95" s="194"/>
      <c r="L95" s="199"/>
      <c r="M95" s="200"/>
      <c r="N95" s="201"/>
      <c r="O95" s="201"/>
      <c r="P95" s="202">
        <f>SUM(P96:P107)</f>
        <v>0</v>
      </c>
      <c r="Q95" s="201"/>
      <c r="R95" s="202">
        <f>SUM(R96:R107)</f>
        <v>8.5309359999999987</v>
      </c>
      <c r="S95" s="201"/>
      <c r="T95" s="203">
        <f>SUM(T96:T107)</f>
        <v>0</v>
      </c>
      <c r="AR95" s="204" t="s">
        <v>130</v>
      </c>
      <c r="AT95" s="205" t="s">
        <v>67</v>
      </c>
      <c r="AU95" s="205" t="s">
        <v>76</v>
      </c>
      <c r="AY95" s="204" t="s">
        <v>118</v>
      </c>
      <c r="BK95" s="206">
        <f>SUM(BK96:BK107)</f>
        <v>0</v>
      </c>
    </row>
    <row r="96" s="1" customFormat="1" ht="16.5" customHeight="1">
      <c r="B96" s="37"/>
      <c r="C96" s="220" t="s">
        <v>130</v>
      </c>
      <c r="D96" s="220" t="s">
        <v>332</v>
      </c>
      <c r="E96" s="221" t="s">
        <v>696</v>
      </c>
      <c r="F96" s="222" t="s">
        <v>697</v>
      </c>
      <c r="G96" s="223" t="s">
        <v>674</v>
      </c>
      <c r="H96" s="224">
        <v>3.4249999999999998</v>
      </c>
      <c r="I96" s="225"/>
      <c r="J96" s="226">
        <f>ROUND(I96*H96,2)</f>
        <v>0</v>
      </c>
      <c r="K96" s="222" t="s">
        <v>592</v>
      </c>
      <c r="L96" s="42"/>
      <c r="M96" s="227" t="s">
        <v>1</v>
      </c>
      <c r="N96" s="228" t="s">
        <v>39</v>
      </c>
      <c r="O96" s="78"/>
      <c r="P96" s="217">
        <f>O96*H96</f>
        <v>0</v>
      </c>
      <c r="Q96" s="217">
        <v>0.0088000000000000005</v>
      </c>
      <c r="R96" s="217">
        <f>Q96*H96</f>
        <v>0.03014</v>
      </c>
      <c r="S96" s="217">
        <v>0</v>
      </c>
      <c r="T96" s="218">
        <f>S96*H96</f>
        <v>0</v>
      </c>
      <c r="AR96" s="16" t="s">
        <v>372</v>
      </c>
      <c r="AT96" s="16" t="s">
        <v>332</v>
      </c>
      <c r="AU96" s="16" t="s">
        <v>78</v>
      </c>
      <c r="AY96" s="16" t="s">
        <v>118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6" t="s">
        <v>76</v>
      </c>
      <c r="BK96" s="219">
        <f>ROUND(I96*H96,2)</f>
        <v>0</v>
      </c>
      <c r="BL96" s="16" t="s">
        <v>372</v>
      </c>
      <c r="BM96" s="16" t="s">
        <v>698</v>
      </c>
    </row>
    <row r="97" s="1" customFormat="1" ht="16.5" customHeight="1">
      <c r="B97" s="37"/>
      <c r="C97" s="220" t="s">
        <v>117</v>
      </c>
      <c r="D97" s="220" t="s">
        <v>332</v>
      </c>
      <c r="E97" s="221" t="s">
        <v>699</v>
      </c>
      <c r="F97" s="222" t="s">
        <v>700</v>
      </c>
      <c r="G97" s="223" t="s">
        <v>674</v>
      </c>
      <c r="H97" s="224">
        <v>1.4199999999999999</v>
      </c>
      <c r="I97" s="225"/>
      <c r="J97" s="226">
        <f>ROUND(I97*H97,2)</f>
        <v>0</v>
      </c>
      <c r="K97" s="222" t="s">
        <v>592</v>
      </c>
      <c r="L97" s="42"/>
      <c r="M97" s="227" t="s">
        <v>1</v>
      </c>
      <c r="N97" s="228" t="s">
        <v>39</v>
      </c>
      <c r="O97" s="78"/>
      <c r="P97" s="217">
        <f>O97*H97</f>
        <v>0</v>
      </c>
      <c r="Q97" s="217">
        <v>0.0088000000000000005</v>
      </c>
      <c r="R97" s="217">
        <f>Q97*H97</f>
        <v>0.012496</v>
      </c>
      <c r="S97" s="217">
        <v>0</v>
      </c>
      <c r="T97" s="218">
        <f>S97*H97</f>
        <v>0</v>
      </c>
      <c r="AR97" s="16" t="s">
        <v>372</v>
      </c>
      <c r="AT97" s="16" t="s">
        <v>332</v>
      </c>
      <c r="AU97" s="16" t="s">
        <v>78</v>
      </c>
      <c r="AY97" s="16" t="s">
        <v>118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6" t="s">
        <v>76</v>
      </c>
      <c r="BK97" s="219">
        <f>ROUND(I97*H97,2)</f>
        <v>0</v>
      </c>
      <c r="BL97" s="16" t="s">
        <v>372</v>
      </c>
      <c r="BM97" s="16" t="s">
        <v>701</v>
      </c>
    </row>
    <row r="98" s="1" customFormat="1" ht="22.5" customHeight="1">
      <c r="B98" s="37"/>
      <c r="C98" s="220" t="s">
        <v>137</v>
      </c>
      <c r="D98" s="220" t="s">
        <v>332</v>
      </c>
      <c r="E98" s="221" t="s">
        <v>702</v>
      </c>
      <c r="F98" s="222" t="s">
        <v>703</v>
      </c>
      <c r="G98" s="223" t="s">
        <v>171</v>
      </c>
      <c r="H98" s="224">
        <v>4845</v>
      </c>
      <c r="I98" s="225"/>
      <c r="J98" s="226">
        <f>ROUND(I98*H98,2)</f>
        <v>0</v>
      </c>
      <c r="K98" s="222" t="s">
        <v>592</v>
      </c>
      <c r="L98" s="42"/>
      <c r="M98" s="227" t="s">
        <v>1</v>
      </c>
      <c r="N98" s="228" t="s">
        <v>39</v>
      </c>
      <c r="O98" s="7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AR98" s="16" t="s">
        <v>372</v>
      </c>
      <c r="AT98" s="16" t="s">
        <v>332</v>
      </c>
      <c r="AU98" s="16" t="s">
        <v>78</v>
      </c>
      <c r="AY98" s="16" t="s">
        <v>118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6" t="s">
        <v>76</v>
      </c>
      <c r="BK98" s="219">
        <f>ROUND(I98*H98,2)</f>
        <v>0</v>
      </c>
      <c r="BL98" s="16" t="s">
        <v>372</v>
      </c>
      <c r="BM98" s="16" t="s">
        <v>704</v>
      </c>
    </row>
    <row r="99" s="1" customFormat="1" ht="22.5" customHeight="1">
      <c r="B99" s="37"/>
      <c r="C99" s="220" t="s">
        <v>141</v>
      </c>
      <c r="D99" s="220" t="s">
        <v>332</v>
      </c>
      <c r="E99" s="221" t="s">
        <v>705</v>
      </c>
      <c r="F99" s="222" t="s">
        <v>706</v>
      </c>
      <c r="G99" s="223" t="s">
        <v>171</v>
      </c>
      <c r="H99" s="224">
        <v>98</v>
      </c>
      <c r="I99" s="225"/>
      <c r="J99" s="226">
        <f>ROUND(I99*H99,2)</f>
        <v>0</v>
      </c>
      <c r="K99" s="222" t="s">
        <v>592</v>
      </c>
      <c r="L99" s="42"/>
      <c r="M99" s="227" t="s">
        <v>1</v>
      </c>
      <c r="N99" s="228" t="s">
        <v>39</v>
      </c>
      <c r="O99" s="78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AR99" s="16" t="s">
        <v>372</v>
      </c>
      <c r="AT99" s="16" t="s">
        <v>332</v>
      </c>
      <c r="AU99" s="16" t="s">
        <v>78</v>
      </c>
      <c r="AY99" s="16" t="s">
        <v>118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6" t="s">
        <v>76</v>
      </c>
      <c r="BK99" s="219">
        <f>ROUND(I99*H99,2)</f>
        <v>0</v>
      </c>
      <c r="BL99" s="16" t="s">
        <v>372</v>
      </c>
      <c r="BM99" s="16" t="s">
        <v>707</v>
      </c>
    </row>
    <row r="100" s="1" customFormat="1" ht="22.5" customHeight="1">
      <c r="B100" s="37"/>
      <c r="C100" s="220" t="s">
        <v>145</v>
      </c>
      <c r="D100" s="220" t="s">
        <v>332</v>
      </c>
      <c r="E100" s="221" t="s">
        <v>708</v>
      </c>
      <c r="F100" s="222" t="s">
        <v>709</v>
      </c>
      <c r="G100" s="223" t="s">
        <v>171</v>
      </c>
      <c r="H100" s="224">
        <v>129</v>
      </c>
      <c r="I100" s="225"/>
      <c r="J100" s="226">
        <f>ROUND(I100*H100,2)</f>
        <v>0</v>
      </c>
      <c r="K100" s="222" t="s">
        <v>592</v>
      </c>
      <c r="L100" s="42"/>
      <c r="M100" s="227" t="s">
        <v>1</v>
      </c>
      <c r="N100" s="228" t="s">
        <v>39</v>
      </c>
      <c r="O100" s="7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AR100" s="16" t="s">
        <v>372</v>
      </c>
      <c r="AT100" s="16" t="s">
        <v>332</v>
      </c>
      <c r="AU100" s="16" t="s">
        <v>78</v>
      </c>
      <c r="AY100" s="16" t="s">
        <v>118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6" t="s">
        <v>76</v>
      </c>
      <c r="BK100" s="219">
        <f>ROUND(I100*H100,2)</f>
        <v>0</v>
      </c>
      <c r="BL100" s="16" t="s">
        <v>372</v>
      </c>
      <c r="BM100" s="16" t="s">
        <v>710</v>
      </c>
    </row>
    <row r="101" s="1" customFormat="1" ht="22.5" customHeight="1">
      <c r="B101" s="37"/>
      <c r="C101" s="220" t="s">
        <v>124</v>
      </c>
      <c r="D101" s="220" t="s">
        <v>332</v>
      </c>
      <c r="E101" s="221" t="s">
        <v>711</v>
      </c>
      <c r="F101" s="222" t="s">
        <v>712</v>
      </c>
      <c r="G101" s="223" t="s">
        <v>171</v>
      </c>
      <c r="H101" s="224">
        <v>4845</v>
      </c>
      <c r="I101" s="225"/>
      <c r="J101" s="226">
        <f>ROUND(I101*H101,2)</f>
        <v>0</v>
      </c>
      <c r="K101" s="222" t="s">
        <v>592</v>
      </c>
      <c r="L101" s="42"/>
      <c r="M101" s="227" t="s">
        <v>1</v>
      </c>
      <c r="N101" s="228" t="s">
        <v>39</v>
      </c>
      <c r="O101" s="78"/>
      <c r="P101" s="217">
        <f>O101*H101</f>
        <v>0</v>
      </c>
      <c r="Q101" s="217">
        <v>6.9999999999999994E-05</v>
      </c>
      <c r="R101" s="217">
        <f>Q101*H101</f>
        <v>0.33914999999999995</v>
      </c>
      <c r="S101" s="217">
        <v>0</v>
      </c>
      <c r="T101" s="218">
        <f>S101*H101</f>
        <v>0</v>
      </c>
      <c r="AR101" s="16" t="s">
        <v>372</v>
      </c>
      <c r="AT101" s="16" t="s">
        <v>332</v>
      </c>
      <c r="AU101" s="16" t="s">
        <v>78</v>
      </c>
      <c r="AY101" s="16" t="s">
        <v>118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6" t="s">
        <v>76</v>
      </c>
      <c r="BK101" s="219">
        <f>ROUND(I101*H101,2)</f>
        <v>0</v>
      </c>
      <c r="BL101" s="16" t="s">
        <v>372</v>
      </c>
      <c r="BM101" s="16" t="s">
        <v>713</v>
      </c>
    </row>
    <row r="102" s="1" customFormat="1" ht="22.5" customHeight="1">
      <c r="B102" s="37"/>
      <c r="C102" s="220" t="s">
        <v>152</v>
      </c>
      <c r="D102" s="220" t="s">
        <v>332</v>
      </c>
      <c r="E102" s="221" t="s">
        <v>714</v>
      </c>
      <c r="F102" s="222" t="s">
        <v>715</v>
      </c>
      <c r="G102" s="223" t="s">
        <v>171</v>
      </c>
      <c r="H102" s="224">
        <v>4845</v>
      </c>
      <c r="I102" s="225"/>
      <c r="J102" s="226">
        <f>ROUND(I102*H102,2)</f>
        <v>0</v>
      </c>
      <c r="K102" s="222" t="s">
        <v>592</v>
      </c>
      <c r="L102" s="42"/>
      <c r="M102" s="227" t="s">
        <v>1</v>
      </c>
      <c r="N102" s="228" t="s">
        <v>39</v>
      </c>
      <c r="O102" s="78"/>
      <c r="P102" s="217">
        <f>O102*H102</f>
        <v>0</v>
      </c>
      <c r="Q102" s="217">
        <v>6.9999999999999994E-05</v>
      </c>
      <c r="R102" s="217">
        <f>Q102*H102</f>
        <v>0.33914999999999995</v>
      </c>
      <c r="S102" s="217">
        <v>0</v>
      </c>
      <c r="T102" s="218">
        <f>S102*H102</f>
        <v>0</v>
      </c>
      <c r="AR102" s="16" t="s">
        <v>372</v>
      </c>
      <c r="AT102" s="16" t="s">
        <v>332</v>
      </c>
      <c r="AU102" s="16" t="s">
        <v>78</v>
      </c>
      <c r="AY102" s="16" t="s">
        <v>118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6" t="s">
        <v>76</v>
      </c>
      <c r="BK102" s="219">
        <f>ROUND(I102*H102,2)</f>
        <v>0</v>
      </c>
      <c r="BL102" s="16" t="s">
        <v>372</v>
      </c>
      <c r="BM102" s="16" t="s">
        <v>716</v>
      </c>
    </row>
    <row r="103" s="1" customFormat="1" ht="16.5" customHeight="1">
      <c r="B103" s="37"/>
      <c r="C103" s="207" t="s">
        <v>156</v>
      </c>
      <c r="D103" s="207" t="s">
        <v>119</v>
      </c>
      <c r="E103" s="208" t="s">
        <v>717</v>
      </c>
      <c r="F103" s="209" t="s">
        <v>718</v>
      </c>
      <c r="G103" s="210" t="s">
        <v>171</v>
      </c>
      <c r="H103" s="211">
        <v>1420</v>
      </c>
      <c r="I103" s="212"/>
      <c r="J103" s="213">
        <f>ROUND(I103*H103,2)</f>
        <v>0</v>
      </c>
      <c r="K103" s="209" t="s">
        <v>592</v>
      </c>
      <c r="L103" s="214"/>
      <c r="M103" s="215" t="s">
        <v>1</v>
      </c>
      <c r="N103" s="216" t="s">
        <v>39</v>
      </c>
      <c r="O103" s="78"/>
      <c r="P103" s="217">
        <f>O103*H103</f>
        <v>0</v>
      </c>
      <c r="Q103" s="217">
        <v>0.0054999999999999997</v>
      </c>
      <c r="R103" s="217">
        <f>Q103*H103</f>
        <v>7.8099999999999996</v>
      </c>
      <c r="S103" s="217">
        <v>0</v>
      </c>
      <c r="T103" s="218">
        <f>S103*H103</f>
        <v>0</v>
      </c>
      <c r="AR103" s="16" t="s">
        <v>719</v>
      </c>
      <c r="AT103" s="16" t="s">
        <v>119</v>
      </c>
      <c r="AU103" s="16" t="s">
        <v>78</v>
      </c>
      <c r="AY103" s="16" t="s">
        <v>118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6" t="s">
        <v>76</v>
      </c>
      <c r="BK103" s="219">
        <f>ROUND(I103*H103,2)</f>
        <v>0</v>
      </c>
      <c r="BL103" s="16" t="s">
        <v>372</v>
      </c>
      <c r="BM103" s="16" t="s">
        <v>720</v>
      </c>
    </row>
    <row r="104" s="1" customFormat="1" ht="22.5" customHeight="1">
      <c r="B104" s="37"/>
      <c r="C104" s="220" t="s">
        <v>160</v>
      </c>
      <c r="D104" s="220" t="s">
        <v>332</v>
      </c>
      <c r="E104" s="221" t="s">
        <v>721</v>
      </c>
      <c r="F104" s="222" t="s">
        <v>722</v>
      </c>
      <c r="G104" s="223" t="s">
        <v>171</v>
      </c>
      <c r="H104" s="224">
        <v>1420</v>
      </c>
      <c r="I104" s="225"/>
      <c r="J104" s="226">
        <f>ROUND(I104*H104,2)</f>
        <v>0</v>
      </c>
      <c r="K104" s="222" t="s">
        <v>592</v>
      </c>
      <c r="L104" s="42"/>
      <c r="M104" s="227" t="s">
        <v>1</v>
      </c>
      <c r="N104" s="228" t="s">
        <v>39</v>
      </c>
      <c r="O104" s="78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AR104" s="16" t="s">
        <v>372</v>
      </c>
      <c r="AT104" s="16" t="s">
        <v>332</v>
      </c>
      <c r="AU104" s="16" t="s">
        <v>78</v>
      </c>
      <c r="AY104" s="16" t="s">
        <v>118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6" t="s">
        <v>76</v>
      </c>
      <c r="BK104" s="219">
        <f>ROUND(I104*H104,2)</f>
        <v>0</v>
      </c>
      <c r="BL104" s="16" t="s">
        <v>372</v>
      </c>
      <c r="BM104" s="16" t="s">
        <v>723</v>
      </c>
    </row>
    <row r="105" s="1" customFormat="1" ht="22.5" customHeight="1">
      <c r="B105" s="37"/>
      <c r="C105" s="220" t="s">
        <v>164</v>
      </c>
      <c r="D105" s="220" t="s">
        <v>332</v>
      </c>
      <c r="E105" s="221" t="s">
        <v>724</v>
      </c>
      <c r="F105" s="222" t="s">
        <v>725</v>
      </c>
      <c r="G105" s="223" t="s">
        <v>171</v>
      </c>
      <c r="H105" s="224">
        <v>4845</v>
      </c>
      <c r="I105" s="225"/>
      <c r="J105" s="226">
        <f>ROUND(I105*H105,2)</f>
        <v>0</v>
      </c>
      <c r="K105" s="222" t="s">
        <v>592</v>
      </c>
      <c r="L105" s="42"/>
      <c r="M105" s="227" t="s">
        <v>1</v>
      </c>
      <c r="N105" s="228" t="s">
        <v>39</v>
      </c>
      <c r="O105" s="78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AR105" s="16" t="s">
        <v>372</v>
      </c>
      <c r="AT105" s="16" t="s">
        <v>332</v>
      </c>
      <c r="AU105" s="16" t="s">
        <v>78</v>
      </c>
      <c r="AY105" s="16" t="s">
        <v>118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6" t="s">
        <v>76</v>
      </c>
      <c r="BK105" s="219">
        <f>ROUND(I105*H105,2)</f>
        <v>0</v>
      </c>
      <c r="BL105" s="16" t="s">
        <v>372</v>
      </c>
      <c r="BM105" s="16" t="s">
        <v>726</v>
      </c>
    </row>
    <row r="106" s="1" customFormat="1" ht="22.5" customHeight="1">
      <c r="B106" s="37"/>
      <c r="C106" s="220" t="s">
        <v>168</v>
      </c>
      <c r="D106" s="220" t="s">
        <v>332</v>
      </c>
      <c r="E106" s="221" t="s">
        <v>727</v>
      </c>
      <c r="F106" s="222" t="s">
        <v>728</v>
      </c>
      <c r="G106" s="223" t="s">
        <v>171</v>
      </c>
      <c r="H106" s="224">
        <v>98</v>
      </c>
      <c r="I106" s="225"/>
      <c r="J106" s="226">
        <f>ROUND(I106*H106,2)</f>
        <v>0</v>
      </c>
      <c r="K106" s="222" t="s">
        <v>592</v>
      </c>
      <c r="L106" s="42"/>
      <c r="M106" s="227" t="s">
        <v>1</v>
      </c>
      <c r="N106" s="228" t="s">
        <v>39</v>
      </c>
      <c r="O106" s="7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AR106" s="16" t="s">
        <v>372</v>
      </c>
      <c r="AT106" s="16" t="s">
        <v>332</v>
      </c>
      <c r="AU106" s="16" t="s">
        <v>78</v>
      </c>
      <c r="AY106" s="16" t="s">
        <v>118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6" t="s">
        <v>76</v>
      </c>
      <c r="BK106" s="219">
        <f>ROUND(I106*H106,2)</f>
        <v>0</v>
      </c>
      <c r="BL106" s="16" t="s">
        <v>372</v>
      </c>
      <c r="BM106" s="16" t="s">
        <v>729</v>
      </c>
    </row>
    <row r="107" s="1" customFormat="1" ht="22.5" customHeight="1">
      <c r="B107" s="37"/>
      <c r="C107" s="220" t="s">
        <v>173</v>
      </c>
      <c r="D107" s="220" t="s">
        <v>332</v>
      </c>
      <c r="E107" s="221" t="s">
        <v>730</v>
      </c>
      <c r="F107" s="222" t="s">
        <v>731</v>
      </c>
      <c r="G107" s="223" t="s">
        <v>732</v>
      </c>
      <c r="H107" s="224">
        <v>4845</v>
      </c>
      <c r="I107" s="225"/>
      <c r="J107" s="226">
        <f>ROUND(I107*H107,2)</f>
        <v>0</v>
      </c>
      <c r="K107" s="222" t="s">
        <v>592</v>
      </c>
      <c r="L107" s="42"/>
      <c r="M107" s="229" t="s">
        <v>1</v>
      </c>
      <c r="N107" s="230" t="s">
        <v>39</v>
      </c>
      <c r="O107" s="231"/>
      <c r="P107" s="232">
        <f>O107*H107</f>
        <v>0</v>
      </c>
      <c r="Q107" s="232">
        <v>0</v>
      </c>
      <c r="R107" s="232">
        <f>Q107*H107</f>
        <v>0</v>
      </c>
      <c r="S107" s="232">
        <v>0</v>
      </c>
      <c r="T107" s="233">
        <f>S107*H107</f>
        <v>0</v>
      </c>
      <c r="AR107" s="16" t="s">
        <v>372</v>
      </c>
      <c r="AT107" s="16" t="s">
        <v>332</v>
      </c>
      <c r="AU107" s="16" t="s">
        <v>78</v>
      </c>
      <c r="AY107" s="16" t="s">
        <v>118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6" t="s">
        <v>76</v>
      </c>
      <c r="BK107" s="219">
        <f>ROUND(I107*H107,2)</f>
        <v>0</v>
      </c>
      <c r="BL107" s="16" t="s">
        <v>372</v>
      </c>
      <c r="BM107" s="16" t="s">
        <v>733</v>
      </c>
    </row>
    <row r="108" s="1" customFormat="1" ht="6.96" customHeight="1">
      <c r="B108" s="56"/>
      <c r="C108" s="57"/>
      <c r="D108" s="57"/>
      <c r="E108" s="57"/>
      <c r="F108" s="57"/>
      <c r="G108" s="57"/>
      <c r="H108" s="57"/>
      <c r="I108" s="166"/>
      <c r="J108" s="57"/>
      <c r="K108" s="57"/>
      <c r="L108" s="42"/>
    </row>
  </sheetData>
  <sheetProtection sheet="1" autoFilter="0" formatColumns="0" formatRows="0" objects="1" scenarios="1" spinCount="100000" saltValue="gAFZ1BQUk4FHSiXHFrfBkudt48vPi5zd5euiMti44GXyvqTec9G9KVJnh1y00QELNMQV+3QvmUTG7kDzPnaSMw==" hashValue="8xhGOI30NLUc7btRE0nskE2NjhJHf9NyeplfnYlAsvqcLm13zpBfeDdEUx146oWUrjds59Jwb3oCEBTdHEPrTQ==" algorithmName="SHA-512" password="CC35"/>
  <autoFilter ref="C88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89</v>
      </c>
    </row>
    <row r="3" hidden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78</v>
      </c>
    </row>
    <row r="4" hidden="1" ht="24.96" customHeight="1">
      <c r="B4" s="19"/>
      <c r="D4" s="139" t="s">
        <v>93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40" t="s">
        <v>16</v>
      </c>
      <c r="L6" s="19"/>
    </row>
    <row r="7" hidden="1" ht="16.5" customHeight="1">
      <c r="B7" s="19"/>
      <c r="E7" s="141" t="str">
        <f>'Rekapitulace stavby'!K6</f>
        <v>Opravné práce v úseku Hošťka - Polepy</v>
      </c>
      <c r="F7" s="140"/>
      <c r="G7" s="140"/>
      <c r="H7" s="140"/>
      <c r="L7" s="19"/>
    </row>
    <row r="8" hidden="1" s="1" customFormat="1" ht="12" customHeight="1">
      <c r="B8" s="42"/>
      <c r="D8" s="140" t="s">
        <v>94</v>
      </c>
      <c r="I8" s="142"/>
      <c r="L8" s="42"/>
    </row>
    <row r="9" hidden="1" s="1" customFormat="1" ht="36.96" customHeight="1">
      <c r="B9" s="42"/>
      <c r="E9" s="143" t="s">
        <v>734</v>
      </c>
      <c r="F9" s="1"/>
      <c r="G9" s="1"/>
      <c r="H9" s="1"/>
      <c r="I9" s="142"/>
      <c r="L9" s="42"/>
    </row>
    <row r="10" hidden="1" s="1" customFormat="1">
      <c r="B10" s="42"/>
      <c r="I10" s="142"/>
      <c r="L10" s="42"/>
    </row>
    <row r="11" hidden="1" s="1" customFormat="1" ht="12" customHeight="1">
      <c r="B11" s="42"/>
      <c r="D11" s="140" t="s">
        <v>18</v>
      </c>
      <c r="F11" s="16" t="s">
        <v>1</v>
      </c>
      <c r="I11" s="144" t="s">
        <v>19</v>
      </c>
      <c r="J11" s="16" t="s">
        <v>1</v>
      </c>
      <c r="L11" s="42"/>
    </row>
    <row r="12" hidden="1" s="1" customFormat="1" ht="12" customHeight="1">
      <c r="B12" s="42"/>
      <c r="D12" s="140" t="s">
        <v>20</v>
      </c>
      <c r="F12" s="16" t="s">
        <v>21</v>
      </c>
      <c r="I12" s="144" t="s">
        <v>22</v>
      </c>
      <c r="J12" s="145" t="str">
        <f>'Rekapitulace stavby'!AN8</f>
        <v>11. 6. 2019</v>
      </c>
      <c r="L12" s="42"/>
    </row>
    <row r="13" hidden="1" s="1" customFormat="1" ht="10.8" customHeight="1">
      <c r="B13" s="42"/>
      <c r="I13" s="142"/>
      <c r="L13" s="42"/>
    </row>
    <row r="14" hidden="1" s="1" customFormat="1" ht="12" customHeight="1">
      <c r="B14" s="42"/>
      <c r="D14" s="140" t="s">
        <v>24</v>
      </c>
      <c r="I14" s="144" t="s">
        <v>25</v>
      </c>
      <c r="J14" s="16" t="s">
        <v>1</v>
      </c>
      <c r="L14" s="42"/>
    </row>
    <row r="15" hidden="1" s="1" customFormat="1" ht="18" customHeight="1">
      <c r="B15" s="42"/>
      <c r="E15" s="16" t="s">
        <v>21</v>
      </c>
      <c r="I15" s="144" t="s">
        <v>26</v>
      </c>
      <c r="J15" s="16" t="s">
        <v>1</v>
      </c>
      <c r="L15" s="42"/>
    </row>
    <row r="16" hidden="1" s="1" customFormat="1" ht="6.96" customHeight="1">
      <c r="B16" s="42"/>
      <c r="I16" s="142"/>
      <c r="L16" s="42"/>
    </row>
    <row r="17" hidden="1" s="1" customFormat="1" ht="12" customHeight="1">
      <c r="B17" s="42"/>
      <c r="D17" s="140" t="s">
        <v>27</v>
      </c>
      <c r="I17" s="144" t="s">
        <v>25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44" t="s">
        <v>26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42"/>
      <c r="L19" s="42"/>
    </row>
    <row r="20" hidden="1" s="1" customFormat="1" ht="12" customHeight="1">
      <c r="B20" s="42"/>
      <c r="D20" s="140" t="s">
        <v>29</v>
      </c>
      <c r="I20" s="144" t="s">
        <v>25</v>
      </c>
      <c r="J20" s="16" t="s">
        <v>30</v>
      </c>
      <c r="L20" s="42"/>
    </row>
    <row r="21" hidden="1" s="1" customFormat="1" ht="18" customHeight="1">
      <c r="B21" s="42"/>
      <c r="E21" s="16" t="s">
        <v>1</v>
      </c>
      <c r="I21" s="144" t="s">
        <v>26</v>
      </c>
      <c r="J21" s="16" t="s">
        <v>1</v>
      </c>
      <c r="L21" s="42"/>
    </row>
    <row r="22" hidden="1" s="1" customFormat="1" ht="6.96" customHeight="1">
      <c r="B22" s="42"/>
      <c r="I22" s="142"/>
      <c r="L22" s="42"/>
    </row>
    <row r="23" hidden="1" s="1" customFormat="1" ht="12" customHeight="1">
      <c r="B23" s="42"/>
      <c r="D23" s="140" t="s">
        <v>32</v>
      </c>
      <c r="I23" s="144" t="s">
        <v>25</v>
      </c>
      <c r="J23" s="16" t="s">
        <v>1</v>
      </c>
      <c r="L23" s="42"/>
    </row>
    <row r="24" hidden="1" s="1" customFormat="1" ht="18" customHeight="1">
      <c r="B24" s="42"/>
      <c r="E24" s="16" t="s">
        <v>21</v>
      </c>
      <c r="I24" s="144" t="s">
        <v>26</v>
      </c>
      <c r="J24" s="16" t="s">
        <v>1</v>
      </c>
      <c r="L24" s="42"/>
    </row>
    <row r="25" hidden="1" s="1" customFormat="1" ht="6.96" customHeight="1">
      <c r="B25" s="42"/>
      <c r="I25" s="142"/>
      <c r="L25" s="42"/>
    </row>
    <row r="26" hidden="1" s="1" customFormat="1" ht="12" customHeight="1">
      <c r="B26" s="42"/>
      <c r="D26" s="140" t="s">
        <v>33</v>
      </c>
      <c r="I26" s="142"/>
      <c r="L26" s="42"/>
    </row>
    <row r="27" hidden="1" s="7" customFormat="1" ht="16.5" customHeight="1">
      <c r="B27" s="146"/>
      <c r="E27" s="147" t="s">
        <v>1</v>
      </c>
      <c r="F27" s="147"/>
      <c r="G27" s="147"/>
      <c r="H27" s="147"/>
      <c r="I27" s="148"/>
      <c r="L27" s="146"/>
    </row>
    <row r="28" hidden="1" s="1" customFormat="1" ht="6.96" customHeight="1">
      <c r="B28" s="42"/>
      <c r="I28" s="142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49"/>
      <c r="J29" s="70"/>
      <c r="K29" s="70"/>
      <c r="L29" s="42"/>
    </row>
    <row r="30" hidden="1" s="1" customFormat="1" ht="25.44" customHeight="1">
      <c r="B30" s="42"/>
      <c r="D30" s="150" t="s">
        <v>34</v>
      </c>
      <c r="I30" s="142"/>
      <c r="J30" s="151">
        <f>ROUND(J80,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hidden="1" s="1" customFormat="1" ht="14.4" customHeight="1">
      <c r="B32" s="42"/>
      <c r="F32" s="152" t="s">
        <v>36</v>
      </c>
      <c r="I32" s="153" t="s">
        <v>35</v>
      </c>
      <c r="J32" s="152" t="s">
        <v>37</v>
      </c>
      <c r="L32" s="42"/>
    </row>
    <row r="33" hidden="1" s="1" customFormat="1" ht="14.4" customHeight="1">
      <c r="B33" s="42"/>
      <c r="D33" s="140" t="s">
        <v>38</v>
      </c>
      <c r="E33" s="140" t="s">
        <v>39</v>
      </c>
      <c r="F33" s="154">
        <f>ROUND((SUM(BE80:BE108)),  2)</f>
        <v>0</v>
      </c>
      <c r="I33" s="155">
        <v>0.20999999999999999</v>
      </c>
      <c r="J33" s="154">
        <f>ROUND(((SUM(BE80:BE108))*I33),  2)</f>
        <v>0</v>
      </c>
      <c r="L33" s="42"/>
    </row>
    <row r="34" hidden="1" s="1" customFormat="1" ht="14.4" customHeight="1">
      <c r="B34" s="42"/>
      <c r="E34" s="140" t="s">
        <v>40</v>
      </c>
      <c r="F34" s="154">
        <f>ROUND((SUM(BF80:BF108)),  2)</f>
        <v>0</v>
      </c>
      <c r="I34" s="155">
        <v>0.14999999999999999</v>
      </c>
      <c r="J34" s="154">
        <f>ROUND(((SUM(BF80:BF108))*I34),  2)</f>
        <v>0</v>
      </c>
      <c r="L34" s="42"/>
    </row>
    <row r="35" hidden="1" s="1" customFormat="1" ht="14.4" customHeight="1">
      <c r="B35" s="42"/>
      <c r="E35" s="140" t="s">
        <v>41</v>
      </c>
      <c r="F35" s="154">
        <f>ROUND((SUM(BG80:BG108)),  2)</f>
        <v>0</v>
      </c>
      <c r="I35" s="155">
        <v>0.20999999999999999</v>
      </c>
      <c r="J35" s="154">
        <f>0</f>
        <v>0</v>
      </c>
      <c r="L35" s="42"/>
    </row>
    <row r="36" hidden="1" s="1" customFormat="1" ht="14.4" customHeight="1">
      <c r="B36" s="42"/>
      <c r="E36" s="140" t="s">
        <v>42</v>
      </c>
      <c r="F36" s="154">
        <f>ROUND((SUM(BH80:BH108)),  2)</f>
        <v>0</v>
      </c>
      <c r="I36" s="155">
        <v>0.14999999999999999</v>
      </c>
      <c r="J36" s="154">
        <f>0</f>
        <v>0</v>
      </c>
      <c r="L36" s="42"/>
    </row>
    <row r="37" hidden="1" s="1" customFormat="1" ht="14.4" customHeight="1">
      <c r="B37" s="42"/>
      <c r="E37" s="140" t="s">
        <v>43</v>
      </c>
      <c r="F37" s="154">
        <f>ROUND((SUM(BI80:BI108)),  2)</f>
        <v>0</v>
      </c>
      <c r="I37" s="155">
        <v>0</v>
      </c>
      <c r="J37" s="154">
        <f>0</f>
        <v>0</v>
      </c>
      <c r="L37" s="42"/>
    </row>
    <row r="38" hidden="1" s="1" customFormat="1" ht="6.96" customHeight="1">
      <c r="B38" s="42"/>
      <c r="I38" s="142"/>
      <c r="L38" s="42"/>
    </row>
    <row r="39" hidden="1" s="1" customFormat="1" ht="25.44" customHeight="1">
      <c r="B39" s="42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61"/>
      <c r="J39" s="162">
        <f>SUM(J30:J37)</f>
        <v>0</v>
      </c>
      <c r="K39" s="163"/>
      <c r="L39" s="42"/>
    </row>
    <row r="40" hidden="1" s="1" customFormat="1" ht="14.4" customHeight="1"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42"/>
    </row>
    <row r="41" hidden="1"/>
    <row r="42" hidden="1"/>
    <row r="43" hidden="1"/>
    <row r="44" hidden="1" s="1" customFormat="1" ht="6.96" customHeight="1"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42"/>
    </row>
    <row r="45" hidden="1" s="1" customFormat="1" ht="24.96" customHeight="1">
      <c r="B45" s="37"/>
      <c r="C45" s="22" t="s">
        <v>96</v>
      </c>
      <c r="D45" s="38"/>
      <c r="E45" s="38"/>
      <c r="F45" s="38"/>
      <c r="G45" s="38"/>
      <c r="H45" s="38"/>
      <c r="I45" s="142"/>
      <c r="J45" s="38"/>
      <c r="K45" s="38"/>
      <c r="L45" s="42"/>
    </row>
    <row r="46" hidden="1" s="1" customFormat="1" ht="6.96" customHeight="1">
      <c r="B46" s="37"/>
      <c r="C46" s="38"/>
      <c r="D46" s="38"/>
      <c r="E46" s="38"/>
      <c r="F46" s="38"/>
      <c r="G46" s="38"/>
      <c r="H46" s="38"/>
      <c r="I46" s="142"/>
      <c r="J46" s="38"/>
      <c r="K46" s="38"/>
      <c r="L46" s="42"/>
    </row>
    <row r="47" hidden="1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42"/>
      <c r="J47" s="38"/>
      <c r="K47" s="38"/>
      <c r="L47" s="42"/>
    </row>
    <row r="48" hidden="1" s="1" customFormat="1" ht="16.5" customHeight="1">
      <c r="B48" s="37"/>
      <c r="C48" s="38"/>
      <c r="D48" s="38"/>
      <c r="E48" s="170" t="str">
        <f>E7</f>
        <v>Opravné práce v úseku Hošťka - Polepy</v>
      </c>
      <c r="F48" s="31"/>
      <c r="G48" s="31"/>
      <c r="H48" s="31"/>
      <c r="I48" s="142"/>
      <c r="J48" s="38"/>
      <c r="K48" s="38"/>
      <c r="L48" s="42"/>
    </row>
    <row r="49" hidden="1" s="1" customFormat="1" ht="12" customHeight="1">
      <c r="B49" s="37"/>
      <c r="C49" s="31" t="s">
        <v>94</v>
      </c>
      <c r="D49" s="38"/>
      <c r="E49" s="38"/>
      <c r="F49" s="38"/>
      <c r="G49" s="38"/>
      <c r="H49" s="38"/>
      <c r="I49" s="142"/>
      <c r="J49" s="38"/>
      <c r="K49" s="38"/>
      <c r="L49" s="42"/>
    </row>
    <row r="50" hidden="1" s="1" customFormat="1" ht="16.5" customHeight="1">
      <c r="B50" s="37"/>
      <c r="C50" s="38"/>
      <c r="D50" s="38"/>
      <c r="E50" s="63" t="str">
        <f>E9</f>
        <v>SO3 - Oprava odvodnění</v>
      </c>
      <c r="F50" s="38"/>
      <c r="G50" s="38"/>
      <c r="H50" s="38"/>
      <c r="I50" s="142"/>
      <c r="J50" s="38"/>
      <c r="K50" s="38"/>
      <c r="L50" s="42"/>
    </row>
    <row r="51" hidden="1" s="1" customFormat="1" ht="6.96" customHeight="1">
      <c r="B51" s="37"/>
      <c r="C51" s="38"/>
      <c r="D51" s="38"/>
      <c r="E51" s="38"/>
      <c r="F51" s="38"/>
      <c r="G51" s="38"/>
      <c r="H51" s="38"/>
      <c r="I51" s="142"/>
      <c r="J51" s="38"/>
      <c r="K51" s="38"/>
      <c r="L51" s="42"/>
    </row>
    <row r="52" hidden="1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44" t="s">
        <v>22</v>
      </c>
      <c r="J52" s="66" t="str">
        <f>IF(J12="","",J12)</f>
        <v>11. 6. 2019</v>
      </c>
      <c r="K52" s="38"/>
      <c r="L52" s="42"/>
    </row>
    <row r="53" hidden="1" s="1" customFormat="1" ht="6.96" customHeight="1">
      <c r="B53" s="37"/>
      <c r="C53" s="38"/>
      <c r="D53" s="38"/>
      <c r="E53" s="38"/>
      <c r="F53" s="38"/>
      <c r="G53" s="38"/>
      <c r="H53" s="38"/>
      <c r="I53" s="142"/>
      <c r="J53" s="38"/>
      <c r="K53" s="38"/>
      <c r="L53" s="42"/>
    </row>
    <row r="54" hidden="1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44" t="s">
        <v>29</v>
      </c>
      <c r="J54" s="35" t="str">
        <f>E21</f>
        <v/>
      </c>
      <c r="K54" s="38"/>
      <c r="L54" s="42"/>
    </row>
    <row r="55" hidden="1" s="1" customFormat="1" ht="13.65" customHeight="1">
      <c r="B55" s="37"/>
      <c r="C55" s="31" t="s">
        <v>27</v>
      </c>
      <c r="D55" s="38"/>
      <c r="E55" s="38"/>
      <c r="F55" s="26" t="str">
        <f>IF(E18="","",E18)</f>
        <v>Vyplň údaj</v>
      </c>
      <c r="G55" s="38"/>
      <c r="H55" s="38"/>
      <c r="I55" s="144" t="s">
        <v>32</v>
      </c>
      <c r="J55" s="35" t="str">
        <f>E24</f>
        <v xml:space="preserve"> </v>
      </c>
      <c r="K55" s="38"/>
      <c r="L55" s="42"/>
    </row>
    <row r="56" hidden="1" s="1" customFormat="1" ht="10.32" customHeight="1">
      <c r="B56" s="37"/>
      <c r="C56" s="38"/>
      <c r="D56" s="38"/>
      <c r="E56" s="38"/>
      <c r="F56" s="38"/>
      <c r="G56" s="38"/>
      <c r="H56" s="38"/>
      <c r="I56" s="142"/>
      <c r="J56" s="38"/>
      <c r="K56" s="38"/>
      <c r="L56" s="42"/>
    </row>
    <row r="57" hidden="1" s="1" customFormat="1" ht="29.28" customHeight="1">
      <c r="B57" s="37"/>
      <c r="C57" s="171" t="s">
        <v>97</v>
      </c>
      <c r="D57" s="172"/>
      <c r="E57" s="172"/>
      <c r="F57" s="172"/>
      <c r="G57" s="172"/>
      <c r="H57" s="172"/>
      <c r="I57" s="173"/>
      <c r="J57" s="174" t="s">
        <v>98</v>
      </c>
      <c r="K57" s="172"/>
      <c r="L57" s="42"/>
    </row>
    <row r="58" hidden="1" s="1" customFormat="1" ht="10.32" customHeight="1">
      <c r="B58" s="37"/>
      <c r="C58" s="38"/>
      <c r="D58" s="38"/>
      <c r="E58" s="38"/>
      <c r="F58" s="38"/>
      <c r="G58" s="38"/>
      <c r="H58" s="38"/>
      <c r="I58" s="142"/>
      <c r="J58" s="38"/>
      <c r="K58" s="38"/>
      <c r="L58" s="42"/>
    </row>
    <row r="59" hidden="1" s="1" customFormat="1" ht="22.8" customHeight="1">
      <c r="B59" s="37"/>
      <c r="C59" s="175" t="s">
        <v>99</v>
      </c>
      <c r="D59" s="38"/>
      <c r="E59" s="38"/>
      <c r="F59" s="38"/>
      <c r="G59" s="38"/>
      <c r="H59" s="38"/>
      <c r="I59" s="142"/>
      <c r="J59" s="97">
        <f>J80</f>
        <v>0</v>
      </c>
      <c r="K59" s="38"/>
      <c r="L59" s="42"/>
      <c r="AU59" s="16" t="s">
        <v>100</v>
      </c>
    </row>
    <row r="60" hidden="1" s="8" customFormat="1" ht="24.96" customHeight="1">
      <c r="B60" s="176"/>
      <c r="C60" s="177"/>
      <c r="D60" s="178" t="s">
        <v>101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</row>
    <row r="61" hidden="1" s="1" customFormat="1" ht="21.84" customHeight="1">
      <c r="B61" s="37"/>
      <c r="C61" s="38"/>
      <c r="D61" s="38"/>
      <c r="E61" s="38"/>
      <c r="F61" s="38"/>
      <c r="G61" s="38"/>
      <c r="H61" s="38"/>
      <c r="I61" s="142"/>
      <c r="J61" s="38"/>
      <c r="K61" s="38"/>
      <c r="L61" s="42"/>
    </row>
    <row r="62" hidden="1" s="1" customFormat="1" ht="6.96" customHeight="1">
      <c r="B62" s="56"/>
      <c r="C62" s="57"/>
      <c r="D62" s="57"/>
      <c r="E62" s="57"/>
      <c r="F62" s="57"/>
      <c r="G62" s="57"/>
      <c r="H62" s="57"/>
      <c r="I62" s="166"/>
      <c r="J62" s="57"/>
      <c r="K62" s="57"/>
      <c r="L62" s="42"/>
    </row>
    <row r="63" hidden="1"/>
    <row r="64" hidden="1"/>
    <row r="65" hidden="1"/>
    <row r="66" s="1" customFormat="1" ht="6.96" customHeight="1">
      <c r="B66" s="58"/>
      <c r="C66" s="59"/>
      <c r="D66" s="59"/>
      <c r="E66" s="59"/>
      <c r="F66" s="59"/>
      <c r="G66" s="59"/>
      <c r="H66" s="59"/>
      <c r="I66" s="169"/>
      <c r="J66" s="59"/>
      <c r="K66" s="59"/>
      <c r="L66" s="42"/>
    </row>
    <row r="67" s="1" customFormat="1" ht="24.96" customHeight="1">
      <c r="B67" s="37"/>
      <c r="C67" s="22" t="s">
        <v>102</v>
      </c>
      <c r="D67" s="38"/>
      <c r="E67" s="38"/>
      <c r="F67" s="38"/>
      <c r="G67" s="38"/>
      <c r="H67" s="38"/>
      <c r="I67" s="142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42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42"/>
      <c r="J69" s="38"/>
      <c r="K69" s="38"/>
      <c r="L69" s="42"/>
    </row>
    <row r="70" s="1" customFormat="1" ht="16.5" customHeight="1">
      <c r="B70" s="37"/>
      <c r="C70" s="38"/>
      <c r="D70" s="38"/>
      <c r="E70" s="170" t="str">
        <f>E7</f>
        <v>Opravné práce v úseku Hošťka - Polepy</v>
      </c>
      <c r="F70" s="31"/>
      <c r="G70" s="31"/>
      <c r="H70" s="31"/>
      <c r="I70" s="142"/>
      <c r="J70" s="38"/>
      <c r="K70" s="38"/>
      <c r="L70" s="42"/>
    </row>
    <row r="71" s="1" customFormat="1" ht="12" customHeight="1">
      <c r="B71" s="37"/>
      <c r="C71" s="31" t="s">
        <v>94</v>
      </c>
      <c r="D71" s="38"/>
      <c r="E71" s="38"/>
      <c r="F71" s="38"/>
      <c r="G71" s="38"/>
      <c r="H71" s="38"/>
      <c r="I71" s="142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SO3 - Oprava odvodnění</v>
      </c>
      <c r="F72" s="38"/>
      <c r="G72" s="38"/>
      <c r="H72" s="38"/>
      <c r="I72" s="142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42"/>
      <c r="J73" s="38"/>
      <c r="K73" s="38"/>
      <c r="L73" s="42"/>
    </row>
    <row r="74" s="1" customFormat="1" ht="12" customHeight="1">
      <c r="B74" s="37"/>
      <c r="C74" s="31" t="s">
        <v>20</v>
      </c>
      <c r="D74" s="38"/>
      <c r="E74" s="38"/>
      <c r="F74" s="26" t="str">
        <f>F12</f>
        <v xml:space="preserve"> </v>
      </c>
      <c r="G74" s="38"/>
      <c r="H74" s="38"/>
      <c r="I74" s="144" t="s">
        <v>22</v>
      </c>
      <c r="J74" s="66" t="str">
        <f>IF(J12="","",J12)</f>
        <v>11. 6. 2019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42"/>
      <c r="J75" s="38"/>
      <c r="K75" s="38"/>
      <c r="L75" s="42"/>
    </row>
    <row r="76" s="1" customFormat="1" ht="13.65" customHeight="1">
      <c r="B76" s="37"/>
      <c r="C76" s="31" t="s">
        <v>24</v>
      </c>
      <c r="D76" s="38"/>
      <c r="E76" s="38"/>
      <c r="F76" s="26" t="str">
        <f>E15</f>
        <v xml:space="preserve"> </v>
      </c>
      <c r="G76" s="38"/>
      <c r="H76" s="38"/>
      <c r="I76" s="144" t="s">
        <v>29</v>
      </c>
      <c r="J76" s="35" t="str">
        <f>E21</f>
        <v/>
      </c>
      <c r="K76" s="38"/>
      <c r="L76" s="42"/>
    </row>
    <row r="77" s="1" customFormat="1" ht="13.65" customHeight="1">
      <c r="B77" s="37"/>
      <c r="C77" s="31" t="s">
        <v>27</v>
      </c>
      <c r="D77" s="38"/>
      <c r="E77" s="38"/>
      <c r="F77" s="26" t="str">
        <f>IF(E18="","",E18)</f>
        <v>Vyplň údaj</v>
      </c>
      <c r="G77" s="38"/>
      <c r="H77" s="38"/>
      <c r="I77" s="144" t="s">
        <v>32</v>
      </c>
      <c r="J77" s="35" t="str">
        <f>E24</f>
        <v xml:space="preserve"> 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42"/>
      <c r="J78" s="38"/>
      <c r="K78" s="38"/>
      <c r="L78" s="42"/>
    </row>
    <row r="79" s="9" customFormat="1" ht="29.28" customHeight="1">
      <c r="B79" s="183"/>
      <c r="C79" s="184" t="s">
        <v>103</v>
      </c>
      <c r="D79" s="185" t="s">
        <v>53</v>
      </c>
      <c r="E79" s="185" t="s">
        <v>49</v>
      </c>
      <c r="F79" s="185" t="s">
        <v>50</v>
      </c>
      <c r="G79" s="185" t="s">
        <v>104</v>
      </c>
      <c r="H79" s="185" t="s">
        <v>105</v>
      </c>
      <c r="I79" s="186" t="s">
        <v>106</v>
      </c>
      <c r="J79" s="185" t="s">
        <v>98</v>
      </c>
      <c r="K79" s="187" t="s">
        <v>107</v>
      </c>
      <c r="L79" s="188"/>
      <c r="M79" s="87" t="s">
        <v>1</v>
      </c>
      <c r="N79" s="88" t="s">
        <v>38</v>
      </c>
      <c r="O79" s="88" t="s">
        <v>108</v>
      </c>
      <c r="P79" s="88" t="s">
        <v>109</v>
      </c>
      <c r="Q79" s="88" t="s">
        <v>110</v>
      </c>
      <c r="R79" s="88" t="s">
        <v>111</v>
      </c>
      <c r="S79" s="88" t="s">
        <v>112</v>
      </c>
      <c r="T79" s="89" t="s">
        <v>113</v>
      </c>
    </row>
    <row r="80" s="1" customFormat="1" ht="22.8" customHeight="1">
      <c r="B80" s="37"/>
      <c r="C80" s="94" t="s">
        <v>114</v>
      </c>
      <c r="D80" s="38"/>
      <c r="E80" s="38"/>
      <c r="F80" s="38"/>
      <c r="G80" s="38"/>
      <c r="H80" s="38"/>
      <c r="I80" s="142"/>
      <c r="J80" s="189">
        <f>BK80</f>
        <v>0</v>
      </c>
      <c r="K80" s="38"/>
      <c r="L80" s="42"/>
      <c r="M80" s="90"/>
      <c r="N80" s="91"/>
      <c r="O80" s="91"/>
      <c r="P80" s="190">
        <f>P81</f>
        <v>0</v>
      </c>
      <c r="Q80" s="91"/>
      <c r="R80" s="190">
        <f>R81</f>
        <v>1056.6982400000002</v>
      </c>
      <c r="S80" s="91"/>
      <c r="T80" s="191">
        <f>T81</f>
        <v>0</v>
      </c>
      <c r="AT80" s="16" t="s">
        <v>67</v>
      </c>
      <c r="AU80" s="16" t="s">
        <v>100</v>
      </c>
      <c r="BK80" s="192">
        <f>BK81</f>
        <v>0</v>
      </c>
    </row>
    <row r="81" s="10" customFormat="1" ht="25.92" customHeight="1">
      <c r="B81" s="193"/>
      <c r="C81" s="194"/>
      <c r="D81" s="195" t="s">
        <v>67</v>
      </c>
      <c r="E81" s="196" t="s">
        <v>115</v>
      </c>
      <c r="F81" s="196" t="s">
        <v>116</v>
      </c>
      <c r="G81" s="194"/>
      <c r="H81" s="194"/>
      <c r="I81" s="197"/>
      <c r="J81" s="198">
        <f>BK81</f>
        <v>0</v>
      </c>
      <c r="K81" s="194"/>
      <c r="L81" s="199"/>
      <c r="M81" s="200"/>
      <c r="N81" s="201"/>
      <c r="O81" s="201"/>
      <c r="P81" s="202">
        <f>SUM(P82:P108)</f>
        <v>0</v>
      </c>
      <c r="Q81" s="201"/>
      <c r="R81" s="202">
        <f>SUM(R82:R108)</f>
        <v>1056.6982400000002</v>
      </c>
      <c r="S81" s="201"/>
      <c r="T81" s="203">
        <f>SUM(T82:T108)</f>
        <v>0</v>
      </c>
      <c r="AR81" s="204" t="s">
        <v>117</v>
      </c>
      <c r="AT81" s="205" t="s">
        <v>67</v>
      </c>
      <c r="AU81" s="205" t="s">
        <v>68</v>
      </c>
      <c r="AY81" s="204" t="s">
        <v>118</v>
      </c>
      <c r="BK81" s="206">
        <f>SUM(BK82:BK108)</f>
        <v>0</v>
      </c>
    </row>
    <row r="82" s="1" customFormat="1" ht="45" customHeight="1">
      <c r="B82" s="37"/>
      <c r="C82" s="220" t="s">
        <v>76</v>
      </c>
      <c r="D82" s="220" t="s">
        <v>332</v>
      </c>
      <c r="E82" s="221" t="s">
        <v>735</v>
      </c>
      <c r="F82" s="222" t="s">
        <v>736</v>
      </c>
      <c r="G82" s="223" t="s">
        <v>171</v>
      </c>
      <c r="H82" s="224">
        <v>3448</v>
      </c>
      <c r="I82" s="225"/>
      <c r="J82" s="226">
        <f>ROUND(I82*H82,2)</f>
        <v>0</v>
      </c>
      <c r="K82" s="222" t="s">
        <v>123</v>
      </c>
      <c r="L82" s="42"/>
      <c r="M82" s="227" t="s">
        <v>1</v>
      </c>
      <c r="N82" s="228" t="s">
        <v>39</v>
      </c>
      <c r="O82" s="78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AR82" s="16" t="s">
        <v>117</v>
      </c>
      <c r="AT82" s="16" t="s">
        <v>332</v>
      </c>
      <c r="AU82" s="16" t="s">
        <v>76</v>
      </c>
      <c r="AY82" s="16" t="s">
        <v>118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16" t="s">
        <v>76</v>
      </c>
      <c r="BK82" s="219">
        <f>ROUND(I82*H82,2)</f>
        <v>0</v>
      </c>
      <c r="BL82" s="16" t="s">
        <v>117</v>
      </c>
      <c r="BM82" s="16" t="s">
        <v>737</v>
      </c>
    </row>
    <row r="83" s="12" customFormat="1">
      <c r="B83" s="242"/>
      <c r="C83" s="243"/>
      <c r="D83" s="244" t="s">
        <v>738</v>
      </c>
      <c r="E83" s="245" t="s">
        <v>1</v>
      </c>
      <c r="F83" s="246" t="s">
        <v>739</v>
      </c>
      <c r="G83" s="243"/>
      <c r="H83" s="247">
        <v>275</v>
      </c>
      <c r="I83" s="248"/>
      <c r="J83" s="243"/>
      <c r="K83" s="243"/>
      <c r="L83" s="249"/>
      <c r="M83" s="250"/>
      <c r="N83" s="251"/>
      <c r="O83" s="251"/>
      <c r="P83" s="251"/>
      <c r="Q83" s="251"/>
      <c r="R83" s="251"/>
      <c r="S83" s="251"/>
      <c r="T83" s="252"/>
      <c r="AT83" s="253" t="s">
        <v>738</v>
      </c>
      <c r="AU83" s="253" t="s">
        <v>76</v>
      </c>
      <c r="AV83" s="12" t="s">
        <v>78</v>
      </c>
      <c r="AW83" s="12" t="s">
        <v>31</v>
      </c>
      <c r="AX83" s="12" t="s">
        <v>68</v>
      </c>
      <c r="AY83" s="253" t="s">
        <v>118</v>
      </c>
    </row>
    <row r="84" s="12" customFormat="1">
      <c r="B84" s="242"/>
      <c r="C84" s="243"/>
      <c r="D84" s="244" t="s">
        <v>738</v>
      </c>
      <c r="E84" s="245" t="s">
        <v>1</v>
      </c>
      <c r="F84" s="246" t="s">
        <v>740</v>
      </c>
      <c r="G84" s="243"/>
      <c r="H84" s="247">
        <v>600</v>
      </c>
      <c r="I84" s="248"/>
      <c r="J84" s="243"/>
      <c r="K84" s="243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738</v>
      </c>
      <c r="AU84" s="253" t="s">
        <v>76</v>
      </c>
      <c r="AV84" s="12" t="s">
        <v>78</v>
      </c>
      <c r="AW84" s="12" t="s">
        <v>31</v>
      </c>
      <c r="AX84" s="12" t="s">
        <v>68</v>
      </c>
      <c r="AY84" s="253" t="s">
        <v>118</v>
      </c>
    </row>
    <row r="85" s="12" customFormat="1">
      <c r="B85" s="242"/>
      <c r="C85" s="243"/>
      <c r="D85" s="244" t="s">
        <v>738</v>
      </c>
      <c r="E85" s="245" t="s">
        <v>1</v>
      </c>
      <c r="F85" s="246" t="s">
        <v>741</v>
      </c>
      <c r="G85" s="243"/>
      <c r="H85" s="247">
        <v>1613</v>
      </c>
      <c r="I85" s="248"/>
      <c r="J85" s="243"/>
      <c r="K85" s="243"/>
      <c r="L85" s="249"/>
      <c r="M85" s="250"/>
      <c r="N85" s="251"/>
      <c r="O85" s="251"/>
      <c r="P85" s="251"/>
      <c r="Q85" s="251"/>
      <c r="R85" s="251"/>
      <c r="S85" s="251"/>
      <c r="T85" s="252"/>
      <c r="AT85" s="253" t="s">
        <v>738</v>
      </c>
      <c r="AU85" s="253" t="s">
        <v>76</v>
      </c>
      <c r="AV85" s="12" t="s">
        <v>78</v>
      </c>
      <c r="AW85" s="12" t="s">
        <v>31</v>
      </c>
      <c r="AX85" s="12" t="s">
        <v>68</v>
      </c>
      <c r="AY85" s="253" t="s">
        <v>118</v>
      </c>
    </row>
    <row r="86" s="12" customFormat="1">
      <c r="B86" s="242"/>
      <c r="C86" s="243"/>
      <c r="D86" s="244" t="s">
        <v>738</v>
      </c>
      <c r="E86" s="245" t="s">
        <v>1</v>
      </c>
      <c r="F86" s="246" t="s">
        <v>742</v>
      </c>
      <c r="G86" s="243"/>
      <c r="H86" s="247">
        <v>265</v>
      </c>
      <c r="I86" s="248"/>
      <c r="J86" s="243"/>
      <c r="K86" s="243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738</v>
      </c>
      <c r="AU86" s="253" t="s">
        <v>76</v>
      </c>
      <c r="AV86" s="12" t="s">
        <v>78</v>
      </c>
      <c r="AW86" s="12" t="s">
        <v>31</v>
      </c>
      <c r="AX86" s="12" t="s">
        <v>68</v>
      </c>
      <c r="AY86" s="253" t="s">
        <v>118</v>
      </c>
    </row>
    <row r="87" s="12" customFormat="1">
      <c r="B87" s="242"/>
      <c r="C87" s="243"/>
      <c r="D87" s="244" t="s">
        <v>738</v>
      </c>
      <c r="E87" s="245" t="s">
        <v>1</v>
      </c>
      <c r="F87" s="246" t="s">
        <v>743</v>
      </c>
      <c r="G87" s="243"/>
      <c r="H87" s="247">
        <v>695</v>
      </c>
      <c r="I87" s="248"/>
      <c r="J87" s="243"/>
      <c r="K87" s="243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738</v>
      </c>
      <c r="AU87" s="253" t="s">
        <v>76</v>
      </c>
      <c r="AV87" s="12" t="s">
        <v>78</v>
      </c>
      <c r="AW87" s="12" t="s">
        <v>31</v>
      </c>
      <c r="AX87" s="12" t="s">
        <v>68</v>
      </c>
      <c r="AY87" s="253" t="s">
        <v>118</v>
      </c>
    </row>
    <row r="88" s="13" customFormat="1">
      <c r="B88" s="254"/>
      <c r="C88" s="255"/>
      <c r="D88" s="244" t="s">
        <v>738</v>
      </c>
      <c r="E88" s="256" t="s">
        <v>1</v>
      </c>
      <c r="F88" s="257" t="s">
        <v>744</v>
      </c>
      <c r="G88" s="255"/>
      <c r="H88" s="258">
        <v>3448</v>
      </c>
      <c r="I88" s="259"/>
      <c r="J88" s="255"/>
      <c r="K88" s="255"/>
      <c r="L88" s="260"/>
      <c r="M88" s="261"/>
      <c r="N88" s="262"/>
      <c r="O88" s="262"/>
      <c r="P88" s="262"/>
      <c r="Q88" s="262"/>
      <c r="R88" s="262"/>
      <c r="S88" s="262"/>
      <c r="T88" s="263"/>
      <c r="AT88" s="264" t="s">
        <v>738</v>
      </c>
      <c r="AU88" s="264" t="s">
        <v>76</v>
      </c>
      <c r="AV88" s="13" t="s">
        <v>117</v>
      </c>
      <c r="AW88" s="13" t="s">
        <v>31</v>
      </c>
      <c r="AX88" s="13" t="s">
        <v>76</v>
      </c>
      <c r="AY88" s="264" t="s">
        <v>118</v>
      </c>
    </row>
    <row r="89" s="1" customFormat="1" ht="22.5" customHeight="1">
      <c r="B89" s="37"/>
      <c r="C89" s="207" t="s">
        <v>78</v>
      </c>
      <c r="D89" s="207" t="s">
        <v>119</v>
      </c>
      <c r="E89" s="208" t="s">
        <v>745</v>
      </c>
      <c r="F89" s="209" t="s">
        <v>746</v>
      </c>
      <c r="G89" s="210" t="s">
        <v>122</v>
      </c>
      <c r="H89" s="211">
        <v>11500</v>
      </c>
      <c r="I89" s="212"/>
      <c r="J89" s="213">
        <f>ROUND(I89*H89,2)</f>
        <v>0</v>
      </c>
      <c r="K89" s="209" t="s">
        <v>123</v>
      </c>
      <c r="L89" s="214"/>
      <c r="M89" s="215" t="s">
        <v>1</v>
      </c>
      <c r="N89" s="216" t="s">
        <v>39</v>
      </c>
      <c r="O89" s="78"/>
      <c r="P89" s="217">
        <f>O89*H89</f>
        <v>0</v>
      </c>
      <c r="Q89" s="217">
        <v>0.044999999999999998</v>
      </c>
      <c r="R89" s="217">
        <f>Q89*H89</f>
        <v>517.5</v>
      </c>
      <c r="S89" s="217">
        <v>0</v>
      </c>
      <c r="T89" s="218">
        <f>S89*H89</f>
        <v>0</v>
      </c>
      <c r="AR89" s="16" t="s">
        <v>124</v>
      </c>
      <c r="AT89" s="16" t="s">
        <v>119</v>
      </c>
      <c r="AU89" s="16" t="s">
        <v>76</v>
      </c>
      <c r="AY89" s="16" t="s">
        <v>118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6" t="s">
        <v>76</v>
      </c>
      <c r="BK89" s="219">
        <f>ROUND(I89*H89,2)</f>
        <v>0</v>
      </c>
      <c r="BL89" s="16" t="s">
        <v>117</v>
      </c>
      <c r="BM89" s="16" t="s">
        <v>747</v>
      </c>
    </row>
    <row r="90" s="1" customFormat="1" ht="22.5" customHeight="1">
      <c r="B90" s="37"/>
      <c r="C90" s="207" t="s">
        <v>130</v>
      </c>
      <c r="D90" s="207" t="s">
        <v>119</v>
      </c>
      <c r="E90" s="208" t="s">
        <v>748</v>
      </c>
      <c r="F90" s="209" t="s">
        <v>749</v>
      </c>
      <c r="G90" s="210" t="s">
        <v>128</v>
      </c>
      <c r="H90" s="211">
        <v>241.36000000000001</v>
      </c>
      <c r="I90" s="212"/>
      <c r="J90" s="213">
        <f>ROUND(I90*H90,2)</f>
        <v>0</v>
      </c>
      <c r="K90" s="209" t="s">
        <v>123</v>
      </c>
      <c r="L90" s="214"/>
      <c r="M90" s="215" t="s">
        <v>1</v>
      </c>
      <c r="N90" s="216" t="s">
        <v>39</v>
      </c>
      <c r="O90" s="78"/>
      <c r="P90" s="217">
        <f>O90*H90</f>
        <v>0</v>
      </c>
      <c r="Q90" s="217">
        <v>2.234</v>
      </c>
      <c r="R90" s="217">
        <f>Q90*H90</f>
        <v>539.19824000000006</v>
      </c>
      <c r="S90" s="217">
        <v>0</v>
      </c>
      <c r="T90" s="218">
        <f>S90*H90</f>
        <v>0</v>
      </c>
      <c r="AR90" s="16" t="s">
        <v>124</v>
      </c>
      <c r="AT90" s="16" t="s">
        <v>119</v>
      </c>
      <c r="AU90" s="16" t="s">
        <v>76</v>
      </c>
      <c r="AY90" s="16" t="s">
        <v>118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6" t="s">
        <v>76</v>
      </c>
      <c r="BK90" s="219">
        <f>ROUND(I90*H90,2)</f>
        <v>0</v>
      </c>
      <c r="BL90" s="16" t="s">
        <v>117</v>
      </c>
      <c r="BM90" s="16" t="s">
        <v>750</v>
      </c>
    </row>
    <row r="91" s="12" customFormat="1">
      <c r="B91" s="242"/>
      <c r="C91" s="243"/>
      <c r="D91" s="244" t="s">
        <v>738</v>
      </c>
      <c r="E91" s="245" t="s">
        <v>1</v>
      </c>
      <c r="F91" s="246" t="s">
        <v>751</v>
      </c>
      <c r="G91" s="243"/>
      <c r="H91" s="247">
        <v>241.36000000000001</v>
      </c>
      <c r="I91" s="248"/>
      <c r="J91" s="243"/>
      <c r="K91" s="243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738</v>
      </c>
      <c r="AU91" s="253" t="s">
        <v>76</v>
      </c>
      <c r="AV91" s="12" t="s">
        <v>78</v>
      </c>
      <c r="AW91" s="12" t="s">
        <v>31</v>
      </c>
      <c r="AX91" s="12" t="s">
        <v>76</v>
      </c>
      <c r="AY91" s="253" t="s">
        <v>118</v>
      </c>
    </row>
    <row r="92" s="1" customFormat="1" ht="22.5" customHeight="1">
      <c r="B92" s="37"/>
      <c r="C92" s="220" t="s">
        <v>117</v>
      </c>
      <c r="D92" s="220" t="s">
        <v>332</v>
      </c>
      <c r="E92" s="221" t="s">
        <v>752</v>
      </c>
      <c r="F92" s="222" t="s">
        <v>753</v>
      </c>
      <c r="G92" s="223" t="s">
        <v>128</v>
      </c>
      <c r="H92" s="224">
        <v>1379.2000000000001</v>
      </c>
      <c r="I92" s="225"/>
      <c r="J92" s="226">
        <f>ROUND(I92*H92,2)</f>
        <v>0</v>
      </c>
      <c r="K92" s="222" t="s">
        <v>123</v>
      </c>
      <c r="L92" s="42"/>
      <c r="M92" s="227" t="s">
        <v>1</v>
      </c>
      <c r="N92" s="228" t="s">
        <v>39</v>
      </c>
      <c r="O92" s="7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AR92" s="16" t="s">
        <v>117</v>
      </c>
      <c r="AT92" s="16" t="s">
        <v>332</v>
      </c>
      <c r="AU92" s="16" t="s">
        <v>76</v>
      </c>
      <c r="AY92" s="16" t="s">
        <v>118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6" t="s">
        <v>76</v>
      </c>
      <c r="BK92" s="219">
        <f>ROUND(I92*H92,2)</f>
        <v>0</v>
      </c>
      <c r="BL92" s="16" t="s">
        <v>117</v>
      </c>
      <c r="BM92" s="16" t="s">
        <v>754</v>
      </c>
    </row>
    <row r="93" s="12" customFormat="1">
      <c r="B93" s="242"/>
      <c r="C93" s="243"/>
      <c r="D93" s="244" t="s">
        <v>738</v>
      </c>
      <c r="E93" s="245" t="s">
        <v>1</v>
      </c>
      <c r="F93" s="246" t="s">
        <v>755</v>
      </c>
      <c r="G93" s="243"/>
      <c r="H93" s="247">
        <v>110</v>
      </c>
      <c r="I93" s="248"/>
      <c r="J93" s="243"/>
      <c r="K93" s="243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738</v>
      </c>
      <c r="AU93" s="253" t="s">
        <v>76</v>
      </c>
      <c r="AV93" s="12" t="s">
        <v>78</v>
      </c>
      <c r="AW93" s="12" t="s">
        <v>31</v>
      </c>
      <c r="AX93" s="12" t="s">
        <v>68</v>
      </c>
      <c r="AY93" s="253" t="s">
        <v>118</v>
      </c>
    </row>
    <row r="94" s="12" customFormat="1">
      <c r="B94" s="242"/>
      <c r="C94" s="243"/>
      <c r="D94" s="244" t="s">
        <v>738</v>
      </c>
      <c r="E94" s="245" t="s">
        <v>1</v>
      </c>
      <c r="F94" s="246" t="s">
        <v>756</v>
      </c>
      <c r="G94" s="243"/>
      <c r="H94" s="247">
        <v>240</v>
      </c>
      <c r="I94" s="248"/>
      <c r="J94" s="243"/>
      <c r="K94" s="243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738</v>
      </c>
      <c r="AU94" s="253" t="s">
        <v>76</v>
      </c>
      <c r="AV94" s="12" t="s">
        <v>78</v>
      </c>
      <c r="AW94" s="12" t="s">
        <v>31</v>
      </c>
      <c r="AX94" s="12" t="s">
        <v>68</v>
      </c>
      <c r="AY94" s="253" t="s">
        <v>118</v>
      </c>
    </row>
    <row r="95" s="12" customFormat="1">
      <c r="B95" s="242"/>
      <c r="C95" s="243"/>
      <c r="D95" s="244" t="s">
        <v>738</v>
      </c>
      <c r="E95" s="245" t="s">
        <v>1</v>
      </c>
      <c r="F95" s="246" t="s">
        <v>757</v>
      </c>
      <c r="G95" s="243"/>
      <c r="H95" s="247">
        <v>645.20000000000005</v>
      </c>
      <c r="I95" s="248"/>
      <c r="J95" s="243"/>
      <c r="K95" s="243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738</v>
      </c>
      <c r="AU95" s="253" t="s">
        <v>76</v>
      </c>
      <c r="AV95" s="12" t="s">
        <v>78</v>
      </c>
      <c r="AW95" s="12" t="s">
        <v>31</v>
      </c>
      <c r="AX95" s="12" t="s">
        <v>68</v>
      </c>
      <c r="AY95" s="253" t="s">
        <v>118</v>
      </c>
    </row>
    <row r="96" s="12" customFormat="1">
      <c r="B96" s="242"/>
      <c r="C96" s="243"/>
      <c r="D96" s="244" t="s">
        <v>738</v>
      </c>
      <c r="E96" s="245" t="s">
        <v>1</v>
      </c>
      <c r="F96" s="246" t="s">
        <v>758</v>
      </c>
      <c r="G96" s="243"/>
      <c r="H96" s="247">
        <v>106</v>
      </c>
      <c r="I96" s="248"/>
      <c r="J96" s="243"/>
      <c r="K96" s="243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738</v>
      </c>
      <c r="AU96" s="253" t="s">
        <v>76</v>
      </c>
      <c r="AV96" s="12" t="s">
        <v>78</v>
      </c>
      <c r="AW96" s="12" t="s">
        <v>31</v>
      </c>
      <c r="AX96" s="12" t="s">
        <v>68</v>
      </c>
      <c r="AY96" s="253" t="s">
        <v>118</v>
      </c>
    </row>
    <row r="97" s="12" customFormat="1">
      <c r="B97" s="242"/>
      <c r="C97" s="243"/>
      <c r="D97" s="244" t="s">
        <v>738</v>
      </c>
      <c r="E97" s="245" t="s">
        <v>1</v>
      </c>
      <c r="F97" s="246" t="s">
        <v>759</v>
      </c>
      <c r="G97" s="243"/>
      <c r="H97" s="247">
        <v>278</v>
      </c>
      <c r="I97" s="248"/>
      <c r="J97" s="243"/>
      <c r="K97" s="243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738</v>
      </c>
      <c r="AU97" s="253" t="s">
        <v>76</v>
      </c>
      <c r="AV97" s="12" t="s">
        <v>78</v>
      </c>
      <c r="AW97" s="12" t="s">
        <v>31</v>
      </c>
      <c r="AX97" s="12" t="s">
        <v>68</v>
      </c>
      <c r="AY97" s="253" t="s">
        <v>118</v>
      </c>
    </row>
    <row r="98" s="13" customFormat="1">
      <c r="B98" s="254"/>
      <c r="C98" s="255"/>
      <c r="D98" s="244" t="s">
        <v>738</v>
      </c>
      <c r="E98" s="256" t="s">
        <v>1</v>
      </c>
      <c r="F98" s="257" t="s">
        <v>744</v>
      </c>
      <c r="G98" s="255"/>
      <c r="H98" s="258">
        <v>1379.2000000000001</v>
      </c>
      <c r="I98" s="259"/>
      <c r="J98" s="255"/>
      <c r="K98" s="255"/>
      <c r="L98" s="260"/>
      <c r="M98" s="261"/>
      <c r="N98" s="262"/>
      <c r="O98" s="262"/>
      <c r="P98" s="262"/>
      <c r="Q98" s="262"/>
      <c r="R98" s="262"/>
      <c r="S98" s="262"/>
      <c r="T98" s="263"/>
      <c r="AT98" s="264" t="s">
        <v>738</v>
      </c>
      <c r="AU98" s="264" t="s">
        <v>76</v>
      </c>
      <c r="AV98" s="13" t="s">
        <v>117</v>
      </c>
      <c r="AW98" s="13" t="s">
        <v>31</v>
      </c>
      <c r="AX98" s="13" t="s">
        <v>76</v>
      </c>
      <c r="AY98" s="264" t="s">
        <v>118</v>
      </c>
    </row>
    <row r="99" s="1" customFormat="1" ht="78.75" customHeight="1">
      <c r="B99" s="37"/>
      <c r="C99" s="220" t="s">
        <v>137</v>
      </c>
      <c r="D99" s="220" t="s">
        <v>332</v>
      </c>
      <c r="E99" s="221" t="s">
        <v>760</v>
      </c>
      <c r="F99" s="222" t="s">
        <v>761</v>
      </c>
      <c r="G99" s="223" t="s">
        <v>597</v>
      </c>
      <c r="H99" s="224">
        <v>539.19799999999998</v>
      </c>
      <c r="I99" s="225"/>
      <c r="J99" s="226">
        <f>ROUND(I99*H99,2)</f>
        <v>0</v>
      </c>
      <c r="K99" s="222" t="s">
        <v>123</v>
      </c>
      <c r="L99" s="42"/>
      <c r="M99" s="227" t="s">
        <v>1</v>
      </c>
      <c r="N99" s="228" t="s">
        <v>39</v>
      </c>
      <c r="O99" s="78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AR99" s="16" t="s">
        <v>117</v>
      </c>
      <c r="AT99" s="16" t="s">
        <v>332</v>
      </c>
      <c r="AU99" s="16" t="s">
        <v>76</v>
      </c>
      <c r="AY99" s="16" t="s">
        <v>118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6" t="s">
        <v>76</v>
      </c>
      <c r="BK99" s="219">
        <f>ROUND(I99*H99,2)</f>
        <v>0</v>
      </c>
      <c r="BL99" s="16" t="s">
        <v>117</v>
      </c>
      <c r="BM99" s="16" t="s">
        <v>762</v>
      </c>
    </row>
    <row r="100" s="1" customFormat="1">
      <c r="B100" s="37"/>
      <c r="C100" s="38"/>
      <c r="D100" s="244" t="s">
        <v>763</v>
      </c>
      <c r="E100" s="38"/>
      <c r="F100" s="265" t="s">
        <v>764</v>
      </c>
      <c r="G100" s="38"/>
      <c r="H100" s="38"/>
      <c r="I100" s="142"/>
      <c r="J100" s="38"/>
      <c r="K100" s="38"/>
      <c r="L100" s="42"/>
      <c r="M100" s="266"/>
      <c r="N100" s="78"/>
      <c r="O100" s="78"/>
      <c r="P100" s="78"/>
      <c r="Q100" s="78"/>
      <c r="R100" s="78"/>
      <c r="S100" s="78"/>
      <c r="T100" s="79"/>
      <c r="AT100" s="16" t="s">
        <v>763</v>
      </c>
      <c r="AU100" s="16" t="s">
        <v>76</v>
      </c>
    </row>
    <row r="101" s="14" customFormat="1">
      <c r="B101" s="267"/>
      <c r="C101" s="268"/>
      <c r="D101" s="244" t="s">
        <v>738</v>
      </c>
      <c r="E101" s="269" t="s">
        <v>1</v>
      </c>
      <c r="F101" s="270" t="s">
        <v>765</v>
      </c>
      <c r="G101" s="268"/>
      <c r="H101" s="269" t="s">
        <v>1</v>
      </c>
      <c r="I101" s="271"/>
      <c r="J101" s="268"/>
      <c r="K101" s="268"/>
      <c r="L101" s="272"/>
      <c r="M101" s="273"/>
      <c r="N101" s="274"/>
      <c r="O101" s="274"/>
      <c r="P101" s="274"/>
      <c r="Q101" s="274"/>
      <c r="R101" s="274"/>
      <c r="S101" s="274"/>
      <c r="T101" s="275"/>
      <c r="AT101" s="276" t="s">
        <v>738</v>
      </c>
      <c r="AU101" s="276" t="s">
        <v>76</v>
      </c>
      <c r="AV101" s="14" t="s">
        <v>76</v>
      </c>
      <c r="AW101" s="14" t="s">
        <v>31</v>
      </c>
      <c r="AX101" s="14" t="s">
        <v>68</v>
      </c>
      <c r="AY101" s="276" t="s">
        <v>118</v>
      </c>
    </row>
    <row r="102" s="12" customFormat="1">
      <c r="B102" s="242"/>
      <c r="C102" s="243"/>
      <c r="D102" s="244" t="s">
        <v>738</v>
      </c>
      <c r="E102" s="245" t="s">
        <v>1</v>
      </c>
      <c r="F102" s="246" t="s">
        <v>766</v>
      </c>
      <c r="G102" s="243"/>
      <c r="H102" s="247">
        <v>539.19799999999998</v>
      </c>
      <c r="I102" s="248"/>
      <c r="J102" s="243"/>
      <c r="K102" s="243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738</v>
      </c>
      <c r="AU102" s="253" t="s">
        <v>76</v>
      </c>
      <c r="AV102" s="12" t="s">
        <v>78</v>
      </c>
      <c r="AW102" s="12" t="s">
        <v>31</v>
      </c>
      <c r="AX102" s="12" t="s">
        <v>76</v>
      </c>
      <c r="AY102" s="253" t="s">
        <v>118</v>
      </c>
    </row>
    <row r="103" s="1" customFormat="1" ht="78.75" customHeight="1">
      <c r="B103" s="37"/>
      <c r="C103" s="220" t="s">
        <v>141</v>
      </c>
      <c r="D103" s="220" t="s">
        <v>332</v>
      </c>
      <c r="E103" s="221" t="s">
        <v>767</v>
      </c>
      <c r="F103" s="222" t="s">
        <v>768</v>
      </c>
      <c r="G103" s="223" t="s">
        <v>597</v>
      </c>
      <c r="H103" s="224">
        <v>517.5</v>
      </c>
      <c r="I103" s="225"/>
      <c r="J103" s="226">
        <f>ROUND(I103*H103,2)</f>
        <v>0</v>
      </c>
      <c r="K103" s="222" t="s">
        <v>123</v>
      </c>
      <c r="L103" s="42"/>
      <c r="M103" s="227" t="s">
        <v>1</v>
      </c>
      <c r="N103" s="228" t="s">
        <v>39</v>
      </c>
      <c r="O103" s="7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AR103" s="16" t="s">
        <v>117</v>
      </c>
      <c r="AT103" s="16" t="s">
        <v>332</v>
      </c>
      <c r="AU103" s="16" t="s">
        <v>76</v>
      </c>
      <c r="AY103" s="16" t="s">
        <v>118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6" t="s">
        <v>76</v>
      </c>
      <c r="BK103" s="219">
        <f>ROUND(I103*H103,2)</f>
        <v>0</v>
      </c>
      <c r="BL103" s="16" t="s">
        <v>117</v>
      </c>
      <c r="BM103" s="16" t="s">
        <v>769</v>
      </c>
    </row>
    <row r="104" s="14" customFormat="1">
      <c r="B104" s="267"/>
      <c r="C104" s="268"/>
      <c r="D104" s="244" t="s">
        <v>738</v>
      </c>
      <c r="E104" s="269" t="s">
        <v>1</v>
      </c>
      <c r="F104" s="270" t="s">
        <v>770</v>
      </c>
      <c r="G104" s="268"/>
      <c r="H104" s="269" t="s">
        <v>1</v>
      </c>
      <c r="I104" s="271"/>
      <c r="J104" s="268"/>
      <c r="K104" s="268"/>
      <c r="L104" s="272"/>
      <c r="M104" s="273"/>
      <c r="N104" s="274"/>
      <c r="O104" s="274"/>
      <c r="P104" s="274"/>
      <c r="Q104" s="274"/>
      <c r="R104" s="274"/>
      <c r="S104" s="274"/>
      <c r="T104" s="275"/>
      <c r="AT104" s="276" t="s">
        <v>738</v>
      </c>
      <c r="AU104" s="276" t="s">
        <v>76</v>
      </c>
      <c r="AV104" s="14" t="s">
        <v>76</v>
      </c>
      <c r="AW104" s="14" t="s">
        <v>31</v>
      </c>
      <c r="AX104" s="14" t="s">
        <v>68</v>
      </c>
      <c r="AY104" s="276" t="s">
        <v>118</v>
      </c>
    </row>
    <row r="105" s="12" customFormat="1">
      <c r="B105" s="242"/>
      <c r="C105" s="243"/>
      <c r="D105" s="244" t="s">
        <v>738</v>
      </c>
      <c r="E105" s="245" t="s">
        <v>1</v>
      </c>
      <c r="F105" s="246" t="s">
        <v>771</v>
      </c>
      <c r="G105" s="243"/>
      <c r="H105" s="247">
        <v>517.5</v>
      </c>
      <c r="I105" s="248"/>
      <c r="J105" s="243"/>
      <c r="K105" s="243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738</v>
      </c>
      <c r="AU105" s="253" t="s">
        <v>76</v>
      </c>
      <c r="AV105" s="12" t="s">
        <v>78</v>
      </c>
      <c r="AW105" s="12" t="s">
        <v>31</v>
      </c>
      <c r="AX105" s="12" t="s">
        <v>76</v>
      </c>
      <c r="AY105" s="253" t="s">
        <v>118</v>
      </c>
    </row>
    <row r="106" s="1" customFormat="1" ht="33.75" customHeight="1">
      <c r="B106" s="37"/>
      <c r="C106" s="220" t="s">
        <v>145</v>
      </c>
      <c r="D106" s="220" t="s">
        <v>332</v>
      </c>
      <c r="E106" s="221" t="s">
        <v>772</v>
      </c>
      <c r="F106" s="222" t="s">
        <v>773</v>
      </c>
      <c r="G106" s="223" t="s">
        <v>122</v>
      </c>
      <c r="H106" s="224">
        <v>2</v>
      </c>
      <c r="I106" s="225"/>
      <c r="J106" s="226">
        <f>ROUND(I106*H106,2)</f>
        <v>0</v>
      </c>
      <c r="K106" s="222" t="s">
        <v>123</v>
      </c>
      <c r="L106" s="42"/>
      <c r="M106" s="227" t="s">
        <v>1</v>
      </c>
      <c r="N106" s="228" t="s">
        <v>39</v>
      </c>
      <c r="O106" s="7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AR106" s="16" t="s">
        <v>117</v>
      </c>
      <c r="AT106" s="16" t="s">
        <v>332</v>
      </c>
      <c r="AU106" s="16" t="s">
        <v>76</v>
      </c>
      <c r="AY106" s="16" t="s">
        <v>118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6" t="s">
        <v>76</v>
      </c>
      <c r="BK106" s="219">
        <f>ROUND(I106*H106,2)</f>
        <v>0</v>
      </c>
      <c r="BL106" s="16" t="s">
        <v>117</v>
      </c>
      <c r="BM106" s="16" t="s">
        <v>774</v>
      </c>
    </row>
    <row r="107" s="14" customFormat="1">
      <c r="B107" s="267"/>
      <c r="C107" s="268"/>
      <c r="D107" s="244" t="s">
        <v>738</v>
      </c>
      <c r="E107" s="269" t="s">
        <v>1</v>
      </c>
      <c r="F107" s="270" t="s">
        <v>775</v>
      </c>
      <c r="G107" s="268"/>
      <c r="H107" s="269" t="s">
        <v>1</v>
      </c>
      <c r="I107" s="271"/>
      <c r="J107" s="268"/>
      <c r="K107" s="268"/>
      <c r="L107" s="272"/>
      <c r="M107" s="273"/>
      <c r="N107" s="274"/>
      <c r="O107" s="274"/>
      <c r="P107" s="274"/>
      <c r="Q107" s="274"/>
      <c r="R107" s="274"/>
      <c r="S107" s="274"/>
      <c r="T107" s="275"/>
      <c r="AT107" s="276" t="s">
        <v>738</v>
      </c>
      <c r="AU107" s="276" t="s">
        <v>76</v>
      </c>
      <c r="AV107" s="14" t="s">
        <v>76</v>
      </c>
      <c r="AW107" s="14" t="s">
        <v>31</v>
      </c>
      <c r="AX107" s="14" t="s">
        <v>68</v>
      </c>
      <c r="AY107" s="276" t="s">
        <v>118</v>
      </c>
    </row>
    <row r="108" s="12" customFormat="1">
      <c r="B108" s="242"/>
      <c r="C108" s="243"/>
      <c r="D108" s="244" t="s">
        <v>738</v>
      </c>
      <c r="E108" s="245" t="s">
        <v>1</v>
      </c>
      <c r="F108" s="246" t="s">
        <v>78</v>
      </c>
      <c r="G108" s="243"/>
      <c r="H108" s="247">
        <v>2</v>
      </c>
      <c r="I108" s="248"/>
      <c r="J108" s="243"/>
      <c r="K108" s="243"/>
      <c r="L108" s="249"/>
      <c r="M108" s="277"/>
      <c r="N108" s="278"/>
      <c r="O108" s="278"/>
      <c r="P108" s="278"/>
      <c r="Q108" s="278"/>
      <c r="R108" s="278"/>
      <c r="S108" s="278"/>
      <c r="T108" s="279"/>
      <c r="AT108" s="253" t="s">
        <v>738</v>
      </c>
      <c r="AU108" s="253" t="s">
        <v>76</v>
      </c>
      <c r="AV108" s="12" t="s">
        <v>78</v>
      </c>
      <c r="AW108" s="12" t="s">
        <v>31</v>
      </c>
      <c r="AX108" s="12" t="s">
        <v>76</v>
      </c>
      <c r="AY108" s="253" t="s">
        <v>118</v>
      </c>
    </row>
    <row r="109" s="1" customFormat="1" ht="6.96" customHeight="1">
      <c r="B109" s="56"/>
      <c r="C109" s="57"/>
      <c r="D109" s="57"/>
      <c r="E109" s="57"/>
      <c r="F109" s="57"/>
      <c r="G109" s="57"/>
      <c r="H109" s="57"/>
      <c r="I109" s="166"/>
      <c r="J109" s="57"/>
      <c r="K109" s="57"/>
      <c r="L109" s="42"/>
    </row>
  </sheetData>
  <sheetProtection sheet="1" autoFilter="0" formatColumns="0" formatRows="0" objects="1" scenarios="1" spinCount="100000" saltValue="sMVo9GQH7Zp2Mh3NHXy8NzDgl8rrCGCv24RBBX0hu9V6uyUkMzyexrJ66LN3yG2GdCJCU/1YgxTvj+Ux8CI3sA==" hashValue="vTctshYVnpRyEWVSiLC8GaniE6RoG0OsKWyvT0EfvDIk8LgJuyR/xtGB82r+cqI9dMaMIHkMZdjF/p2YoBEfDw==" algorithmName="SHA-512" password="CC35"/>
  <autoFilter ref="C79:K10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idden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78</v>
      </c>
    </row>
    <row r="4" hidden="1" ht="24.96" customHeight="1">
      <c r="B4" s="19"/>
      <c r="D4" s="139" t="s">
        <v>93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40" t="s">
        <v>16</v>
      </c>
      <c r="L6" s="19"/>
    </row>
    <row r="7" hidden="1" ht="16.5" customHeight="1">
      <c r="B7" s="19"/>
      <c r="E7" s="141" t="str">
        <f>'Rekapitulace stavby'!K6</f>
        <v>Opravné práce v úseku Hošťka - Polepy</v>
      </c>
      <c r="F7" s="140"/>
      <c r="G7" s="140"/>
      <c r="H7" s="140"/>
      <c r="L7" s="19"/>
    </row>
    <row r="8" hidden="1" s="1" customFormat="1" ht="12" customHeight="1">
      <c r="B8" s="42"/>
      <c r="D8" s="140" t="s">
        <v>94</v>
      </c>
      <c r="I8" s="142"/>
      <c r="L8" s="42"/>
    </row>
    <row r="9" hidden="1" s="1" customFormat="1" ht="36.96" customHeight="1">
      <c r="B9" s="42"/>
      <c r="E9" s="143" t="s">
        <v>776</v>
      </c>
      <c r="F9" s="1"/>
      <c r="G9" s="1"/>
      <c r="H9" s="1"/>
      <c r="I9" s="142"/>
      <c r="L9" s="42"/>
    </row>
    <row r="10" hidden="1" s="1" customFormat="1">
      <c r="B10" s="42"/>
      <c r="I10" s="142"/>
      <c r="L10" s="42"/>
    </row>
    <row r="11" hidden="1" s="1" customFormat="1" ht="12" customHeight="1">
      <c r="B11" s="42"/>
      <c r="D11" s="140" t="s">
        <v>18</v>
      </c>
      <c r="F11" s="16" t="s">
        <v>1</v>
      </c>
      <c r="I11" s="144" t="s">
        <v>19</v>
      </c>
      <c r="J11" s="16" t="s">
        <v>1</v>
      </c>
      <c r="L11" s="42"/>
    </row>
    <row r="12" hidden="1" s="1" customFormat="1" ht="12" customHeight="1">
      <c r="B12" s="42"/>
      <c r="D12" s="140" t="s">
        <v>20</v>
      </c>
      <c r="F12" s="16" t="s">
        <v>21</v>
      </c>
      <c r="I12" s="144" t="s">
        <v>22</v>
      </c>
      <c r="J12" s="145" t="str">
        <f>'Rekapitulace stavby'!AN8</f>
        <v>11. 6. 2019</v>
      </c>
      <c r="L12" s="42"/>
    </row>
    <row r="13" hidden="1" s="1" customFormat="1" ht="10.8" customHeight="1">
      <c r="B13" s="42"/>
      <c r="I13" s="142"/>
      <c r="L13" s="42"/>
    </row>
    <row r="14" hidden="1" s="1" customFormat="1" ht="12" customHeight="1">
      <c r="B14" s="42"/>
      <c r="D14" s="140" t="s">
        <v>24</v>
      </c>
      <c r="I14" s="144" t="s">
        <v>25</v>
      </c>
      <c r="J14" s="16" t="s">
        <v>1</v>
      </c>
      <c r="L14" s="42"/>
    </row>
    <row r="15" hidden="1" s="1" customFormat="1" ht="18" customHeight="1">
      <c r="B15" s="42"/>
      <c r="E15" s="16" t="s">
        <v>21</v>
      </c>
      <c r="I15" s="144" t="s">
        <v>26</v>
      </c>
      <c r="J15" s="16" t="s">
        <v>1</v>
      </c>
      <c r="L15" s="42"/>
    </row>
    <row r="16" hidden="1" s="1" customFormat="1" ht="6.96" customHeight="1">
      <c r="B16" s="42"/>
      <c r="I16" s="142"/>
      <c r="L16" s="42"/>
    </row>
    <row r="17" hidden="1" s="1" customFormat="1" ht="12" customHeight="1">
      <c r="B17" s="42"/>
      <c r="D17" s="140" t="s">
        <v>27</v>
      </c>
      <c r="I17" s="144" t="s">
        <v>25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44" t="s">
        <v>26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42"/>
      <c r="L19" s="42"/>
    </row>
    <row r="20" hidden="1" s="1" customFormat="1" ht="12" customHeight="1">
      <c r="B20" s="42"/>
      <c r="D20" s="140" t="s">
        <v>29</v>
      </c>
      <c r="I20" s="144" t="s">
        <v>25</v>
      </c>
      <c r="J20" s="16" t="s">
        <v>30</v>
      </c>
      <c r="L20" s="42"/>
    </row>
    <row r="21" hidden="1" s="1" customFormat="1" ht="18" customHeight="1">
      <c r="B21" s="42"/>
      <c r="E21" s="16" t="s">
        <v>1</v>
      </c>
      <c r="I21" s="144" t="s">
        <v>26</v>
      </c>
      <c r="J21" s="16" t="s">
        <v>1</v>
      </c>
      <c r="L21" s="42"/>
    </row>
    <row r="22" hidden="1" s="1" customFormat="1" ht="6.96" customHeight="1">
      <c r="B22" s="42"/>
      <c r="I22" s="142"/>
      <c r="L22" s="42"/>
    </row>
    <row r="23" hidden="1" s="1" customFormat="1" ht="12" customHeight="1">
      <c r="B23" s="42"/>
      <c r="D23" s="140" t="s">
        <v>32</v>
      </c>
      <c r="I23" s="144" t="s">
        <v>25</v>
      </c>
      <c r="J23" s="16" t="s">
        <v>1</v>
      </c>
      <c r="L23" s="42"/>
    </row>
    <row r="24" hidden="1" s="1" customFormat="1" ht="18" customHeight="1">
      <c r="B24" s="42"/>
      <c r="E24" s="16" t="s">
        <v>21</v>
      </c>
      <c r="I24" s="144" t="s">
        <v>26</v>
      </c>
      <c r="J24" s="16" t="s">
        <v>1</v>
      </c>
      <c r="L24" s="42"/>
    </row>
    <row r="25" hidden="1" s="1" customFormat="1" ht="6.96" customHeight="1">
      <c r="B25" s="42"/>
      <c r="I25" s="142"/>
      <c r="L25" s="42"/>
    </row>
    <row r="26" hidden="1" s="1" customFormat="1" ht="12" customHeight="1">
      <c r="B26" s="42"/>
      <c r="D26" s="140" t="s">
        <v>33</v>
      </c>
      <c r="I26" s="142"/>
      <c r="L26" s="42"/>
    </row>
    <row r="27" hidden="1" s="7" customFormat="1" ht="16.5" customHeight="1">
      <c r="B27" s="146"/>
      <c r="E27" s="147" t="s">
        <v>1</v>
      </c>
      <c r="F27" s="147"/>
      <c r="G27" s="147"/>
      <c r="H27" s="147"/>
      <c r="I27" s="148"/>
      <c r="L27" s="146"/>
    </row>
    <row r="28" hidden="1" s="1" customFormat="1" ht="6.96" customHeight="1">
      <c r="B28" s="42"/>
      <c r="I28" s="142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49"/>
      <c r="J29" s="70"/>
      <c r="K29" s="70"/>
      <c r="L29" s="42"/>
    </row>
    <row r="30" hidden="1" s="1" customFormat="1" ht="25.44" customHeight="1">
      <c r="B30" s="42"/>
      <c r="D30" s="150" t="s">
        <v>34</v>
      </c>
      <c r="I30" s="142"/>
      <c r="J30" s="151">
        <f>ROUND(J80,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hidden="1" s="1" customFormat="1" ht="14.4" customHeight="1">
      <c r="B32" s="42"/>
      <c r="F32" s="152" t="s">
        <v>36</v>
      </c>
      <c r="I32" s="153" t="s">
        <v>35</v>
      </c>
      <c r="J32" s="152" t="s">
        <v>37</v>
      </c>
      <c r="L32" s="42"/>
    </row>
    <row r="33" hidden="1" s="1" customFormat="1" ht="14.4" customHeight="1">
      <c r="B33" s="42"/>
      <c r="D33" s="140" t="s">
        <v>38</v>
      </c>
      <c r="E33" s="140" t="s">
        <v>39</v>
      </c>
      <c r="F33" s="154">
        <f>ROUND((SUM(BE80:BE91)),  2)</f>
        <v>0</v>
      </c>
      <c r="I33" s="155">
        <v>0.20999999999999999</v>
      </c>
      <c r="J33" s="154">
        <f>ROUND(((SUM(BE80:BE91))*I33),  2)</f>
        <v>0</v>
      </c>
      <c r="L33" s="42"/>
    </row>
    <row r="34" hidden="1" s="1" customFormat="1" ht="14.4" customHeight="1">
      <c r="B34" s="42"/>
      <c r="E34" s="140" t="s">
        <v>40</v>
      </c>
      <c r="F34" s="154">
        <f>ROUND((SUM(BF80:BF91)),  2)</f>
        <v>0</v>
      </c>
      <c r="I34" s="155">
        <v>0.14999999999999999</v>
      </c>
      <c r="J34" s="154">
        <f>ROUND(((SUM(BF80:BF91))*I34),  2)</f>
        <v>0</v>
      </c>
      <c r="L34" s="42"/>
    </row>
    <row r="35" hidden="1" s="1" customFormat="1" ht="14.4" customHeight="1">
      <c r="B35" s="42"/>
      <c r="E35" s="140" t="s">
        <v>41</v>
      </c>
      <c r="F35" s="154">
        <f>ROUND((SUM(BG80:BG91)),  2)</f>
        <v>0</v>
      </c>
      <c r="I35" s="155">
        <v>0.20999999999999999</v>
      </c>
      <c r="J35" s="154">
        <f>0</f>
        <v>0</v>
      </c>
      <c r="L35" s="42"/>
    </row>
    <row r="36" hidden="1" s="1" customFormat="1" ht="14.4" customHeight="1">
      <c r="B36" s="42"/>
      <c r="E36" s="140" t="s">
        <v>42</v>
      </c>
      <c r="F36" s="154">
        <f>ROUND((SUM(BH80:BH91)),  2)</f>
        <v>0</v>
      </c>
      <c r="I36" s="155">
        <v>0.14999999999999999</v>
      </c>
      <c r="J36" s="154">
        <f>0</f>
        <v>0</v>
      </c>
      <c r="L36" s="42"/>
    </row>
    <row r="37" hidden="1" s="1" customFormat="1" ht="14.4" customHeight="1">
      <c r="B37" s="42"/>
      <c r="E37" s="140" t="s">
        <v>43</v>
      </c>
      <c r="F37" s="154">
        <f>ROUND((SUM(BI80:BI91)),  2)</f>
        <v>0</v>
      </c>
      <c r="I37" s="155">
        <v>0</v>
      </c>
      <c r="J37" s="154">
        <f>0</f>
        <v>0</v>
      </c>
      <c r="L37" s="42"/>
    </row>
    <row r="38" hidden="1" s="1" customFormat="1" ht="6.96" customHeight="1">
      <c r="B38" s="42"/>
      <c r="I38" s="142"/>
      <c r="L38" s="42"/>
    </row>
    <row r="39" hidden="1" s="1" customFormat="1" ht="25.44" customHeight="1">
      <c r="B39" s="42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61"/>
      <c r="J39" s="162">
        <f>SUM(J30:J37)</f>
        <v>0</v>
      </c>
      <c r="K39" s="163"/>
      <c r="L39" s="42"/>
    </row>
    <row r="40" hidden="1" s="1" customFormat="1" ht="14.4" customHeight="1"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42"/>
    </row>
    <row r="41" hidden="1"/>
    <row r="42" hidden="1"/>
    <row r="43" hidden="1"/>
    <row r="44" hidden="1" s="1" customFormat="1" ht="6.96" customHeight="1"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42"/>
    </row>
    <row r="45" hidden="1" s="1" customFormat="1" ht="24.96" customHeight="1">
      <c r="B45" s="37"/>
      <c r="C45" s="22" t="s">
        <v>96</v>
      </c>
      <c r="D45" s="38"/>
      <c r="E45" s="38"/>
      <c r="F45" s="38"/>
      <c r="G45" s="38"/>
      <c r="H45" s="38"/>
      <c r="I45" s="142"/>
      <c r="J45" s="38"/>
      <c r="K45" s="38"/>
      <c r="L45" s="42"/>
    </row>
    <row r="46" hidden="1" s="1" customFormat="1" ht="6.96" customHeight="1">
      <c r="B46" s="37"/>
      <c r="C46" s="38"/>
      <c r="D46" s="38"/>
      <c r="E46" s="38"/>
      <c r="F46" s="38"/>
      <c r="G46" s="38"/>
      <c r="H46" s="38"/>
      <c r="I46" s="142"/>
      <c r="J46" s="38"/>
      <c r="K46" s="38"/>
      <c r="L46" s="42"/>
    </row>
    <row r="47" hidden="1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42"/>
      <c r="J47" s="38"/>
      <c r="K47" s="38"/>
      <c r="L47" s="42"/>
    </row>
    <row r="48" hidden="1" s="1" customFormat="1" ht="16.5" customHeight="1">
      <c r="B48" s="37"/>
      <c r="C48" s="38"/>
      <c r="D48" s="38"/>
      <c r="E48" s="170" t="str">
        <f>E7</f>
        <v>Opravné práce v úseku Hošťka - Polepy</v>
      </c>
      <c r="F48" s="31"/>
      <c r="G48" s="31"/>
      <c r="H48" s="31"/>
      <c r="I48" s="142"/>
      <c r="J48" s="38"/>
      <c r="K48" s="38"/>
      <c r="L48" s="42"/>
    </row>
    <row r="49" hidden="1" s="1" customFormat="1" ht="12" customHeight="1">
      <c r="B49" s="37"/>
      <c r="C49" s="31" t="s">
        <v>94</v>
      </c>
      <c r="D49" s="38"/>
      <c r="E49" s="38"/>
      <c r="F49" s="38"/>
      <c r="G49" s="38"/>
      <c r="H49" s="38"/>
      <c r="I49" s="142"/>
      <c r="J49" s="38"/>
      <c r="K49" s="38"/>
      <c r="L49" s="42"/>
    </row>
    <row r="50" hidden="1" s="1" customFormat="1" ht="16.5" customHeight="1">
      <c r="B50" s="37"/>
      <c r="C50" s="38"/>
      <c r="D50" s="38"/>
      <c r="E50" s="63" t="str">
        <f>E9</f>
        <v>SO4 - VON</v>
      </c>
      <c r="F50" s="38"/>
      <c r="G50" s="38"/>
      <c r="H50" s="38"/>
      <c r="I50" s="142"/>
      <c r="J50" s="38"/>
      <c r="K50" s="38"/>
      <c r="L50" s="42"/>
    </row>
    <row r="51" hidden="1" s="1" customFormat="1" ht="6.96" customHeight="1">
      <c r="B51" s="37"/>
      <c r="C51" s="38"/>
      <c r="D51" s="38"/>
      <c r="E51" s="38"/>
      <c r="F51" s="38"/>
      <c r="G51" s="38"/>
      <c r="H51" s="38"/>
      <c r="I51" s="142"/>
      <c r="J51" s="38"/>
      <c r="K51" s="38"/>
      <c r="L51" s="42"/>
    </row>
    <row r="52" hidden="1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44" t="s">
        <v>22</v>
      </c>
      <c r="J52" s="66" t="str">
        <f>IF(J12="","",J12)</f>
        <v>11. 6. 2019</v>
      </c>
      <c r="K52" s="38"/>
      <c r="L52" s="42"/>
    </row>
    <row r="53" hidden="1" s="1" customFormat="1" ht="6.96" customHeight="1">
      <c r="B53" s="37"/>
      <c r="C53" s="38"/>
      <c r="D53" s="38"/>
      <c r="E53" s="38"/>
      <c r="F53" s="38"/>
      <c r="G53" s="38"/>
      <c r="H53" s="38"/>
      <c r="I53" s="142"/>
      <c r="J53" s="38"/>
      <c r="K53" s="38"/>
      <c r="L53" s="42"/>
    </row>
    <row r="54" hidden="1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44" t="s">
        <v>29</v>
      </c>
      <c r="J54" s="35" t="str">
        <f>E21</f>
        <v/>
      </c>
      <c r="K54" s="38"/>
      <c r="L54" s="42"/>
    </row>
    <row r="55" hidden="1" s="1" customFormat="1" ht="13.65" customHeight="1">
      <c r="B55" s="37"/>
      <c r="C55" s="31" t="s">
        <v>27</v>
      </c>
      <c r="D55" s="38"/>
      <c r="E55" s="38"/>
      <c r="F55" s="26" t="str">
        <f>IF(E18="","",E18)</f>
        <v>Vyplň údaj</v>
      </c>
      <c r="G55" s="38"/>
      <c r="H55" s="38"/>
      <c r="I55" s="144" t="s">
        <v>32</v>
      </c>
      <c r="J55" s="35" t="str">
        <f>E24</f>
        <v xml:space="preserve"> </v>
      </c>
      <c r="K55" s="38"/>
      <c r="L55" s="42"/>
    </row>
    <row r="56" hidden="1" s="1" customFormat="1" ht="10.32" customHeight="1">
      <c r="B56" s="37"/>
      <c r="C56" s="38"/>
      <c r="D56" s="38"/>
      <c r="E56" s="38"/>
      <c r="F56" s="38"/>
      <c r="G56" s="38"/>
      <c r="H56" s="38"/>
      <c r="I56" s="142"/>
      <c r="J56" s="38"/>
      <c r="K56" s="38"/>
      <c r="L56" s="42"/>
    </row>
    <row r="57" hidden="1" s="1" customFormat="1" ht="29.28" customHeight="1">
      <c r="B57" s="37"/>
      <c r="C57" s="171" t="s">
        <v>97</v>
      </c>
      <c r="D57" s="172"/>
      <c r="E57" s="172"/>
      <c r="F57" s="172"/>
      <c r="G57" s="172"/>
      <c r="H57" s="172"/>
      <c r="I57" s="173"/>
      <c r="J57" s="174" t="s">
        <v>98</v>
      </c>
      <c r="K57" s="172"/>
      <c r="L57" s="42"/>
    </row>
    <row r="58" hidden="1" s="1" customFormat="1" ht="10.32" customHeight="1">
      <c r="B58" s="37"/>
      <c r="C58" s="38"/>
      <c r="D58" s="38"/>
      <c r="E58" s="38"/>
      <c r="F58" s="38"/>
      <c r="G58" s="38"/>
      <c r="H58" s="38"/>
      <c r="I58" s="142"/>
      <c r="J58" s="38"/>
      <c r="K58" s="38"/>
      <c r="L58" s="42"/>
    </row>
    <row r="59" hidden="1" s="1" customFormat="1" ht="22.8" customHeight="1">
      <c r="B59" s="37"/>
      <c r="C59" s="175" t="s">
        <v>99</v>
      </c>
      <c r="D59" s="38"/>
      <c r="E59" s="38"/>
      <c r="F59" s="38"/>
      <c r="G59" s="38"/>
      <c r="H59" s="38"/>
      <c r="I59" s="142"/>
      <c r="J59" s="97">
        <f>J80</f>
        <v>0</v>
      </c>
      <c r="K59" s="38"/>
      <c r="L59" s="42"/>
      <c r="AU59" s="16" t="s">
        <v>100</v>
      </c>
    </row>
    <row r="60" hidden="1" s="8" customFormat="1" ht="24.96" customHeight="1">
      <c r="B60" s="176"/>
      <c r="C60" s="177"/>
      <c r="D60" s="178" t="s">
        <v>777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</row>
    <row r="61" hidden="1" s="1" customFormat="1" ht="21.84" customHeight="1">
      <c r="B61" s="37"/>
      <c r="C61" s="38"/>
      <c r="D61" s="38"/>
      <c r="E61" s="38"/>
      <c r="F61" s="38"/>
      <c r="G61" s="38"/>
      <c r="H61" s="38"/>
      <c r="I61" s="142"/>
      <c r="J61" s="38"/>
      <c r="K61" s="38"/>
      <c r="L61" s="42"/>
    </row>
    <row r="62" hidden="1" s="1" customFormat="1" ht="6.96" customHeight="1">
      <c r="B62" s="56"/>
      <c r="C62" s="57"/>
      <c r="D62" s="57"/>
      <c r="E62" s="57"/>
      <c r="F62" s="57"/>
      <c r="G62" s="57"/>
      <c r="H62" s="57"/>
      <c r="I62" s="166"/>
      <c r="J62" s="57"/>
      <c r="K62" s="57"/>
      <c r="L62" s="42"/>
    </row>
    <row r="63" hidden="1"/>
    <row r="64" hidden="1"/>
    <row r="65" hidden="1"/>
    <row r="66" s="1" customFormat="1" ht="6.96" customHeight="1">
      <c r="B66" s="58"/>
      <c r="C66" s="59"/>
      <c r="D66" s="59"/>
      <c r="E66" s="59"/>
      <c r="F66" s="59"/>
      <c r="G66" s="59"/>
      <c r="H66" s="59"/>
      <c r="I66" s="169"/>
      <c r="J66" s="59"/>
      <c r="K66" s="59"/>
      <c r="L66" s="42"/>
    </row>
    <row r="67" s="1" customFormat="1" ht="24.96" customHeight="1">
      <c r="B67" s="37"/>
      <c r="C67" s="22" t="s">
        <v>102</v>
      </c>
      <c r="D67" s="38"/>
      <c r="E67" s="38"/>
      <c r="F67" s="38"/>
      <c r="G67" s="38"/>
      <c r="H67" s="38"/>
      <c r="I67" s="142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42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42"/>
      <c r="J69" s="38"/>
      <c r="K69" s="38"/>
      <c r="L69" s="42"/>
    </row>
    <row r="70" s="1" customFormat="1" ht="16.5" customHeight="1">
      <c r="B70" s="37"/>
      <c r="C70" s="38"/>
      <c r="D70" s="38"/>
      <c r="E70" s="170" t="str">
        <f>E7</f>
        <v>Opravné práce v úseku Hošťka - Polepy</v>
      </c>
      <c r="F70" s="31"/>
      <c r="G70" s="31"/>
      <c r="H70" s="31"/>
      <c r="I70" s="142"/>
      <c r="J70" s="38"/>
      <c r="K70" s="38"/>
      <c r="L70" s="42"/>
    </row>
    <row r="71" s="1" customFormat="1" ht="12" customHeight="1">
      <c r="B71" s="37"/>
      <c r="C71" s="31" t="s">
        <v>94</v>
      </c>
      <c r="D71" s="38"/>
      <c r="E71" s="38"/>
      <c r="F71" s="38"/>
      <c r="G71" s="38"/>
      <c r="H71" s="38"/>
      <c r="I71" s="142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SO4 - VON</v>
      </c>
      <c r="F72" s="38"/>
      <c r="G72" s="38"/>
      <c r="H72" s="38"/>
      <c r="I72" s="142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42"/>
      <c r="J73" s="38"/>
      <c r="K73" s="38"/>
      <c r="L73" s="42"/>
    </row>
    <row r="74" s="1" customFormat="1" ht="12" customHeight="1">
      <c r="B74" s="37"/>
      <c r="C74" s="31" t="s">
        <v>20</v>
      </c>
      <c r="D74" s="38"/>
      <c r="E74" s="38"/>
      <c r="F74" s="26" t="str">
        <f>F12</f>
        <v xml:space="preserve"> </v>
      </c>
      <c r="G74" s="38"/>
      <c r="H74" s="38"/>
      <c r="I74" s="144" t="s">
        <v>22</v>
      </c>
      <c r="J74" s="66" t="str">
        <f>IF(J12="","",J12)</f>
        <v>11. 6. 2019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42"/>
      <c r="J75" s="38"/>
      <c r="K75" s="38"/>
      <c r="L75" s="42"/>
    </row>
    <row r="76" s="1" customFormat="1" ht="13.65" customHeight="1">
      <c r="B76" s="37"/>
      <c r="C76" s="31" t="s">
        <v>24</v>
      </c>
      <c r="D76" s="38"/>
      <c r="E76" s="38"/>
      <c r="F76" s="26" t="str">
        <f>E15</f>
        <v xml:space="preserve"> </v>
      </c>
      <c r="G76" s="38"/>
      <c r="H76" s="38"/>
      <c r="I76" s="144" t="s">
        <v>29</v>
      </c>
      <c r="J76" s="35" t="str">
        <f>E21</f>
        <v/>
      </c>
      <c r="K76" s="38"/>
      <c r="L76" s="42"/>
    </row>
    <row r="77" s="1" customFormat="1" ht="13.65" customHeight="1">
      <c r="B77" s="37"/>
      <c r="C77" s="31" t="s">
        <v>27</v>
      </c>
      <c r="D77" s="38"/>
      <c r="E77" s="38"/>
      <c r="F77" s="26" t="str">
        <f>IF(E18="","",E18)</f>
        <v>Vyplň údaj</v>
      </c>
      <c r="G77" s="38"/>
      <c r="H77" s="38"/>
      <c r="I77" s="144" t="s">
        <v>32</v>
      </c>
      <c r="J77" s="35" t="str">
        <f>E24</f>
        <v xml:space="preserve"> 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42"/>
      <c r="J78" s="38"/>
      <c r="K78" s="38"/>
      <c r="L78" s="42"/>
    </row>
    <row r="79" s="9" customFormat="1" ht="29.28" customHeight="1">
      <c r="B79" s="183"/>
      <c r="C79" s="184" t="s">
        <v>103</v>
      </c>
      <c r="D79" s="185" t="s">
        <v>53</v>
      </c>
      <c r="E79" s="185" t="s">
        <v>49</v>
      </c>
      <c r="F79" s="185" t="s">
        <v>50</v>
      </c>
      <c r="G79" s="185" t="s">
        <v>104</v>
      </c>
      <c r="H79" s="185" t="s">
        <v>105</v>
      </c>
      <c r="I79" s="186" t="s">
        <v>106</v>
      </c>
      <c r="J79" s="185" t="s">
        <v>98</v>
      </c>
      <c r="K79" s="187" t="s">
        <v>107</v>
      </c>
      <c r="L79" s="188"/>
      <c r="M79" s="87" t="s">
        <v>1</v>
      </c>
      <c r="N79" s="88" t="s">
        <v>38</v>
      </c>
      <c r="O79" s="88" t="s">
        <v>108</v>
      </c>
      <c r="P79" s="88" t="s">
        <v>109</v>
      </c>
      <c r="Q79" s="88" t="s">
        <v>110</v>
      </c>
      <c r="R79" s="88" t="s">
        <v>111</v>
      </c>
      <c r="S79" s="88" t="s">
        <v>112</v>
      </c>
      <c r="T79" s="89" t="s">
        <v>113</v>
      </c>
    </row>
    <row r="80" s="1" customFormat="1" ht="22.8" customHeight="1">
      <c r="B80" s="37"/>
      <c r="C80" s="94" t="s">
        <v>114</v>
      </c>
      <c r="D80" s="38"/>
      <c r="E80" s="38"/>
      <c r="F80" s="38"/>
      <c r="G80" s="38"/>
      <c r="H80" s="38"/>
      <c r="I80" s="142"/>
      <c r="J80" s="189">
        <f>BK80</f>
        <v>0</v>
      </c>
      <c r="K80" s="38"/>
      <c r="L80" s="42"/>
      <c r="M80" s="90"/>
      <c r="N80" s="91"/>
      <c r="O80" s="91"/>
      <c r="P80" s="190">
        <f>P81</f>
        <v>0</v>
      </c>
      <c r="Q80" s="91"/>
      <c r="R80" s="190">
        <f>R81</f>
        <v>0</v>
      </c>
      <c r="S80" s="91"/>
      <c r="T80" s="191">
        <f>T81</f>
        <v>0</v>
      </c>
      <c r="AT80" s="16" t="s">
        <v>67</v>
      </c>
      <c r="AU80" s="16" t="s">
        <v>100</v>
      </c>
      <c r="BK80" s="192">
        <f>BK81</f>
        <v>0</v>
      </c>
    </row>
    <row r="81" s="10" customFormat="1" ht="25.92" customHeight="1">
      <c r="B81" s="193"/>
      <c r="C81" s="194"/>
      <c r="D81" s="195" t="s">
        <v>67</v>
      </c>
      <c r="E81" s="196" t="s">
        <v>778</v>
      </c>
      <c r="F81" s="196" t="s">
        <v>779</v>
      </c>
      <c r="G81" s="194"/>
      <c r="H81" s="194"/>
      <c r="I81" s="197"/>
      <c r="J81" s="198">
        <f>BK81</f>
        <v>0</v>
      </c>
      <c r="K81" s="194"/>
      <c r="L81" s="199"/>
      <c r="M81" s="200"/>
      <c r="N81" s="201"/>
      <c r="O81" s="201"/>
      <c r="P81" s="202">
        <f>SUM(P82:P91)</f>
        <v>0</v>
      </c>
      <c r="Q81" s="201"/>
      <c r="R81" s="202">
        <f>SUM(R82:R91)</f>
        <v>0</v>
      </c>
      <c r="S81" s="201"/>
      <c r="T81" s="203">
        <f>SUM(T82:T91)</f>
        <v>0</v>
      </c>
      <c r="AR81" s="204" t="s">
        <v>137</v>
      </c>
      <c r="AT81" s="205" t="s">
        <v>67</v>
      </c>
      <c r="AU81" s="205" t="s">
        <v>68</v>
      </c>
      <c r="AY81" s="204" t="s">
        <v>118</v>
      </c>
      <c r="BK81" s="206">
        <f>SUM(BK82:BK91)</f>
        <v>0</v>
      </c>
    </row>
    <row r="82" s="1" customFormat="1" ht="22.5" customHeight="1">
      <c r="B82" s="37"/>
      <c r="C82" s="220" t="s">
        <v>78</v>
      </c>
      <c r="D82" s="220" t="s">
        <v>332</v>
      </c>
      <c r="E82" s="221" t="s">
        <v>780</v>
      </c>
      <c r="F82" s="222" t="s">
        <v>781</v>
      </c>
      <c r="G82" s="223" t="s">
        <v>782</v>
      </c>
      <c r="H82" s="280"/>
      <c r="I82" s="225"/>
      <c r="J82" s="226">
        <f>ROUND(I82*H82,2)</f>
        <v>0</v>
      </c>
      <c r="K82" s="222" t="s">
        <v>123</v>
      </c>
      <c r="L82" s="42"/>
      <c r="M82" s="227" t="s">
        <v>1</v>
      </c>
      <c r="N82" s="228" t="s">
        <v>39</v>
      </c>
      <c r="O82" s="78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AR82" s="16" t="s">
        <v>117</v>
      </c>
      <c r="AT82" s="16" t="s">
        <v>332</v>
      </c>
      <c r="AU82" s="16" t="s">
        <v>76</v>
      </c>
      <c r="AY82" s="16" t="s">
        <v>118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16" t="s">
        <v>76</v>
      </c>
      <c r="BK82" s="219">
        <f>ROUND(I82*H82,2)</f>
        <v>0</v>
      </c>
      <c r="BL82" s="16" t="s">
        <v>117</v>
      </c>
      <c r="BM82" s="16" t="s">
        <v>783</v>
      </c>
    </row>
    <row r="83" s="1" customFormat="1">
      <c r="B83" s="37"/>
      <c r="C83" s="38"/>
      <c r="D83" s="244" t="s">
        <v>763</v>
      </c>
      <c r="E83" s="38"/>
      <c r="F83" s="265" t="s">
        <v>784</v>
      </c>
      <c r="G83" s="38"/>
      <c r="H83" s="38"/>
      <c r="I83" s="142"/>
      <c r="J83" s="38"/>
      <c r="K83" s="38"/>
      <c r="L83" s="42"/>
      <c r="M83" s="266"/>
      <c r="N83" s="78"/>
      <c r="O83" s="78"/>
      <c r="P83" s="78"/>
      <c r="Q83" s="78"/>
      <c r="R83" s="78"/>
      <c r="S83" s="78"/>
      <c r="T83" s="79"/>
      <c r="AT83" s="16" t="s">
        <v>763</v>
      </c>
      <c r="AU83" s="16" t="s">
        <v>76</v>
      </c>
    </row>
    <row r="84" s="1" customFormat="1" ht="22.5" customHeight="1">
      <c r="B84" s="37"/>
      <c r="C84" s="220" t="s">
        <v>137</v>
      </c>
      <c r="D84" s="220" t="s">
        <v>332</v>
      </c>
      <c r="E84" s="221" t="s">
        <v>785</v>
      </c>
      <c r="F84" s="222" t="s">
        <v>786</v>
      </c>
      <c r="G84" s="223" t="s">
        <v>782</v>
      </c>
      <c r="H84" s="280"/>
      <c r="I84" s="225"/>
      <c r="J84" s="226">
        <f>ROUND(I84*H84,2)</f>
        <v>0</v>
      </c>
      <c r="K84" s="222" t="s">
        <v>123</v>
      </c>
      <c r="L84" s="42"/>
      <c r="M84" s="227" t="s">
        <v>1</v>
      </c>
      <c r="N84" s="228" t="s">
        <v>39</v>
      </c>
      <c r="O84" s="7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AR84" s="16" t="s">
        <v>117</v>
      </c>
      <c r="AT84" s="16" t="s">
        <v>332</v>
      </c>
      <c r="AU84" s="16" t="s">
        <v>76</v>
      </c>
      <c r="AY84" s="16" t="s">
        <v>118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6" t="s">
        <v>76</v>
      </c>
      <c r="BK84" s="219">
        <f>ROUND(I84*H84,2)</f>
        <v>0</v>
      </c>
      <c r="BL84" s="16" t="s">
        <v>117</v>
      </c>
      <c r="BM84" s="16" t="s">
        <v>787</v>
      </c>
    </row>
    <row r="85" s="1" customFormat="1">
      <c r="B85" s="37"/>
      <c r="C85" s="38"/>
      <c r="D85" s="244" t="s">
        <v>763</v>
      </c>
      <c r="E85" s="38"/>
      <c r="F85" s="265" t="s">
        <v>788</v>
      </c>
      <c r="G85" s="38"/>
      <c r="H85" s="38"/>
      <c r="I85" s="142"/>
      <c r="J85" s="38"/>
      <c r="K85" s="38"/>
      <c r="L85" s="42"/>
      <c r="M85" s="266"/>
      <c r="N85" s="78"/>
      <c r="O85" s="78"/>
      <c r="P85" s="78"/>
      <c r="Q85" s="78"/>
      <c r="R85" s="78"/>
      <c r="S85" s="78"/>
      <c r="T85" s="79"/>
      <c r="AT85" s="16" t="s">
        <v>763</v>
      </c>
      <c r="AU85" s="16" t="s">
        <v>76</v>
      </c>
    </row>
    <row r="86" s="1" customFormat="1" ht="22.5" customHeight="1">
      <c r="B86" s="37"/>
      <c r="C86" s="220" t="s">
        <v>152</v>
      </c>
      <c r="D86" s="220" t="s">
        <v>332</v>
      </c>
      <c r="E86" s="221" t="s">
        <v>789</v>
      </c>
      <c r="F86" s="222" t="s">
        <v>790</v>
      </c>
      <c r="G86" s="223" t="s">
        <v>782</v>
      </c>
      <c r="H86" s="280"/>
      <c r="I86" s="225"/>
      <c r="J86" s="226">
        <f>ROUND(I86*H86,2)</f>
        <v>0</v>
      </c>
      <c r="K86" s="222" t="s">
        <v>123</v>
      </c>
      <c r="L86" s="42"/>
      <c r="M86" s="227" t="s">
        <v>1</v>
      </c>
      <c r="N86" s="228" t="s">
        <v>39</v>
      </c>
      <c r="O86" s="7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AR86" s="16" t="s">
        <v>117</v>
      </c>
      <c r="AT86" s="16" t="s">
        <v>332</v>
      </c>
      <c r="AU86" s="16" t="s">
        <v>76</v>
      </c>
      <c r="AY86" s="16" t="s">
        <v>118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6" t="s">
        <v>76</v>
      </c>
      <c r="BK86" s="219">
        <f>ROUND(I86*H86,2)</f>
        <v>0</v>
      </c>
      <c r="BL86" s="16" t="s">
        <v>117</v>
      </c>
      <c r="BM86" s="16" t="s">
        <v>791</v>
      </c>
    </row>
    <row r="87" s="1" customFormat="1">
      <c r="B87" s="37"/>
      <c r="C87" s="38"/>
      <c r="D87" s="244" t="s">
        <v>763</v>
      </c>
      <c r="E87" s="38"/>
      <c r="F87" s="265" t="s">
        <v>792</v>
      </c>
      <c r="G87" s="38"/>
      <c r="H87" s="38"/>
      <c r="I87" s="142"/>
      <c r="J87" s="38"/>
      <c r="K87" s="38"/>
      <c r="L87" s="42"/>
      <c r="M87" s="266"/>
      <c r="N87" s="78"/>
      <c r="O87" s="78"/>
      <c r="P87" s="78"/>
      <c r="Q87" s="78"/>
      <c r="R87" s="78"/>
      <c r="S87" s="78"/>
      <c r="T87" s="79"/>
      <c r="AT87" s="16" t="s">
        <v>763</v>
      </c>
      <c r="AU87" s="16" t="s">
        <v>76</v>
      </c>
    </row>
    <row r="88" s="1" customFormat="1" ht="22.5" customHeight="1">
      <c r="B88" s="37"/>
      <c r="C88" s="220" t="s">
        <v>145</v>
      </c>
      <c r="D88" s="220" t="s">
        <v>332</v>
      </c>
      <c r="E88" s="221" t="s">
        <v>793</v>
      </c>
      <c r="F88" s="222" t="s">
        <v>794</v>
      </c>
      <c r="G88" s="223" t="s">
        <v>782</v>
      </c>
      <c r="H88" s="280"/>
      <c r="I88" s="225"/>
      <c r="J88" s="226">
        <f>ROUND(I88*H88,2)</f>
        <v>0</v>
      </c>
      <c r="K88" s="222" t="s">
        <v>123</v>
      </c>
      <c r="L88" s="42"/>
      <c r="M88" s="227" t="s">
        <v>1</v>
      </c>
      <c r="N88" s="228" t="s">
        <v>39</v>
      </c>
      <c r="O88" s="7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AR88" s="16" t="s">
        <v>117</v>
      </c>
      <c r="AT88" s="16" t="s">
        <v>332</v>
      </c>
      <c r="AU88" s="16" t="s">
        <v>76</v>
      </c>
      <c r="AY88" s="16" t="s">
        <v>118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6" t="s">
        <v>76</v>
      </c>
      <c r="BK88" s="219">
        <f>ROUND(I88*H88,2)</f>
        <v>0</v>
      </c>
      <c r="BL88" s="16" t="s">
        <v>117</v>
      </c>
      <c r="BM88" s="16" t="s">
        <v>795</v>
      </c>
    </row>
    <row r="89" s="1" customFormat="1">
      <c r="B89" s="37"/>
      <c r="C89" s="38"/>
      <c r="D89" s="244" t="s">
        <v>763</v>
      </c>
      <c r="E89" s="38"/>
      <c r="F89" s="265" t="s">
        <v>788</v>
      </c>
      <c r="G89" s="38"/>
      <c r="H89" s="38"/>
      <c r="I89" s="142"/>
      <c r="J89" s="38"/>
      <c r="K89" s="38"/>
      <c r="L89" s="42"/>
      <c r="M89" s="266"/>
      <c r="N89" s="78"/>
      <c r="O89" s="78"/>
      <c r="P89" s="78"/>
      <c r="Q89" s="78"/>
      <c r="R89" s="78"/>
      <c r="S89" s="78"/>
      <c r="T89" s="79"/>
      <c r="AT89" s="16" t="s">
        <v>763</v>
      </c>
      <c r="AU89" s="16" t="s">
        <v>76</v>
      </c>
    </row>
    <row r="90" s="1" customFormat="1" ht="33.75" customHeight="1">
      <c r="B90" s="37"/>
      <c r="C90" s="220" t="s">
        <v>124</v>
      </c>
      <c r="D90" s="220" t="s">
        <v>332</v>
      </c>
      <c r="E90" s="221" t="s">
        <v>796</v>
      </c>
      <c r="F90" s="222" t="s">
        <v>797</v>
      </c>
      <c r="G90" s="223" t="s">
        <v>782</v>
      </c>
      <c r="H90" s="280"/>
      <c r="I90" s="225"/>
      <c r="J90" s="226">
        <f>ROUND(I90*H90,2)</f>
        <v>0</v>
      </c>
      <c r="K90" s="222" t="s">
        <v>123</v>
      </c>
      <c r="L90" s="42"/>
      <c r="M90" s="227" t="s">
        <v>1</v>
      </c>
      <c r="N90" s="228" t="s">
        <v>39</v>
      </c>
      <c r="O90" s="7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AR90" s="16" t="s">
        <v>117</v>
      </c>
      <c r="AT90" s="16" t="s">
        <v>332</v>
      </c>
      <c r="AU90" s="16" t="s">
        <v>76</v>
      </c>
      <c r="AY90" s="16" t="s">
        <v>118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6" t="s">
        <v>76</v>
      </c>
      <c r="BK90" s="219">
        <f>ROUND(I90*H90,2)</f>
        <v>0</v>
      </c>
      <c r="BL90" s="16" t="s">
        <v>117</v>
      </c>
      <c r="BM90" s="16" t="s">
        <v>798</v>
      </c>
    </row>
    <row r="91" s="1" customFormat="1">
      <c r="B91" s="37"/>
      <c r="C91" s="38"/>
      <c r="D91" s="244" t="s">
        <v>763</v>
      </c>
      <c r="E91" s="38"/>
      <c r="F91" s="265" t="s">
        <v>799</v>
      </c>
      <c r="G91" s="38"/>
      <c r="H91" s="38"/>
      <c r="I91" s="142"/>
      <c r="J91" s="38"/>
      <c r="K91" s="38"/>
      <c r="L91" s="42"/>
      <c r="M91" s="281"/>
      <c r="N91" s="231"/>
      <c r="O91" s="231"/>
      <c r="P91" s="231"/>
      <c r="Q91" s="231"/>
      <c r="R91" s="231"/>
      <c r="S91" s="231"/>
      <c r="T91" s="282"/>
      <c r="AT91" s="16" t="s">
        <v>763</v>
      </c>
      <c r="AU91" s="16" t="s">
        <v>76</v>
      </c>
    </row>
    <row r="92" s="1" customFormat="1" ht="6.96" customHeight="1">
      <c r="B92" s="56"/>
      <c r="C92" s="57"/>
      <c r="D92" s="57"/>
      <c r="E92" s="57"/>
      <c r="F92" s="57"/>
      <c r="G92" s="57"/>
      <c r="H92" s="57"/>
      <c r="I92" s="166"/>
      <c r="J92" s="57"/>
      <c r="K92" s="57"/>
      <c r="L92" s="42"/>
    </row>
  </sheetData>
  <sheetProtection sheet="1" autoFilter="0" formatColumns="0" formatRows="0" objects="1" scenarios="1" spinCount="100000" saltValue="26nvZqfc4uEkVtsUHHRpH+meJ/q7MtYIN3upLNO/lg0fE+wN9jZPgSnGGoJ9PR4kOsOfO/RN0OK0/wy+xAidbQ==" hashValue="cQQOkO4mL0wnnI6gjH4hoBaRUYaumooQSarnlunyRm56To7yfddZXkVgF3rUwb+k0nrJ7awcCRKIE1vfuZWkrw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2019-07-18T09:52:04Z</dcterms:created>
  <dcterms:modified xsi:type="dcterms:W3CDTF">2019-07-18T09:52:08Z</dcterms:modified>
</cp:coreProperties>
</file>